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8"/>
  <workbookPr/>
  <mc:AlternateContent xmlns:mc="http://schemas.openxmlformats.org/markup-compatibility/2006">
    <mc:Choice Requires="x15">
      <x15ac:absPath xmlns:x15ac="http://schemas.microsoft.com/office/spreadsheetml/2010/11/ac" url="/Users/diogobbsousa/Desktop/DNSH FINAL/"/>
    </mc:Choice>
  </mc:AlternateContent>
  <xr:revisionPtr revIDLastSave="0" documentId="8_{3CFB79F7-0CFD-A44C-A5D0-F017F34BE179}" xr6:coauthVersionLast="47" xr6:coauthVersionMax="47" xr10:uidLastSave="{00000000-0000-0000-0000-000000000000}"/>
  <bookViews>
    <workbookView xWindow="0" yWindow="600" windowWidth="28800" windowHeight="16060" activeTab="3" xr2:uid="{00000000-000D-0000-FFFF-FFFF00000000}"/>
  </bookViews>
  <sheets>
    <sheet name="Capa" sheetId="2" r:id="rId1"/>
    <sheet name="Guião" sheetId="3" r:id="rId2"/>
    <sheet name="List &gt;&gt;" sheetId="1" r:id="rId3"/>
    <sheet name="Caracterização" sheetId="4" r:id="rId4"/>
    <sheet name="MAC" sheetId="18" r:id="rId5"/>
    <sheet name="AAC" sheetId="34" r:id="rId6"/>
    <sheet name="USPRHM" sheetId="35" r:id="rId7"/>
    <sheet name="TEC" sheetId="36" r:id="rId8"/>
    <sheet name="PCP" sheetId="37" r:id="rId9"/>
    <sheet name="PRBE" sheetId="38" r:id="rId10"/>
    <sheet name="AUX&gt;&gt;" sheetId="5" r:id="rId11"/>
    <sheet name="CAE_Converter" sheetId="39" r:id="rId12"/>
    <sheet name="CAE" sheetId="9" r:id="rId13"/>
    <sheet name="Lista de projetos" sheetId="19" r:id="rId14"/>
    <sheet name="CCM" sheetId="21" r:id="rId15"/>
    <sheet name="CCM_vf" sheetId="22" r:id="rId16"/>
    <sheet name="CCA" sheetId="23" r:id="rId17"/>
    <sheet name="CCA_vf" sheetId="24" r:id="rId18"/>
    <sheet name="W" sheetId="25" r:id="rId19"/>
    <sheet name="W_vf" sheetId="26" r:id="rId20"/>
    <sheet name="CE" sheetId="27" r:id="rId21"/>
    <sheet name="CE_vf" sheetId="28" r:id="rId22"/>
    <sheet name="PPC" sheetId="30" r:id="rId23"/>
    <sheet name="PPC_vf" sheetId="31" r:id="rId24"/>
    <sheet name="Bio" sheetId="32" r:id="rId25"/>
    <sheet name="Bio_vf" sheetId="33" r:id="rId26"/>
    <sheet name="AUX2&gt;&gt;" sheetId="8" r:id="rId27"/>
    <sheet name="Climate mitigation" sheetId="12" r:id="rId28"/>
    <sheet name="Climate adaptation" sheetId="13" r:id="rId29"/>
    <sheet name="Water" sheetId="14" r:id="rId30"/>
    <sheet name="Circular economy" sheetId="15" r:id="rId31"/>
    <sheet name="Pollution prevention" sheetId="16" r:id="rId32"/>
    <sheet name="Biodiversity" sheetId="17" r:id="rId33"/>
  </sheets>
  <definedNames>
    <definedName name="_xlnm._FilterDatabase" localSheetId="15" hidden="1">CCM_vf!$A$1:$S$90</definedName>
    <definedName name="_xlnm._FilterDatabase" localSheetId="30" hidden="1">'Circular economy'!$A$1:$P$22</definedName>
    <definedName name="_xlnm._FilterDatabase" localSheetId="28" hidden="1">'Climate adaptation'!$A$1:$Q$107</definedName>
    <definedName name="_xlnm._FilterDatabase" localSheetId="27" hidden="1">'Climate mitigation'!$A$1:$O$102</definedName>
    <definedName name="_xlnm._FilterDatabase" localSheetId="13" hidden="1">'Lista de projetos'!$A$2:$H$153</definedName>
    <definedName name="_xlnm._FilterDatabase" localSheetId="31" hidden="1">'Pollution prevention'!$A$1:$P$7</definedName>
    <definedName name="_xlnm._FilterDatabase" localSheetId="29" hidden="1">Water!$A$1:$P$7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4" l="1"/>
  <c r="G17" i="4" s="1"/>
  <c r="E13" i="4"/>
  <c r="G13" i="4" s="1"/>
  <c r="E16" i="4"/>
  <c r="E12" i="4"/>
  <c r="G12" i="4" s="1"/>
  <c r="H47" i="26"/>
  <c r="G47" i="26"/>
  <c r="G9" i="4"/>
  <c r="E36" i="4" s="1"/>
  <c r="E38" i="4" s="1"/>
  <c r="G11" i="4"/>
  <c r="D4" i="38"/>
  <c r="D8" i="38" s="1"/>
  <c r="D4" i="37"/>
  <c r="D9" i="37" s="1"/>
  <c r="D4" i="36"/>
  <c r="D7" i="36" s="1"/>
  <c r="D4" i="35"/>
  <c r="D14" i="35" s="1"/>
  <c r="D4" i="34"/>
  <c r="D8" i="34" s="1"/>
  <c r="D4" i="18"/>
  <c r="D24" i="18" s="1"/>
  <c r="E15" i="4"/>
  <c r="G15" i="4" s="1"/>
  <c r="E14" i="4"/>
  <c r="D11" i="37"/>
  <c r="D14" i="37"/>
  <c r="D10" i="37"/>
  <c r="D10" i="18"/>
  <c r="D18" i="18"/>
  <c r="F3" i="17"/>
  <c r="E3" i="17"/>
  <c r="F2" i="17"/>
  <c r="E2" i="17"/>
  <c r="F7" i="16"/>
  <c r="E7" i="16"/>
  <c r="F6" i="16"/>
  <c r="E6" i="16"/>
  <c r="F5" i="16"/>
  <c r="E5" i="16"/>
  <c r="F4" i="16"/>
  <c r="E4" i="16"/>
  <c r="F3" i="16"/>
  <c r="E3" i="16"/>
  <c r="F2" i="16"/>
  <c r="E2" i="16"/>
  <c r="F22" i="15"/>
  <c r="E22" i="15"/>
  <c r="F21" i="15"/>
  <c r="E21" i="15"/>
  <c r="F20" i="15"/>
  <c r="E20" i="15"/>
  <c r="F19" i="15"/>
  <c r="E19" i="15"/>
  <c r="F18" i="15"/>
  <c r="E18" i="15"/>
  <c r="F17" i="15"/>
  <c r="E17" i="15"/>
  <c r="F16" i="15"/>
  <c r="E16" i="15"/>
  <c r="F15" i="15"/>
  <c r="E15" i="15"/>
  <c r="F14" i="15"/>
  <c r="E14" i="15"/>
  <c r="F13" i="15"/>
  <c r="E13" i="15"/>
  <c r="F12" i="15"/>
  <c r="E12" i="15"/>
  <c r="F11" i="15"/>
  <c r="E11" i="15"/>
  <c r="F10" i="15"/>
  <c r="E10" i="15"/>
  <c r="F9" i="15"/>
  <c r="E9" i="15"/>
  <c r="F8" i="15"/>
  <c r="E8" i="15"/>
  <c r="F7" i="15"/>
  <c r="E7" i="15"/>
  <c r="F6" i="15"/>
  <c r="E6" i="15"/>
  <c r="F5" i="15"/>
  <c r="E5" i="15"/>
  <c r="F4" i="15"/>
  <c r="E4" i="15"/>
  <c r="F3" i="15"/>
  <c r="E3" i="15"/>
  <c r="F2" i="15"/>
  <c r="E2" i="15"/>
  <c r="F7" i="14"/>
  <c r="E7" i="14"/>
  <c r="F6" i="14"/>
  <c r="E6" i="14"/>
  <c r="F5" i="14"/>
  <c r="E5" i="14"/>
  <c r="F4" i="14"/>
  <c r="E4" i="14"/>
  <c r="F3" i="14"/>
  <c r="E3" i="14"/>
  <c r="F2" i="14"/>
  <c r="E2" i="14"/>
  <c r="G107" i="13"/>
  <c r="F107" i="13"/>
  <c r="E107" i="13"/>
  <c r="G106" i="13"/>
  <c r="F106" i="13"/>
  <c r="E106" i="13"/>
  <c r="G105" i="13"/>
  <c r="F105" i="13"/>
  <c r="E105" i="13"/>
  <c r="G104" i="13"/>
  <c r="F104" i="13"/>
  <c r="E104" i="13"/>
  <c r="G103" i="13"/>
  <c r="F103" i="13"/>
  <c r="E103" i="13"/>
  <c r="G102" i="13"/>
  <c r="F102" i="13"/>
  <c r="E102" i="13"/>
  <c r="G101" i="13"/>
  <c r="F101" i="13"/>
  <c r="E101" i="13"/>
  <c r="G100" i="13"/>
  <c r="F100" i="13"/>
  <c r="E100" i="13"/>
  <c r="G99" i="13"/>
  <c r="F99" i="13"/>
  <c r="E99" i="13"/>
  <c r="G98" i="13"/>
  <c r="F98" i="13"/>
  <c r="E98" i="13"/>
  <c r="G97" i="13"/>
  <c r="F97" i="13"/>
  <c r="E97" i="13"/>
  <c r="G96" i="13"/>
  <c r="F96" i="13"/>
  <c r="E96" i="13"/>
  <c r="G95" i="13"/>
  <c r="F95" i="13"/>
  <c r="E95" i="13"/>
  <c r="G94" i="13"/>
  <c r="F94" i="13"/>
  <c r="E94" i="13"/>
  <c r="G93" i="13"/>
  <c r="F93" i="13"/>
  <c r="E93" i="13"/>
  <c r="G92" i="13"/>
  <c r="F92" i="13"/>
  <c r="E92" i="13"/>
  <c r="G91" i="13"/>
  <c r="F91" i="13"/>
  <c r="E91" i="13"/>
  <c r="G90" i="13"/>
  <c r="F90" i="13"/>
  <c r="E90" i="13"/>
  <c r="G89" i="13"/>
  <c r="F89" i="13"/>
  <c r="E89" i="13"/>
  <c r="G88" i="13"/>
  <c r="F88" i="13"/>
  <c r="E88" i="13"/>
  <c r="G87" i="13"/>
  <c r="F87" i="13"/>
  <c r="E87" i="13"/>
  <c r="G86" i="13"/>
  <c r="F86" i="13"/>
  <c r="E86" i="13"/>
  <c r="G85" i="13"/>
  <c r="F85" i="13"/>
  <c r="E85" i="13"/>
  <c r="G84" i="13"/>
  <c r="F84" i="13"/>
  <c r="E84" i="13"/>
  <c r="G83" i="13"/>
  <c r="F83" i="13"/>
  <c r="E83" i="13"/>
  <c r="G82" i="13"/>
  <c r="F82" i="13"/>
  <c r="E82" i="13"/>
  <c r="G81" i="13"/>
  <c r="F81" i="13"/>
  <c r="E81" i="13"/>
  <c r="G80" i="13"/>
  <c r="F80" i="13"/>
  <c r="E80" i="13"/>
  <c r="G79" i="13"/>
  <c r="F79" i="13"/>
  <c r="E79" i="13"/>
  <c r="G78" i="13"/>
  <c r="F78" i="13"/>
  <c r="E78" i="13"/>
  <c r="G77" i="13"/>
  <c r="F77" i="13"/>
  <c r="E77" i="13"/>
  <c r="G76" i="13"/>
  <c r="F76" i="13"/>
  <c r="E76" i="13"/>
  <c r="G75" i="13"/>
  <c r="F75" i="13"/>
  <c r="E75" i="13"/>
  <c r="G74" i="13"/>
  <c r="F74" i="13"/>
  <c r="E74" i="13"/>
  <c r="G73" i="13"/>
  <c r="F73" i="13"/>
  <c r="E73" i="13"/>
  <c r="G72" i="13"/>
  <c r="F72" i="13"/>
  <c r="E72" i="13"/>
  <c r="G71" i="13"/>
  <c r="F71" i="13"/>
  <c r="E71" i="13"/>
  <c r="G70" i="13"/>
  <c r="F70" i="13"/>
  <c r="E70" i="13"/>
  <c r="G69" i="13"/>
  <c r="F69" i="13"/>
  <c r="E69" i="13"/>
  <c r="G68" i="13"/>
  <c r="F68" i="13"/>
  <c r="E68" i="13"/>
  <c r="G67" i="13"/>
  <c r="F67" i="13"/>
  <c r="E67" i="13"/>
  <c r="G66" i="13"/>
  <c r="F66" i="13"/>
  <c r="E66" i="13"/>
  <c r="G65" i="13"/>
  <c r="F65" i="13"/>
  <c r="E65" i="13"/>
  <c r="G64" i="13"/>
  <c r="F64" i="13"/>
  <c r="E64" i="13"/>
  <c r="G63" i="13"/>
  <c r="F63" i="13"/>
  <c r="E63" i="13"/>
  <c r="G62" i="13"/>
  <c r="F62" i="13"/>
  <c r="E62" i="13"/>
  <c r="G61" i="13"/>
  <c r="F61" i="13"/>
  <c r="E61" i="13"/>
  <c r="G60" i="13"/>
  <c r="F60" i="13"/>
  <c r="E60" i="13"/>
  <c r="G59" i="13"/>
  <c r="F59" i="13"/>
  <c r="E59" i="13"/>
  <c r="G58" i="13"/>
  <c r="F58" i="13"/>
  <c r="E58" i="13"/>
  <c r="G57" i="13"/>
  <c r="F57" i="13"/>
  <c r="E57" i="13"/>
  <c r="G56" i="13"/>
  <c r="F56" i="13"/>
  <c r="E56" i="13"/>
  <c r="G55" i="13"/>
  <c r="F55" i="13"/>
  <c r="E55" i="13"/>
  <c r="G54" i="13"/>
  <c r="F54" i="13"/>
  <c r="E54" i="13"/>
  <c r="G53" i="13"/>
  <c r="F53" i="13"/>
  <c r="E53" i="13"/>
  <c r="G52" i="13"/>
  <c r="F52" i="13"/>
  <c r="E52" i="13"/>
  <c r="G51" i="13"/>
  <c r="F51" i="13"/>
  <c r="E51" i="13"/>
  <c r="G50" i="13"/>
  <c r="F50" i="13"/>
  <c r="E50" i="13"/>
  <c r="G49" i="13"/>
  <c r="F49" i="13"/>
  <c r="E49" i="13"/>
  <c r="G48" i="13"/>
  <c r="F48" i="13"/>
  <c r="E48" i="13"/>
  <c r="G47" i="13"/>
  <c r="F47" i="13"/>
  <c r="E47" i="13"/>
  <c r="G46" i="13"/>
  <c r="F46" i="13"/>
  <c r="E46" i="13"/>
  <c r="G45" i="13"/>
  <c r="F45" i="13"/>
  <c r="E45" i="13"/>
  <c r="G44" i="13"/>
  <c r="F44" i="13"/>
  <c r="E44" i="13"/>
  <c r="G43" i="13"/>
  <c r="F43" i="13"/>
  <c r="E43" i="13"/>
  <c r="G42" i="13"/>
  <c r="F42" i="13"/>
  <c r="E42" i="13"/>
  <c r="G41" i="13"/>
  <c r="F41" i="13"/>
  <c r="E41" i="13"/>
  <c r="G40" i="13"/>
  <c r="F40" i="13"/>
  <c r="E40" i="13"/>
  <c r="G39" i="13"/>
  <c r="F39" i="13"/>
  <c r="E39" i="13"/>
  <c r="G38" i="13"/>
  <c r="F38" i="13"/>
  <c r="E38" i="13"/>
  <c r="G37" i="13"/>
  <c r="F37" i="13"/>
  <c r="E37" i="13"/>
  <c r="G36" i="13"/>
  <c r="F36" i="13"/>
  <c r="E36" i="13"/>
  <c r="G35" i="13"/>
  <c r="F35" i="13"/>
  <c r="E35" i="13"/>
  <c r="G34" i="13"/>
  <c r="F34" i="13"/>
  <c r="E34" i="13"/>
  <c r="G33" i="13"/>
  <c r="F33" i="13"/>
  <c r="E33" i="13"/>
  <c r="G32" i="13"/>
  <c r="F32" i="13"/>
  <c r="E32" i="13"/>
  <c r="G31" i="13"/>
  <c r="F31" i="13"/>
  <c r="E31" i="13"/>
  <c r="G30" i="13"/>
  <c r="F30" i="13"/>
  <c r="E30" i="13"/>
  <c r="G29" i="13"/>
  <c r="F29" i="13"/>
  <c r="E29" i="13"/>
  <c r="G28" i="13"/>
  <c r="F28" i="13"/>
  <c r="E28" i="13"/>
  <c r="G27" i="13"/>
  <c r="F27" i="13"/>
  <c r="E27" i="13"/>
  <c r="G26" i="13"/>
  <c r="F26" i="13"/>
  <c r="E26" i="13"/>
  <c r="G25" i="13"/>
  <c r="F25" i="13"/>
  <c r="E25" i="13"/>
  <c r="G24" i="13"/>
  <c r="F24" i="13"/>
  <c r="E24" i="13"/>
  <c r="G23" i="13"/>
  <c r="F23" i="13"/>
  <c r="E23" i="13"/>
  <c r="G22" i="13"/>
  <c r="F22" i="13"/>
  <c r="E22" i="13"/>
  <c r="G21" i="13"/>
  <c r="F21" i="13"/>
  <c r="E21" i="13"/>
  <c r="G20" i="13"/>
  <c r="F20" i="13"/>
  <c r="E20" i="13"/>
  <c r="G19" i="13"/>
  <c r="F19" i="13"/>
  <c r="E19" i="13"/>
  <c r="G18" i="13"/>
  <c r="F18" i="13"/>
  <c r="E18" i="13"/>
  <c r="G17" i="13"/>
  <c r="F17" i="13"/>
  <c r="E17" i="13"/>
  <c r="G16" i="13"/>
  <c r="F16" i="13"/>
  <c r="E16" i="13"/>
  <c r="G15" i="13"/>
  <c r="F15" i="13"/>
  <c r="E15" i="13"/>
  <c r="G14" i="13"/>
  <c r="F14" i="13"/>
  <c r="E14" i="13"/>
  <c r="G13" i="13"/>
  <c r="F13" i="13"/>
  <c r="E13" i="13"/>
  <c r="G12" i="13"/>
  <c r="F12" i="13"/>
  <c r="E12" i="13"/>
  <c r="G11" i="13"/>
  <c r="F11" i="13"/>
  <c r="E11" i="13"/>
  <c r="G10" i="13"/>
  <c r="F10" i="13"/>
  <c r="E10" i="13"/>
  <c r="G9" i="13"/>
  <c r="F9" i="13"/>
  <c r="E9" i="13"/>
  <c r="G8" i="13"/>
  <c r="F8" i="13"/>
  <c r="E8" i="13"/>
  <c r="G7" i="13"/>
  <c r="F7" i="13"/>
  <c r="E7" i="13"/>
  <c r="G6" i="13"/>
  <c r="F6" i="13"/>
  <c r="E6" i="13"/>
  <c r="G5" i="13"/>
  <c r="F5" i="13"/>
  <c r="E5" i="13"/>
  <c r="G4" i="13"/>
  <c r="F4" i="13"/>
  <c r="E4" i="13"/>
  <c r="G3" i="13"/>
  <c r="F3" i="13"/>
  <c r="E3" i="13"/>
  <c r="G2" i="13"/>
  <c r="F2" i="13"/>
  <c r="E2" i="13"/>
  <c r="E102" i="12"/>
  <c r="E101" i="12"/>
  <c r="E100" i="12"/>
  <c r="E99" i="12"/>
  <c r="E98" i="12"/>
  <c r="E97" i="12"/>
  <c r="E96" i="12"/>
  <c r="E95" i="12"/>
  <c r="E94" i="12"/>
  <c r="E93" i="12"/>
  <c r="E92" i="12"/>
  <c r="E91" i="12"/>
  <c r="E90" i="12"/>
  <c r="E89" i="12"/>
  <c r="E88" i="12"/>
  <c r="E87" i="12"/>
  <c r="E86" i="12"/>
  <c r="E85" i="12"/>
  <c r="E84" i="12"/>
  <c r="E83" i="12"/>
  <c r="E82" i="12"/>
  <c r="E81" i="12"/>
  <c r="E80" i="12"/>
  <c r="E79" i="12"/>
  <c r="E78" i="12"/>
  <c r="E77" i="12"/>
  <c r="E76" i="12"/>
  <c r="E75" i="12"/>
  <c r="E74" i="12"/>
  <c r="E73" i="12"/>
  <c r="E72" i="12"/>
  <c r="E71" i="12"/>
  <c r="E70" i="12"/>
  <c r="E69" i="12"/>
  <c r="E68" i="12"/>
  <c r="E67" i="12"/>
  <c r="E66" i="12"/>
  <c r="E65" i="12"/>
  <c r="E64" i="12"/>
  <c r="E63" i="12"/>
  <c r="E62" i="12"/>
  <c r="E61" i="12"/>
  <c r="E60" i="12"/>
  <c r="E59" i="12"/>
  <c r="E58" i="12"/>
  <c r="E57" i="12"/>
  <c r="E56" i="12"/>
  <c r="E55" i="12"/>
  <c r="E54" i="12"/>
  <c r="E53" i="12"/>
  <c r="E52" i="12"/>
  <c r="E51" i="12"/>
  <c r="E50" i="12"/>
  <c r="E49" i="12"/>
  <c r="E48" i="12"/>
  <c r="E47" i="12"/>
  <c r="E46" i="12"/>
  <c r="E45" i="12"/>
  <c r="E44" i="12"/>
  <c r="E43" i="12"/>
  <c r="E42" i="12"/>
  <c r="E41" i="12"/>
  <c r="E40" i="12"/>
  <c r="E39" i="12"/>
  <c r="E38" i="12"/>
  <c r="E37" i="12"/>
  <c r="E36" i="12"/>
  <c r="E35" i="12"/>
  <c r="E34" i="12"/>
  <c r="E33" i="12"/>
  <c r="E32" i="12"/>
  <c r="E31" i="12"/>
  <c r="E30" i="12"/>
  <c r="E29" i="12"/>
  <c r="E28" i="12"/>
  <c r="E27" i="12"/>
  <c r="E26" i="12"/>
  <c r="E25" i="12"/>
  <c r="E24" i="12"/>
  <c r="E23" i="12"/>
  <c r="E22" i="12"/>
  <c r="E21" i="12"/>
  <c r="E20" i="12"/>
  <c r="E19" i="12"/>
  <c r="E18" i="12"/>
  <c r="E17" i="12"/>
  <c r="E16" i="12"/>
  <c r="E15" i="12"/>
  <c r="E14" i="12"/>
  <c r="E13" i="12"/>
  <c r="E12" i="12"/>
  <c r="E11" i="12"/>
  <c r="E10" i="12"/>
  <c r="E9" i="12"/>
  <c r="E8" i="12"/>
  <c r="E7" i="12"/>
  <c r="E6" i="12"/>
  <c r="E5" i="12"/>
  <c r="E4" i="12"/>
  <c r="E3" i="12"/>
  <c r="E2" i="12"/>
  <c r="H106" i="33"/>
  <c r="G106" i="33"/>
  <c r="F106" i="33"/>
  <c r="E106" i="33"/>
  <c r="D106" i="33"/>
  <c r="C106" i="33"/>
  <c r="B106" i="33"/>
  <c r="H105" i="33"/>
  <c r="G105" i="33"/>
  <c r="F105" i="33"/>
  <c r="E105" i="33"/>
  <c r="D105" i="33"/>
  <c r="C105" i="33"/>
  <c r="B105" i="33"/>
  <c r="H104" i="33"/>
  <c r="G104" i="33"/>
  <c r="F104" i="33"/>
  <c r="E104" i="33"/>
  <c r="D104" i="33"/>
  <c r="C104" i="33"/>
  <c r="B104" i="33"/>
  <c r="H103" i="33"/>
  <c r="G103" i="33"/>
  <c r="F103" i="33"/>
  <c r="E103" i="33"/>
  <c r="D103" i="33"/>
  <c r="C103" i="33"/>
  <c r="B103" i="33"/>
  <c r="H102" i="33"/>
  <c r="G102" i="33"/>
  <c r="F102" i="33"/>
  <c r="E102" i="33"/>
  <c r="D102" i="33"/>
  <c r="C102" i="33"/>
  <c r="B102" i="33"/>
  <c r="H101" i="33"/>
  <c r="G101" i="33"/>
  <c r="F101" i="33"/>
  <c r="E101" i="33"/>
  <c r="D101" i="33"/>
  <c r="C101" i="33"/>
  <c r="B101" i="33"/>
  <c r="H100" i="33"/>
  <c r="G100" i="33"/>
  <c r="F100" i="33"/>
  <c r="E100" i="33"/>
  <c r="D100" i="33"/>
  <c r="C100" i="33"/>
  <c r="B100" i="33"/>
  <c r="H99" i="33"/>
  <c r="G99" i="33"/>
  <c r="F99" i="33"/>
  <c r="E99" i="33"/>
  <c r="D99" i="33"/>
  <c r="C99" i="33"/>
  <c r="B99" i="33"/>
  <c r="H98" i="33"/>
  <c r="G98" i="33"/>
  <c r="F98" i="33"/>
  <c r="E98" i="33"/>
  <c r="D98" i="33"/>
  <c r="C98" i="33"/>
  <c r="B98" i="33"/>
  <c r="H97" i="33"/>
  <c r="G97" i="33"/>
  <c r="F97" i="33"/>
  <c r="E97" i="33"/>
  <c r="D97" i="33"/>
  <c r="C97" i="33"/>
  <c r="B97" i="33"/>
  <c r="H96" i="33"/>
  <c r="G96" i="33"/>
  <c r="F96" i="33"/>
  <c r="E96" i="33"/>
  <c r="D96" i="33"/>
  <c r="C96" i="33"/>
  <c r="B96" i="33"/>
  <c r="H95" i="33"/>
  <c r="G95" i="33"/>
  <c r="F95" i="33"/>
  <c r="E95" i="33"/>
  <c r="D95" i="33"/>
  <c r="C95" i="33"/>
  <c r="B95" i="33"/>
  <c r="H94" i="33"/>
  <c r="G94" i="33"/>
  <c r="F94" i="33"/>
  <c r="E94" i="33"/>
  <c r="D94" i="33"/>
  <c r="C94" i="33"/>
  <c r="B94" i="33"/>
  <c r="H93" i="33"/>
  <c r="G93" i="33"/>
  <c r="F93" i="33"/>
  <c r="E93" i="33"/>
  <c r="D93" i="33"/>
  <c r="C93" i="33"/>
  <c r="B93" i="33"/>
  <c r="H92" i="33"/>
  <c r="G92" i="33"/>
  <c r="F92" i="33"/>
  <c r="E92" i="33"/>
  <c r="D92" i="33"/>
  <c r="C92" i="33"/>
  <c r="B92" i="33"/>
  <c r="H91" i="33"/>
  <c r="G91" i="33"/>
  <c r="F91" i="33"/>
  <c r="E91" i="33"/>
  <c r="D91" i="33"/>
  <c r="C91" i="33"/>
  <c r="B91" i="33"/>
  <c r="H90" i="33"/>
  <c r="G90" i="33"/>
  <c r="F90" i="33"/>
  <c r="E90" i="33"/>
  <c r="D90" i="33"/>
  <c r="C90" i="33"/>
  <c r="B90" i="33"/>
  <c r="H89" i="33"/>
  <c r="G89" i="33"/>
  <c r="F89" i="33"/>
  <c r="E89" i="33"/>
  <c r="D89" i="33"/>
  <c r="C89" i="33"/>
  <c r="B89" i="33"/>
  <c r="H88" i="33"/>
  <c r="G88" i="33"/>
  <c r="F88" i="33"/>
  <c r="E88" i="33"/>
  <c r="D88" i="33"/>
  <c r="C88" i="33"/>
  <c r="B88" i="33"/>
  <c r="H87" i="33"/>
  <c r="G87" i="33"/>
  <c r="F87" i="33"/>
  <c r="E87" i="33"/>
  <c r="D87" i="33"/>
  <c r="C87" i="33"/>
  <c r="B87" i="33"/>
  <c r="H86" i="33"/>
  <c r="G86" i="33"/>
  <c r="F86" i="33"/>
  <c r="E86" i="33"/>
  <c r="D86" i="33"/>
  <c r="C86" i="33"/>
  <c r="B86" i="33"/>
  <c r="H85" i="33"/>
  <c r="G85" i="33"/>
  <c r="F85" i="33"/>
  <c r="E85" i="33"/>
  <c r="D85" i="33"/>
  <c r="C85" i="33"/>
  <c r="B85" i="33"/>
  <c r="H84" i="33"/>
  <c r="G84" i="33"/>
  <c r="F84" i="33"/>
  <c r="E84" i="33"/>
  <c r="D84" i="33"/>
  <c r="C84" i="33"/>
  <c r="B84" i="33"/>
  <c r="H83" i="33"/>
  <c r="G83" i="33"/>
  <c r="F83" i="33"/>
  <c r="E83" i="33"/>
  <c r="D83" i="33"/>
  <c r="C83" i="33"/>
  <c r="B83" i="33"/>
  <c r="H82" i="33"/>
  <c r="G82" i="33"/>
  <c r="F82" i="33"/>
  <c r="E82" i="33"/>
  <c r="D82" i="33"/>
  <c r="C82" i="33"/>
  <c r="B82" i="33"/>
  <c r="H81" i="33"/>
  <c r="G81" i="33"/>
  <c r="F81" i="33"/>
  <c r="E81" i="33"/>
  <c r="D81" i="33"/>
  <c r="C81" i="33"/>
  <c r="B81" i="33"/>
  <c r="H80" i="33"/>
  <c r="G80" i="33"/>
  <c r="F80" i="33"/>
  <c r="E80" i="33"/>
  <c r="D80" i="33"/>
  <c r="C80" i="33"/>
  <c r="B80" i="33"/>
  <c r="H79" i="33"/>
  <c r="G79" i="33"/>
  <c r="F79" i="33"/>
  <c r="E79" i="33"/>
  <c r="D79" i="33"/>
  <c r="C79" i="33"/>
  <c r="B79" i="33"/>
  <c r="H78" i="33"/>
  <c r="G78" i="33"/>
  <c r="F78" i="33"/>
  <c r="E78" i="33"/>
  <c r="D78" i="33"/>
  <c r="C78" i="33"/>
  <c r="B78" i="33"/>
  <c r="H77" i="33"/>
  <c r="G77" i="33"/>
  <c r="F77" i="33"/>
  <c r="E77" i="33"/>
  <c r="D77" i="33"/>
  <c r="C77" i="33"/>
  <c r="B77" i="33"/>
  <c r="H76" i="33"/>
  <c r="G76" i="33"/>
  <c r="F76" i="33"/>
  <c r="E76" i="33"/>
  <c r="D76" i="33"/>
  <c r="C76" i="33"/>
  <c r="B76" i="33"/>
  <c r="H75" i="33"/>
  <c r="G75" i="33"/>
  <c r="F75" i="33"/>
  <c r="E75" i="33"/>
  <c r="D75" i="33"/>
  <c r="C75" i="33"/>
  <c r="B75" i="33"/>
  <c r="H74" i="33"/>
  <c r="G74" i="33"/>
  <c r="F74" i="33"/>
  <c r="E74" i="33"/>
  <c r="D74" i="33"/>
  <c r="C74" i="33"/>
  <c r="B74" i="33"/>
  <c r="H73" i="33"/>
  <c r="G73" i="33"/>
  <c r="F73" i="33"/>
  <c r="E73" i="33"/>
  <c r="D73" i="33"/>
  <c r="C73" i="33"/>
  <c r="B73" i="33"/>
  <c r="H72" i="33"/>
  <c r="G72" i="33"/>
  <c r="F72" i="33"/>
  <c r="E72" i="33"/>
  <c r="D72" i="33"/>
  <c r="C72" i="33"/>
  <c r="B72" i="33"/>
  <c r="H71" i="33"/>
  <c r="G71" i="33"/>
  <c r="F71" i="33"/>
  <c r="E71" i="33"/>
  <c r="D71" i="33"/>
  <c r="C71" i="33"/>
  <c r="B71" i="33"/>
  <c r="H70" i="33"/>
  <c r="G70" i="33"/>
  <c r="F70" i="33"/>
  <c r="E70" i="33"/>
  <c r="D70" i="33"/>
  <c r="C70" i="33"/>
  <c r="B70" i="33"/>
  <c r="H69" i="33"/>
  <c r="G69" i="33"/>
  <c r="F69" i="33"/>
  <c r="E69" i="33"/>
  <c r="D69" i="33"/>
  <c r="C69" i="33"/>
  <c r="B69" i="33"/>
  <c r="H68" i="33"/>
  <c r="G68" i="33"/>
  <c r="F68" i="33"/>
  <c r="E68" i="33"/>
  <c r="D68" i="33"/>
  <c r="C68" i="33"/>
  <c r="B68" i="33"/>
  <c r="H67" i="33"/>
  <c r="G67" i="33"/>
  <c r="F67" i="33"/>
  <c r="E67" i="33"/>
  <c r="D67" i="33"/>
  <c r="C67" i="33"/>
  <c r="B67" i="33"/>
  <c r="H66" i="33"/>
  <c r="G66" i="33"/>
  <c r="F66" i="33"/>
  <c r="E66" i="33"/>
  <c r="D66" i="33"/>
  <c r="C66" i="33"/>
  <c r="B66" i="33"/>
  <c r="H65" i="33"/>
  <c r="G65" i="33"/>
  <c r="F65" i="33"/>
  <c r="E65" i="33"/>
  <c r="D65" i="33"/>
  <c r="C65" i="33"/>
  <c r="B65" i="33"/>
  <c r="H64" i="33"/>
  <c r="G64" i="33"/>
  <c r="F64" i="33"/>
  <c r="E64" i="33"/>
  <c r="D64" i="33"/>
  <c r="C64" i="33"/>
  <c r="B64" i="33"/>
  <c r="H63" i="33"/>
  <c r="G63" i="33"/>
  <c r="F63" i="33"/>
  <c r="E63" i="33"/>
  <c r="D63" i="33"/>
  <c r="C63" i="33"/>
  <c r="B63" i="33"/>
  <c r="H62" i="33"/>
  <c r="G62" i="33"/>
  <c r="F62" i="33"/>
  <c r="E62" i="33"/>
  <c r="D62" i="33"/>
  <c r="C62" i="33"/>
  <c r="B62" i="33"/>
  <c r="H61" i="33"/>
  <c r="G61" i="33"/>
  <c r="F61" i="33"/>
  <c r="E61" i="33"/>
  <c r="D61" i="33"/>
  <c r="C61" i="33"/>
  <c r="B61" i="33"/>
  <c r="H60" i="33"/>
  <c r="G60" i="33"/>
  <c r="F60" i="33"/>
  <c r="E60" i="33"/>
  <c r="D60" i="33"/>
  <c r="C60" i="33"/>
  <c r="B60" i="33"/>
  <c r="H59" i="33"/>
  <c r="G59" i="33"/>
  <c r="F59" i="33"/>
  <c r="E59" i="33"/>
  <c r="D59" i="33"/>
  <c r="C59" i="33"/>
  <c r="B59" i="33"/>
  <c r="H58" i="33"/>
  <c r="G58" i="33"/>
  <c r="F58" i="33"/>
  <c r="E58" i="33"/>
  <c r="D58" i="33"/>
  <c r="C58" i="33"/>
  <c r="B58" i="33"/>
  <c r="H57" i="33"/>
  <c r="G57" i="33"/>
  <c r="F57" i="33"/>
  <c r="E57" i="33"/>
  <c r="D57" i="33"/>
  <c r="C57" i="33"/>
  <c r="B57" i="33"/>
  <c r="H56" i="33"/>
  <c r="G56" i="33"/>
  <c r="F56" i="33"/>
  <c r="E56" i="33"/>
  <c r="D56" i="33"/>
  <c r="C56" i="33"/>
  <c r="B56" i="33"/>
  <c r="H55" i="33"/>
  <c r="G55" i="33"/>
  <c r="F55" i="33"/>
  <c r="E55" i="33"/>
  <c r="D55" i="33"/>
  <c r="C55" i="33"/>
  <c r="B55" i="33"/>
  <c r="H54" i="33"/>
  <c r="G54" i="33"/>
  <c r="F54" i="33"/>
  <c r="E54" i="33"/>
  <c r="D54" i="33"/>
  <c r="C54" i="33"/>
  <c r="B54" i="33"/>
  <c r="H53" i="33"/>
  <c r="G53" i="33"/>
  <c r="F53" i="33"/>
  <c r="E53" i="33"/>
  <c r="D53" i="33"/>
  <c r="C53" i="33"/>
  <c r="B53" i="33"/>
  <c r="H52" i="33"/>
  <c r="G52" i="33"/>
  <c r="F52" i="33"/>
  <c r="E52" i="33"/>
  <c r="D52" i="33"/>
  <c r="C52" i="33"/>
  <c r="B52" i="33"/>
  <c r="H51" i="33"/>
  <c r="G51" i="33"/>
  <c r="F51" i="33"/>
  <c r="E51" i="33"/>
  <c r="D51" i="33"/>
  <c r="C51" i="33"/>
  <c r="B51" i="33"/>
  <c r="H50" i="33"/>
  <c r="G50" i="33"/>
  <c r="F50" i="33"/>
  <c r="E50" i="33"/>
  <c r="D50" i="33"/>
  <c r="C50" i="33"/>
  <c r="B50" i="33"/>
  <c r="H49" i="33"/>
  <c r="G49" i="33"/>
  <c r="F49" i="33"/>
  <c r="E49" i="33"/>
  <c r="D49" i="33"/>
  <c r="C49" i="33"/>
  <c r="B49" i="33"/>
  <c r="H48" i="33"/>
  <c r="G48" i="33"/>
  <c r="F48" i="33"/>
  <c r="E48" i="33"/>
  <c r="D48" i="33"/>
  <c r="C48" i="33"/>
  <c r="B48" i="33"/>
  <c r="H47" i="33"/>
  <c r="G47" i="33"/>
  <c r="F47" i="33"/>
  <c r="E47" i="33"/>
  <c r="D47" i="33"/>
  <c r="C47" i="33"/>
  <c r="B47" i="33"/>
  <c r="H46" i="33"/>
  <c r="G46" i="33"/>
  <c r="F46" i="33"/>
  <c r="E46" i="33"/>
  <c r="D46" i="33"/>
  <c r="C46" i="33"/>
  <c r="B46" i="33"/>
  <c r="H45" i="33"/>
  <c r="G45" i="33"/>
  <c r="F45" i="33"/>
  <c r="E45" i="33"/>
  <c r="D45" i="33"/>
  <c r="C45" i="33"/>
  <c r="B45" i="33"/>
  <c r="H44" i="33"/>
  <c r="G44" i="33"/>
  <c r="F44" i="33"/>
  <c r="E44" i="33"/>
  <c r="D44" i="33"/>
  <c r="C44" i="33"/>
  <c r="B44" i="33"/>
  <c r="H43" i="33"/>
  <c r="G43" i="33"/>
  <c r="F43" i="33"/>
  <c r="E43" i="33"/>
  <c r="D43" i="33"/>
  <c r="C43" i="33"/>
  <c r="B43" i="33"/>
  <c r="H42" i="33"/>
  <c r="G42" i="33"/>
  <c r="F42" i="33"/>
  <c r="E42" i="33"/>
  <c r="D42" i="33"/>
  <c r="C42" i="33"/>
  <c r="B42" i="33"/>
  <c r="H41" i="33"/>
  <c r="G41" i="33"/>
  <c r="F41" i="33"/>
  <c r="E41" i="33"/>
  <c r="D41" i="33"/>
  <c r="C41" i="33"/>
  <c r="B41" i="33"/>
  <c r="H40" i="33"/>
  <c r="G40" i="33"/>
  <c r="F40" i="33"/>
  <c r="E40" i="33"/>
  <c r="D40" i="33"/>
  <c r="C40" i="33"/>
  <c r="B40" i="33"/>
  <c r="H39" i="33"/>
  <c r="G39" i="33"/>
  <c r="F39" i="33"/>
  <c r="E39" i="33"/>
  <c r="D39" i="33"/>
  <c r="C39" i="33"/>
  <c r="B39" i="33"/>
  <c r="H38" i="33"/>
  <c r="G38" i="33"/>
  <c r="F38" i="33"/>
  <c r="E38" i="33"/>
  <c r="D38" i="33"/>
  <c r="C38" i="33"/>
  <c r="B38" i="33"/>
  <c r="H37" i="33"/>
  <c r="G37" i="33"/>
  <c r="F37" i="33"/>
  <c r="E37" i="33"/>
  <c r="D37" i="33"/>
  <c r="C37" i="33"/>
  <c r="B37" i="33"/>
  <c r="H36" i="33"/>
  <c r="G36" i="33"/>
  <c r="F36" i="33"/>
  <c r="E36" i="33"/>
  <c r="D36" i="33"/>
  <c r="C36" i="33"/>
  <c r="B36" i="33"/>
  <c r="H35" i="33"/>
  <c r="G35" i="33"/>
  <c r="F35" i="33"/>
  <c r="E35" i="33"/>
  <c r="D35" i="33"/>
  <c r="C35" i="33"/>
  <c r="B35" i="33"/>
  <c r="H34" i="33"/>
  <c r="G34" i="33"/>
  <c r="F34" i="33"/>
  <c r="E34" i="33"/>
  <c r="D34" i="33"/>
  <c r="C34" i="33"/>
  <c r="B34" i="33"/>
  <c r="H33" i="33"/>
  <c r="G33" i="33"/>
  <c r="F33" i="33"/>
  <c r="E33" i="33"/>
  <c r="D33" i="33"/>
  <c r="C33" i="33"/>
  <c r="B33" i="33"/>
  <c r="H32" i="33"/>
  <c r="G32" i="33"/>
  <c r="F32" i="33"/>
  <c r="E32" i="33"/>
  <c r="D32" i="33"/>
  <c r="C32" i="33"/>
  <c r="B32" i="33"/>
  <c r="H31" i="33"/>
  <c r="G31" i="33"/>
  <c r="F31" i="33"/>
  <c r="E31" i="33"/>
  <c r="D31" i="33"/>
  <c r="C31" i="33"/>
  <c r="B31" i="33"/>
  <c r="H30" i="33"/>
  <c r="G30" i="33"/>
  <c r="F30" i="33"/>
  <c r="E30" i="33"/>
  <c r="D30" i="33"/>
  <c r="C30" i="33"/>
  <c r="B30" i="33"/>
  <c r="H29" i="33"/>
  <c r="G29" i="33"/>
  <c r="F29" i="33"/>
  <c r="E29" i="33"/>
  <c r="D29" i="33"/>
  <c r="C29" i="33"/>
  <c r="B29" i="33"/>
  <c r="H28" i="33"/>
  <c r="G28" i="33"/>
  <c r="F28" i="33"/>
  <c r="E28" i="33"/>
  <c r="D28" i="33"/>
  <c r="C28" i="33"/>
  <c r="B28" i="33"/>
  <c r="H27" i="33"/>
  <c r="G27" i="33"/>
  <c r="F27" i="33"/>
  <c r="E27" i="33"/>
  <c r="D27" i="33"/>
  <c r="C27" i="33"/>
  <c r="B27" i="33"/>
  <c r="H26" i="33"/>
  <c r="G26" i="33"/>
  <c r="F26" i="33"/>
  <c r="E26" i="33"/>
  <c r="D26" i="33"/>
  <c r="C26" i="33"/>
  <c r="B26" i="33"/>
  <c r="H25" i="33"/>
  <c r="G25" i="33"/>
  <c r="F25" i="33"/>
  <c r="E25" i="33"/>
  <c r="D25" i="33"/>
  <c r="C25" i="33"/>
  <c r="B25" i="33"/>
  <c r="H24" i="33"/>
  <c r="G24" i="33"/>
  <c r="F24" i="33"/>
  <c r="E24" i="33"/>
  <c r="D24" i="33"/>
  <c r="C24" i="33"/>
  <c r="B24" i="33"/>
  <c r="H23" i="33"/>
  <c r="G23" i="33"/>
  <c r="F23" i="33"/>
  <c r="E23" i="33"/>
  <c r="D23" i="33"/>
  <c r="C23" i="33"/>
  <c r="B23" i="33"/>
  <c r="H22" i="33"/>
  <c r="G22" i="33"/>
  <c r="F22" i="33"/>
  <c r="E22" i="33"/>
  <c r="D22" i="33"/>
  <c r="C22" i="33"/>
  <c r="B22" i="33"/>
  <c r="H21" i="33"/>
  <c r="G21" i="33"/>
  <c r="F21" i="33"/>
  <c r="E21" i="33"/>
  <c r="D21" i="33"/>
  <c r="C21" i="33"/>
  <c r="B21" i="33"/>
  <c r="H20" i="33"/>
  <c r="G20" i="33"/>
  <c r="F20" i="33"/>
  <c r="E20" i="33"/>
  <c r="D20" i="33"/>
  <c r="C20" i="33"/>
  <c r="B20" i="33"/>
  <c r="H19" i="33"/>
  <c r="G19" i="33"/>
  <c r="F19" i="33"/>
  <c r="E19" i="33"/>
  <c r="D19" i="33"/>
  <c r="C19" i="33"/>
  <c r="B19" i="33"/>
  <c r="H18" i="33"/>
  <c r="G18" i="33"/>
  <c r="F18" i="33"/>
  <c r="E18" i="33"/>
  <c r="D18" i="33"/>
  <c r="C18" i="33"/>
  <c r="B18" i="33"/>
  <c r="H17" i="33"/>
  <c r="G17" i="33"/>
  <c r="F17" i="33"/>
  <c r="E17" i="33"/>
  <c r="D17" i="33"/>
  <c r="C17" i="33"/>
  <c r="B17" i="33"/>
  <c r="H16" i="33"/>
  <c r="G16" i="33"/>
  <c r="F16" i="33"/>
  <c r="E16" i="33"/>
  <c r="D16" i="33"/>
  <c r="C16" i="33"/>
  <c r="B16" i="33"/>
  <c r="H15" i="33"/>
  <c r="G15" i="33"/>
  <c r="F15" i="33"/>
  <c r="E15" i="33"/>
  <c r="D15" i="33"/>
  <c r="C15" i="33"/>
  <c r="B15" i="33"/>
  <c r="H14" i="33"/>
  <c r="G14" i="33"/>
  <c r="F14" i="33"/>
  <c r="E14" i="33"/>
  <c r="D14" i="33"/>
  <c r="C14" i="33"/>
  <c r="B14" i="33"/>
  <c r="H13" i="33"/>
  <c r="G13" i="33"/>
  <c r="F13" i="33"/>
  <c r="E13" i="33"/>
  <c r="D13" i="33"/>
  <c r="C13" i="33"/>
  <c r="B13" i="33"/>
  <c r="H12" i="33"/>
  <c r="G12" i="33"/>
  <c r="F12" i="33"/>
  <c r="E12" i="33"/>
  <c r="D12" i="33"/>
  <c r="C12" i="33"/>
  <c r="B12" i="33"/>
  <c r="H11" i="33"/>
  <c r="G11" i="33"/>
  <c r="F11" i="33"/>
  <c r="E11" i="33"/>
  <c r="D11" i="33"/>
  <c r="C11" i="33"/>
  <c r="B11" i="33"/>
  <c r="H10" i="33"/>
  <c r="G10" i="33"/>
  <c r="F10" i="33"/>
  <c r="E10" i="33"/>
  <c r="D10" i="33"/>
  <c r="C10" i="33"/>
  <c r="B10" i="33"/>
  <c r="H9" i="33"/>
  <c r="G9" i="33"/>
  <c r="F9" i="33"/>
  <c r="E9" i="33"/>
  <c r="D9" i="33"/>
  <c r="C9" i="33"/>
  <c r="B9" i="33"/>
  <c r="H8" i="33"/>
  <c r="G8" i="33"/>
  <c r="F8" i="33"/>
  <c r="E8" i="33"/>
  <c r="D8" i="33"/>
  <c r="C8" i="33"/>
  <c r="B8" i="33"/>
  <c r="H7" i="33"/>
  <c r="G7" i="33"/>
  <c r="F7" i="33"/>
  <c r="E7" i="33"/>
  <c r="D7" i="33"/>
  <c r="C7" i="33"/>
  <c r="B7" i="33"/>
  <c r="H6" i="33"/>
  <c r="G6" i="33"/>
  <c r="F6" i="33"/>
  <c r="E6" i="33"/>
  <c r="D6" i="33"/>
  <c r="C6" i="33"/>
  <c r="B6" i="33"/>
  <c r="H5" i="33"/>
  <c r="G5" i="33"/>
  <c r="F5" i="33"/>
  <c r="E5" i="33"/>
  <c r="D5" i="33"/>
  <c r="C5" i="33"/>
  <c r="B5" i="33"/>
  <c r="H4" i="33"/>
  <c r="G4" i="33"/>
  <c r="F4" i="33"/>
  <c r="E4" i="33"/>
  <c r="D4" i="33"/>
  <c r="C4" i="33"/>
  <c r="B4" i="33"/>
  <c r="H3" i="33"/>
  <c r="G3" i="33"/>
  <c r="F3" i="33"/>
  <c r="E3" i="33"/>
  <c r="D3" i="33"/>
  <c r="C3" i="33"/>
  <c r="B3" i="33"/>
  <c r="H2" i="33"/>
  <c r="G2" i="33"/>
  <c r="F2" i="33"/>
  <c r="E2" i="33"/>
  <c r="D2" i="33"/>
  <c r="C2" i="33"/>
  <c r="B2" i="33"/>
  <c r="B106" i="32"/>
  <c r="B105" i="32"/>
  <c r="B104" i="32"/>
  <c r="B103" i="32"/>
  <c r="B102" i="32"/>
  <c r="B101" i="32"/>
  <c r="B100" i="32"/>
  <c r="B99" i="32"/>
  <c r="B98" i="32"/>
  <c r="B97" i="32"/>
  <c r="B96" i="32"/>
  <c r="B95" i="32"/>
  <c r="B94" i="32"/>
  <c r="B93" i="32"/>
  <c r="B92" i="32"/>
  <c r="B91" i="32"/>
  <c r="B90" i="32"/>
  <c r="B89" i="32"/>
  <c r="B88" i="32"/>
  <c r="B87" i="32"/>
  <c r="B86" i="32"/>
  <c r="B85" i="32"/>
  <c r="B84" i="32"/>
  <c r="B83" i="32"/>
  <c r="B82" i="32"/>
  <c r="B81" i="32"/>
  <c r="B80" i="32"/>
  <c r="B79" i="32"/>
  <c r="B78" i="32"/>
  <c r="B77" i="32"/>
  <c r="B76" i="32"/>
  <c r="B75" i="32"/>
  <c r="B74" i="32"/>
  <c r="B73" i="32"/>
  <c r="B72" i="32"/>
  <c r="B71" i="32"/>
  <c r="B70" i="32"/>
  <c r="B69" i="32"/>
  <c r="B68" i="32"/>
  <c r="B67" i="32"/>
  <c r="B66" i="32"/>
  <c r="B65" i="32"/>
  <c r="B64" i="32"/>
  <c r="B63" i="32"/>
  <c r="B62" i="32"/>
  <c r="B61" i="32"/>
  <c r="B60" i="32"/>
  <c r="B59" i="32"/>
  <c r="B58" i="32"/>
  <c r="B57" i="32"/>
  <c r="B56" i="32"/>
  <c r="B55" i="32"/>
  <c r="B54" i="32"/>
  <c r="B53" i="32"/>
  <c r="B52" i="32"/>
  <c r="B51" i="32"/>
  <c r="B50" i="32"/>
  <c r="B49" i="32"/>
  <c r="B48" i="32"/>
  <c r="B47" i="32"/>
  <c r="B46" i="32"/>
  <c r="B45" i="32"/>
  <c r="B44" i="32"/>
  <c r="B43" i="32"/>
  <c r="B42" i="32"/>
  <c r="B41" i="32"/>
  <c r="B40" i="32"/>
  <c r="B39" i="32"/>
  <c r="B38" i="32"/>
  <c r="B37" i="32"/>
  <c r="B36" i="32"/>
  <c r="B35" i="32"/>
  <c r="B34" i="32"/>
  <c r="B33" i="32"/>
  <c r="B32" i="32"/>
  <c r="B31" i="32"/>
  <c r="B30" i="32"/>
  <c r="B29" i="32"/>
  <c r="B28" i="32"/>
  <c r="B27" i="32"/>
  <c r="B26" i="32"/>
  <c r="B25" i="32"/>
  <c r="B24" i="32"/>
  <c r="B23" i="32"/>
  <c r="B22" i="32"/>
  <c r="B21" i="32"/>
  <c r="B20" i="32"/>
  <c r="B19" i="32"/>
  <c r="B18" i="32"/>
  <c r="B17" i="32"/>
  <c r="B16" i="32"/>
  <c r="B15" i="32"/>
  <c r="B14" i="32"/>
  <c r="B13" i="32"/>
  <c r="B12" i="32"/>
  <c r="B11" i="32"/>
  <c r="B10" i="32"/>
  <c r="B9" i="32"/>
  <c r="B8" i="32"/>
  <c r="B7" i="32"/>
  <c r="B6" i="32"/>
  <c r="B5" i="32"/>
  <c r="B4" i="32"/>
  <c r="B3" i="32"/>
  <c r="B2" i="32"/>
  <c r="K114" i="31"/>
  <c r="J114" i="31"/>
  <c r="I114" i="31"/>
  <c r="H114" i="31"/>
  <c r="G114" i="31"/>
  <c r="F114" i="31"/>
  <c r="E114" i="31"/>
  <c r="D114" i="31"/>
  <c r="C114" i="31"/>
  <c r="B114" i="31"/>
  <c r="K113" i="31"/>
  <c r="J113" i="31"/>
  <c r="I113" i="31"/>
  <c r="H113" i="31"/>
  <c r="G113" i="31"/>
  <c r="F113" i="31"/>
  <c r="E113" i="31"/>
  <c r="D113" i="31"/>
  <c r="C113" i="31"/>
  <c r="B113" i="31"/>
  <c r="K112" i="31"/>
  <c r="J112" i="31"/>
  <c r="I112" i="31"/>
  <c r="H112" i="31"/>
  <c r="G112" i="31"/>
  <c r="F112" i="31"/>
  <c r="E112" i="31"/>
  <c r="D112" i="31"/>
  <c r="C112" i="31"/>
  <c r="B112" i="31"/>
  <c r="K111" i="31"/>
  <c r="J111" i="31"/>
  <c r="I111" i="31"/>
  <c r="H111" i="31"/>
  <c r="G111" i="31"/>
  <c r="F111" i="31"/>
  <c r="E111" i="31"/>
  <c r="D111" i="31"/>
  <c r="C111" i="31"/>
  <c r="B111" i="31"/>
  <c r="K110" i="31"/>
  <c r="J110" i="31"/>
  <c r="I110" i="31"/>
  <c r="H110" i="31"/>
  <c r="G110" i="31"/>
  <c r="F110" i="31"/>
  <c r="E110" i="31"/>
  <c r="D110" i="31"/>
  <c r="C110" i="31"/>
  <c r="B110" i="31"/>
  <c r="K109" i="31"/>
  <c r="J109" i="31"/>
  <c r="I109" i="31"/>
  <c r="H109" i="31"/>
  <c r="G109" i="31"/>
  <c r="F109" i="31"/>
  <c r="E109" i="31"/>
  <c r="D109" i="31"/>
  <c r="C109" i="31"/>
  <c r="B109" i="31"/>
  <c r="K108" i="31"/>
  <c r="J108" i="31"/>
  <c r="I108" i="31"/>
  <c r="H108" i="31"/>
  <c r="G108" i="31"/>
  <c r="F108" i="31"/>
  <c r="E108" i="31"/>
  <c r="D108" i="31"/>
  <c r="C108" i="31"/>
  <c r="B108" i="31"/>
  <c r="K107" i="31"/>
  <c r="J107" i="31"/>
  <c r="I107" i="31"/>
  <c r="H107" i="31"/>
  <c r="G107" i="31"/>
  <c r="F107" i="31"/>
  <c r="E107" i="31"/>
  <c r="D107" i="31"/>
  <c r="C107" i="31"/>
  <c r="B107" i="31"/>
  <c r="K106" i="31"/>
  <c r="J106" i="31"/>
  <c r="I106" i="31"/>
  <c r="H106" i="31"/>
  <c r="G106" i="31"/>
  <c r="F106" i="31"/>
  <c r="E106" i="31"/>
  <c r="D106" i="31"/>
  <c r="C106" i="31"/>
  <c r="B106" i="31"/>
  <c r="K105" i="31"/>
  <c r="J105" i="31"/>
  <c r="I105" i="31"/>
  <c r="H105" i="31"/>
  <c r="G105" i="31"/>
  <c r="F105" i="31"/>
  <c r="E105" i="31"/>
  <c r="D105" i="31"/>
  <c r="C105" i="31"/>
  <c r="B105" i="31"/>
  <c r="K104" i="31"/>
  <c r="J104" i="31"/>
  <c r="I104" i="31"/>
  <c r="H104" i="31"/>
  <c r="G104" i="31"/>
  <c r="F104" i="31"/>
  <c r="E104" i="31"/>
  <c r="D104" i="31"/>
  <c r="C104" i="31"/>
  <c r="B104" i="31"/>
  <c r="K103" i="31"/>
  <c r="J103" i="31"/>
  <c r="I103" i="31"/>
  <c r="H103" i="31"/>
  <c r="G103" i="31"/>
  <c r="F103" i="31"/>
  <c r="E103" i="31"/>
  <c r="D103" i="31"/>
  <c r="C103" i="31"/>
  <c r="B103" i="31"/>
  <c r="K102" i="31"/>
  <c r="J102" i="31"/>
  <c r="I102" i="31"/>
  <c r="H102" i="31"/>
  <c r="G102" i="31"/>
  <c r="F102" i="31"/>
  <c r="E102" i="31"/>
  <c r="D102" i="31"/>
  <c r="C102" i="31"/>
  <c r="B102" i="31"/>
  <c r="K101" i="31"/>
  <c r="J101" i="31"/>
  <c r="I101" i="31"/>
  <c r="H101" i="31"/>
  <c r="G101" i="31"/>
  <c r="F101" i="31"/>
  <c r="E101" i="31"/>
  <c r="D101" i="31"/>
  <c r="C101" i="31"/>
  <c r="B101" i="31"/>
  <c r="K100" i="31"/>
  <c r="J100" i="31"/>
  <c r="I100" i="31"/>
  <c r="H100" i="31"/>
  <c r="G100" i="31"/>
  <c r="F100" i="31"/>
  <c r="E100" i="31"/>
  <c r="D100" i="31"/>
  <c r="C100" i="31"/>
  <c r="B100" i="31"/>
  <c r="K99" i="31"/>
  <c r="J99" i="31"/>
  <c r="I99" i="31"/>
  <c r="H99" i="31"/>
  <c r="G99" i="31"/>
  <c r="F99" i="31"/>
  <c r="E99" i="31"/>
  <c r="D99" i="31"/>
  <c r="C99" i="31"/>
  <c r="B99" i="31"/>
  <c r="K98" i="31"/>
  <c r="J98" i="31"/>
  <c r="I98" i="31"/>
  <c r="H98" i="31"/>
  <c r="G98" i="31"/>
  <c r="F98" i="31"/>
  <c r="E98" i="31"/>
  <c r="D98" i="31"/>
  <c r="C98" i="31"/>
  <c r="B98" i="31"/>
  <c r="K97" i="31"/>
  <c r="J97" i="31"/>
  <c r="I97" i="31"/>
  <c r="H97" i="31"/>
  <c r="G97" i="31"/>
  <c r="F97" i="31"/>
  <c r="E97" i="31"/>
  <c r="D97" i="31"/>
  <c r="C97" i="31"/>
  <c r="B97" i="31"/>
  <c r="K96" i="31"/>
  <c r="J96" i="31"/>
  <c r="I96" i="31"/>
  <c r="H96" i="31"/>
  <c r="G96" i="31"/>
  <c r="F96" i="31"/>
  <c r="E96" i="31"/>
  <c r="D96" i="31"/>
  <c r="C96" i="31"/>
  <c r="B96" i="31"/>
  <c r="K95" i="31"/>
  <c r="J95" i="31"/>
  <c r="I95" i="31"/>
  <c r="H95" i="31"/>
  <c r="G95" i="31"/>
  <c r="F95" i="31"/>
  <c r="E95" i="31"/>
  <c r="D95" i="31"/>
  <c r="C95" i="31"/>
  <c r="B95" i="31"/>
  <c r="K94" i="31"/>
  <c r="J94" i="31"/>
  <c r="I94" i="31"/>
  <c r="H94" i="31"/>
  <c r="G94" i="31"/>
  <c r="F94" i="31"/>
  <c r="E94" i="31"/>
  <c r="D94" i="31"/>
  <c r="C94" i="31"/>
  <c r="B94" i="31"/>
  <c r="K93" i="31"/>
  <c r="J93" i="31"/>
  <c r="I93" i="31"/>
  <c r="H93" i="31"/>
  <c r="G93" i="31"/>
  <c r="F93" i="31"/>
  <c r="E93" i="31"/>
  <c r="D93" i="31"/>
  <c r="C93" i="31"/>
  <c r="B93" i="31"/>
  <c r="K92" i="31"/>
  <c r="J92" i="31"/>
  <c r="I92" i="31"/>
  <c r="H92" i="31"/>
  <c r="G92" i="31"/>
  <c r="F92" i="31"/>
  <c r="E92" i="31"/>
  <c r="D92" i="31"/>
  <c r="C92" i="31"/>
  <c r="B92" i="31"/>
  <c r="K91" i="31"/>
  <c r="J91" i="31"/>
  <c r="I91" i="31"/>
  <c r="H91" i="31"/>
  <c r="G91" i="31"/>
  <c r="F91" i="31"/>
  <c r="E91" i="31"/>
  <c r="D91" i="31"/>
  <c r="C91" i="31"/>
  <c r="B91" i="31"/>
  <c r="K90" i="31"/>
  <c r="J90" i="31"/>
  <c r="I90" i="31"/>
  <c r="H90" i="31"/>
  <c r="G90" i="31"/>
  <c r="F90" i="31"/>
  <c r="E90" i="31"/>
  <c r="D90" i="31"/>
  <c r="C90" i="31"/>
  <c r="B90" i="31"/>
  <c r="K89" i="31"/>
  <c r="J89" i="31"/>
  <c r="I89" i="31"/>
  <c r="H89" i="31"/>
  <c r="G89" i="31"/>
  <c r="F89" i="31"/>
  <c r="E89" i="31"/>
  <c r="D89" i="31"/>
  <c r="C89" i="31"/>
  <c r="B89" i="31"/>
  <c r="K88" i="31"/>
  <c r="J88" i="31"/>
  <c r="I88" i="31"/>
  <c r="H88" i="31"/>
  <c r="G88" i="31"/>
  <c r="F88" i="31"/>
  <c r="E88" i="31"/>
  <c r="D88" i="31"/>
  <c r="C88" i="31"/>
  <c r="B88" i="31"/>
  <c r="K87" i="31"/>
  <c r="J87" i="31"/>
  <c r="I87" i="31"/>
  <c r="H87" i="31"/>
  <c r="G87" i="31"/>
  <c r="F87" i="31"/>
  <c r="E87" i="31"/>
  <c r="D87" i="31"/>
  <c r="C87" i="31"/>
  <c r="B87" i="31"/>
  <c r="K86" i="31"/>
  <c r="J86" i="31"/>
  <c r="I86" i="31"/>
  <c r="H86" i="31"/>
  <c r="G86" i="31"/>
  <c r="F86" i="31"/>
  <c r="E86" i="31"/>
  <c r="D86" i="31"/>
  <c r="C86" i="31"/>
  <c r="B86" i="31"/>
  <c r="K85" i="31"/>
  <c r="J85" i="31"/>
  <c r="I85" i="31"/>
  <c r="H85" i="31"/>
  <c r="G85" i="31"/>
  <c r="F85" i="31"/>
  <c r="E85" i="31"/>
  <c r="D85" i="31"/>
  <c r="C85" i="31"/>
  <c r="B85" i="31"/>
  <c r="K84" i="31"/>
  <c r="J84" i="31"/>
  <c r="I84" i="31"/>
  <c r="H84" i="31"/>
  <c r="G84" i="31"/>
  <c r="F84" i="31"/>
  <c r="E84" i="31"/>
  <c r="D84" i="31"/>
  <c r="C84" i="31"/>
  <c r="B84" i="31"/>
  <c r="K83" i="31"/>
  <c r="J83" i="31"/>
  <c r="I83" i="31"/>
  <c r="H83" i="31"/>
  <c r="G83" i="31"/>
  <c r="F83" i="31"/>
  <c r="E83" i="31"/>
  <c r="D83" i="31"/>
  <c r="C83" i="31"/>
  <c r="B83" i="31"/>
  <c r="K82" i="31"/>
  <c r="J82" i="31"/>
  <c r="I82" i="31"/>
  <c r="H82" i="31"/>
  <c r="G82" i="31"/>
  <c r="F82" i="31"/>
  <c r="E82" i="31"/>
  <c r="D82" i="31"/>
  <c r="C82" i="31"/>
  <c r="B82" i="31"/>
  <c r="K81" i="31"/>
  <c r="J81" i="31"/>
  <c r="I81" i="31"/>
  <c r="H81" i="31"/>
  <c r="G81" i="31"/>
  <c r="F81" i="31"/>
  <c r="E81" i="31"/>
  <c r="D81" i="31"/>
  <c r="C81" i="31"/>
  <c r="B81" i="31"/>
  <c r="K80" i="31"/>
  <c r="J80" i="31"/>
  <c r="I80" i="31"/>
  <c r="H80" i="31"/>
  <c r="G80" i="31"/>
  <c r="F80" i="31"/>
  <c r="E80" i="31"/>
  <c r="D80" i="31"/>
  <c r="C80" i="31"/>
  <c r="B80" i="31"/>
  <c r="K79" i="31"/>
  <c r="J79" i="31"/>
  <c r="I79" i="31"/>
  <c r="H79" i="31"/>
  <c r="G79" i="31"/>
  <c r="F79" i="31"/>
  <c r="E79" i="31"/>
  <c r="D79" i="31"/>
  <c r="C79" i="31"/>
  <c r="B79" i="31"/>
  <c r="K78" i="31"/>
  <c r="J78" i="31"/>
  <c r="I78" i="31"/>
  <c r="H78" i="31"/>
  <c r="G78" i="31"/>
  <c r="F78" i="31"/>
  <c r="E78" i="31"/>
  <c r="D78" i="31"/>
  <c r="C78" i="31"/>
  <c r="B78" i="31"/>
  <c r="K77" i="31"/>
  <c r="J77" i="31"/>
  <c r="I77" i="31"/>
  <c r="H77" i="31"/>
  <c r="G77" i="31"/>
  <c r="F77" i="31"/>
  <c r="E77" i="31"/>
  <c r="D77" i="31"/>
  <c r="C77" i="31"/>
  <c r="B77" i="31"/>
  <c r="K76" i="31"/>
  <c r="J76" i="31"/>
  <c r="I76" i="31"/>
  <c r="H76" i="31"/>
  <c r="G76" i="31"/>
  <c r="F76" i="31"/>
  <c r="E76" i="31"/>
  <c r="D76" i="31"/>
  <c r="C76" i="31"/>
  <c r="B76" i="31"/>
  <c r="K75" i="31"/>
  <c r="J75" i="31"/>
  <c r="I75" i="31"/>
  <c r="H75" i="31"/>
  <c r="G75" i="31"/>
  <c r="F75" i="31"/>
  <c r="E75" i="31"/>
  <c r="D75" i="31"/>
  <c r="C75" i="31"/>
  <c r="B75" i="31"/>
  <c r="K74" i="31"/>
  <c r="J74" i="31"/>
  <c r="I74" i="31"/>
  <c r="H74" i="31"/>
  <c r="G74" i="31"/>
  <c r="F74" i="31"/>
  <c r="E74" i="31"/>
  <c r="D74" i="31"/>
  <c r="C74" i="31"/>
  <c r="B74" i="31"/>
  <c r="K73" i="31"/>
  <c r="J73" i="31"/>
  <c r="I73" i="31"/>
  <c r="H73" i="31"/>
  <c r="G73" i="31"/>
  <c r="F73" i="31"/>
  <c r="E73" i="31"/>
  <c r="D73" i="31"/>
  <c r="C73" i="31"/>
  <c r="B73" i="31"/>
  <c r="K72" i="31"/>
  <c r="J72" i="31"/>
  <c r="I72" i="31"/>
  <c r="H72" i="31"/>
  <c r="G72" i="31"/>
  <c r="F72" i="31"/>
  <c r="E72" i="31"/>
  <c r="D72" i="31"/>
  <c r="C72" i="31"/>
  <c r="B72" i="31"/>
  <c r="K71" i="31"/>
  <c r="J71" i="31"/>
  <c r="I71" i="31"/>
  <c r="H71" i="31"/>
  <c r="G71" i="31"/>
  <c r="F71" i="31"/>
  <c r="E71" i="31"/>
  <c r="D71" i="31"/>
  <c r="C71" i="31"/>
  <c r="B71" i="31"/>
  <c r="K70" i="31"/>
  <c r="J70" i="31"/>
  <c r="I70" i="31"/>
  <c r="H70" i="31"/>
  <c r="G70" i="31"/>
  <c r="F70" i="31"/>
  <c r="E70" i="31"/>
  <c r="D70" i="31"/>
  <c r="C70" i="31"/>
  <c r="B70" i="31"/>
  <c r="K69" i="31"/>
  <c r="J69" i="31"/>
  <c r="I69" i="31"/>
  <c r="H69" i="31"/>
  <c r="G69" i="31"/>
  <c r="F69" i="31"/>
  <c r="E69" i="31"/>
  <c r="D69" i="31"/>
  <c r="C69" i="31"/>
  <c r="B69" i="31"/>
  <c r="K68" i="31"/>
  <c r="J68" i="31"/>
  <c r="I68" i="31"/>
  <c r="H68" i="31"/>
  <c r="G68" i="31"/>
  <c r="F68" i="31"/>
  <c r="E68" i="31"/>
  <c r="D68" i="31"/>
  <c r="C68" i="31"/>
  <c r="B68" i="31"/>
  <c r="K67" i="31"/>
  <c r="J67" i="31"/>
  <c r="I67" i="31"/>
  <c r="H67" i="31"/>
  <c r="G67" i="31"/>
  <c r="F67" i="31"/>
  <c r="E67" i="31"/>
  <c r="D67" i="31"/>
  <c r="C67" i="31"/>
  <c r="B67" i="31"/>
  <c r="K66" i="31"/>
  <c r="J66" i="31"/>
  <c r="I66" i="31"/>
  <c r="H66" i="31"/>
  <c r="G66" i="31"/>
  <c r="F66" i="31"/>
  <c r="E66" i="31"/>
  <c r="D66" i="31"/>
  <c r="C66" i="31"/>
  <c r="B66" i="31"/>
  <c r="K65" i="31"/>
  <c r="J65" i="31"/>
  <c r="I65" i="31"/>
  <c r="H65" i="31"/>
  <c r="G65" i="31"/>
  <c r="F65" i="31"/>
  <c r="E65" i="31"/>
  <c r="D65" i="31"/>
  <c r="C65" i="31"/>
  <c r="B65" i="31"/>
  <c r="K64" i="31"/>
  <c r="J64" i="31"/>
  <c r="I64" i="31"/>
  <c r="H64" i="31"/>
  <c r="G64" i="31"/>
  <c r="F64" i="31"/>
  <c r="E64" i="31"/>
  <c r="D64" i="31"/>
  <c r="C64" i="31"/>
  <c r="B64" i="31"/>
  <c r="K63" i="31"/>
  <c r="J63" i="31"/>
  <c r="I63" i="31"/>
  <c r="H63" i="31"/>
  <c r="G63" i="31"/>
  <c r="F63" i="31"/>
  <c r="E63" i="31"/>
  <c r="D63" i="31"/>
  <c r="C63" i="31"/>
  <c r="B63" i="31"/>
  <c r="K62" i="31"/>
  <c r="J62" i="31"/>
  <c r="I62" i="31"/>
  <c r="H62" i="31"/>
  <c r="G62" i="31"/>
  <c r="F62" i="31"/>
  <c r="E62" i="31"/>
  <c r="D62" i="31"/>
  <c r="C62" i="31"/>
  <c r="B62" i="31"/>
  <c r="K61" i="31"/>
  <c r="J61" i="31"/>
  <c r="I61" i="31"/>
  <c r="H61" i="31"/>
  <c r="G61" i="31"/>
  <c r="F61" i="31"/>
  <c r="E61" i="31"/>
  <c r="D61" i="31"/>
  <c r="C61" i="31"/>
  <c r="B61" i="31"/>
  <c r="K60" i="31"/>
  <c r="J60" i="31"/>
  <c r="I60" i="31"/>
  <c r="H60" i="31"/>
  <c r="G60" i="31"/>
  <c r="F60" i="31"/>
  <c r="E60" i="31"/>
  <c r="D60" i="31"/>
  <c r="C60" i="31"/>
  <c r="B60" i="31"/>
  <c r="K59" i="31"/>
  <c r="J59" i="31"/>
  <c r="I59" i="31"/>
  <c r="H59" i="31"/>
  <c r="G59" i="31"/>
  <c r="F59" i="31"/>
  <c r="E59" i="31"/>
  <c r="D59" i="31"/>
  <c r="C59" i="31"/>
  <c r="B59" i="31"/>
  <c r="K58" i="31"/>
  <c r="J58" i="31"/>
  <c r="I58" i="31"/>
  <c r="H58" i="31"/>
  <c r="G58" i="31"/>
  <c r="F58" i="31"/>
  <c r="E58" i="31"/>
  <c r="D58" i="31"/>
  <c r="C58" i="31"/>
  <c r="B58" i="31"/>
  <c r="K57" i="31"/>
  <c r="J57" i="31"/>
  <c r="I57" i="31"/>
  <c r="H57" i="31"/>
  <c r="G57" i="31"/>
  <c r="F57" i="31"/>
  <c r="E57" i="31"/>
  <c r="D57" i="31"/>
  <c r="C57" i="31"/>
  <c r="B57" i="31"/>
  <c r="K56" i="31"/>
  <c r="J56" i="31"/>
  <c r="I56" i="31"/>
  <c r="H56" i="31"/>
  <c r="G56" i="31"/>
  <c r="F56" i="31"/>
  <c r="E56" i="31"/>
  <c r="D56" i="31"/>
  <c r="C56" i="31"/>
  <c r="B56" i="31"/>
  <c r="K55" i="31"/>
  <c r="J55" i="31"/>
  <c r="I55" i="31"/>
  <c r="H55" i="31"/>
  <c r="G55" i="31"/>
  <c r="F55" i="31"/>
  <c r="E55" i="31"/>
  <c r="D55" i="31"/>
  <c r="C55" i="31"/>
  <c r="B55" i="31"/>
  <c r="K54" i="31"/>
  <c r="J54" i="31"/>
  <c r="I54" i="31"/>
  <c r="H54" i="31"/>
  <c r="G54" i="31"/>
  <c r="F54" i="31"/>
  <c r="E54" i="31"/>
  <c r="D54" i="31"/>
  <c r="C54" i="31"/>
  <c r="B54" i="31"/>
  <c r="K53" i="31"/>
  <c r="J53" i="31"/>
  <c r="I53" i="31"/>
  <c r="H53" i="31"/>
  <c r="G53" i="31"/>
  <c r="F53" i="31"/>
  <c r="E53" i="31"/>
  <c r="D53" i="31"/>
  <c r="C53" i="31"/>
  <c r="B53" i="31"/>
  <c r="K52" i="31"/>
  <c r="J52" i="31"/>
  <c r="I52" i="31"/>
  <c r="H52" i="31"/>
  <c r="G52" i="31"/>
  <c r="F52" i="31"/>
  <c r="E52" i="31"/>
  <c r="D52" i="31"/>
  <c r="C52" i="31"/>
  <c r="B52" i="31"/>
  <c r="K51" i="31"/>
  <c r="J51" i="31"/>
  <c r="I51" i="31"/>
  <c r="H51" i="31"/>
  <c r="G51" i="31"/>
  <c r="F51" i="31"/>
  <c r="E51" i="31"/>
  <c r="D51" i="31"/>
  <c r="C51" i="31"/>
  <c r="B51" i="31"/>
  <c r="K50" i="31"/>
  <c r="J50" i="31"/>
  <c r="I50" i="31"/>
  <c r="H50" i="31"/>
  <c r="G50" i="31"/>
  <c r="F50" i="31"/>
  <c r="E50" i="31"/>
  <c r="D50" i="31"/>
  <c r="C50" i="31"/>
  <c r="B50" i="31"/>
  <c r="K49" i="31"/>
  <c r="J49" i="31"/>
  <c r="I49" i="31"/>
  <c r="H49" i="31"/>
  <c r="G49" i="31"/>
  <c r="F49" i="31"/>
  <c r="E49" i="31"/>
  <c r="D49" i="31"/>
  <c r="C49" i="31"/>
  <c r="B49" i="31"/>
  <c r="K48" i="31"/>
  <c r="J48" i="31"/>
  <c r="I48" i="31"/>
  <c r="H48" i="31"/>
  <c r="G48" i="31"/>
  <c r="F48" i="31"/>
  <c r="E48" i="31"/>
  <c r="D48" i="31"/>
  <c r="C48" i="31"/>
  <c r="B48" i="31"/>
  <c r="K47" i="31"/>
  <c r="J47" i="31"/>
  <c r="I47" i="31"/>
  <c r="H47" i="31"/>
  <c r="G47" i="31"/>
  <c r="F47" i="31"/>
  <c r="E47" i="31"/>
  <c r="D47" i="31"/>
  <c r="C47" i="31"/>
  <c r="B47" i="31"/>
  <c r="K46" i="31"/>
  <c r="J46" i="31"/>
  <c r="I46" i="31"/>
  <c r="H46" i="31"/>
  <c r="G46" i="31"/>
  <c r="F46" i="31"/>
  <c r="E46" i="31"/>
  <c r="D46" i="31"/>
  <c r="C46" i="31"/>
  <c r="B46" i="31"/>
  <c r="K45" i="31"/>
  <c r="J45" i="31"/>
  <c r="I45" i="31"/>
  <c r="H45" i="31"/>
  <c r="G45" i="31"/>
  <c r="F45" i="31"/>
  <c r="E45" i="31"/>
  <c r="D45" i="31"/>
  <c r="C45" i="31"/>
  <c r="B45" i="31"/>
  <c r="K44" i="31"/>
  <c r="J44" i="31"/>
  <c r="I44" i="31"/>
  <c r="H44" i="31"/>
  <c r="G44" i="31"/>
  <c r="F44" i="31"/>
  <c r="E44" i="31"/>
  <c r="D44" i="31"/>
  <c r="C44" i="31"/>
  <c r="B44" i="31"/>
  <c r="K43" i="31"/>
  <c r="J43" i="31"/>
  <c r="I43" i="31"/>
  <c r="H43" i="31"/>
  <c r="G43" i="31"/>
  <c r="F43" i="31"/>
  <c r="E43" i="31"/>
  <c r="D43" i="31"/>
  <c r="C43" i="31"/>
  <c r="B43" i="31"/>
  <c r="K42" i="31"/>
  <c r="J42" i="31"/>
  <c r="I42" i="31"/>
  <c r="H42" i="31"/>
  <c r="G42" i="31"/>
  <c r="F42" i="31"/>
  <c r="E42" i="31"/>
  <c r="D42" i="31"/>
  <c r="C42" i="31"/>
  <c r="B42" i="31"/>
  <c r="K41" i="31"/>
  <c r="J41" i="31"/>
  <c r="I41" i="31"/>
  <c r="H41" i="31"/>
  <c r="G41" i="31"/>
  <c r="F41" i="31"/>
  <c r="E41" i="31"/>
  <c r="D41" i="31"/>
  <c r="C41" i="31"/>
  <c r="B41" i="31"/>
  <c r="K40" i="31"/>
  <c r="J40" i="31"/>
  <c r="I40" i="31"/>
  <c r="H40" i="31"/>
  <c r="G40" i="31"/>
  <c r="F40" i="31"/>
  <c r="E40" i="31"/>
  <c r="D40" i="31"/>
  <c r="C40" i="31"/>
  <c r="B40" i="31"/>
  <c r="K39" i="31"/>
  <c r="J39" i="31"/>
  <c r="I39" i="31"/>
  <c r="H39" i="31"/>
  <c r="G39" i="31"/>
  <c r="F39" i="31"/>
  <c r="E39" i="31"/>
  <c r="D39" i="31"/>
  <c r="C39" i="31"/>
  <c r="B39" i="31"/>
  <c r="K38" i="31"/>
  <c r="J38" i="31"/>
  <c r="I38" i="31"/>
  <c r="H38" i="31"/>
  <c r="G38" i="31"/>
  <c r="F38" i="31"/>
  <c r="E38" i="31"/>
  <c r="D38" i="31"/>
  <c r="C38" i="31"/>
  <c r="B38" i="31"/>
  <c r="K37" i="31"/>
  <c r="J37" i="31"/>
  <c r="I37" i="31"/>
  <c r="H37" i="31"/>
  <c r="G37" i="31"/>
  <c r="F37" i="31"/>
  <c r="E37" i="31"/>
  <c r="D37" i="31"/>
  <c r="C37" i="31"/>
  <c r="B37" i="31"/>
  <c r="K36" i="31"/>
  <c r="J36" i="31"/>
  <c r="I36" i="31"/>
  <c r="H36" i="31"/>
  <c r="G36" i="31"/>
  <c r="F36" i="31"/>
  <c r="E36" i="31"/>
  <c r="D36" i="31"/>
  <c r="C36" i="31"/>
  <c r="B36" i="31"/>
  <c r="K35" i="31"/>
  <c r="J35" i="31"/>
  <c r="I35" i="31"/>
  <c r="H35" i="31"/>
  <c r="G35" i="31"/>
  <c r="F35" i="31"/>
  <c r="E35" i="31"/>
  <c r="D35" i="31"/>
  <c r="C35" i="31"/>
  <c r="B35" i="31"/>
  <c r="K34" i="31"/>
  <c r="J34" i="31"/>
  <c r="I34" i="31"/>
  <c r="H34" i="31"/>
  <c r="G34" i="31"/>
  <c r="F34" i="31"/>
  <c r="E34" i="31"/>
  <c r="D34" i="31"/>
  <c r="C34" i="31"/>
  <c r="B34" i="31"/>
  <c r="K33" i="31"/>
  <c r="J33" i="31"/>
  <c r="I33" i="31"/>
  <c r="H33" i="31"/>
  <c r="G33" i="31"/>
  <c r="F33" i="31"/>
  <c r="E33" i="31"/>
  <c r="D33" i="31"/>
  <c r="C33" i="31"/>
  <c r="B33" i="31"/>
  <c r="K32" i="31"/>
  <c r="J32" i="31"/>
  <c r="I32" i="31"/>
  <c r="H32" i="31"/>
  <c r="G32" i="31"/>
  <c r="F32" i="31"/>
  <c r="E32" i="31"/>
  <c r="D32" i="31"/>
  <c r="C32" i="31"/>
  <c r="B32" i="31"/>
  <c r="K31" i="31"/>
  <c r="J31" i="31"/>
  <c r="I31" i="31"/>
  <c r="H31" i="31"/>
  <c r="G31" i="31"/>
  <c r="F31" i="31"/>
  <c r="E31" i="31"/>
  <c r="D31" i="31"/>
  <c r="C31" i="31"/>
  <c r="B31" i="31"/>
  <c r="K30" i="31"/>
  <c r="J30" i="31"/>
  <c r="I30" i="31"/>
  <c r="H30" i="31"/>
  <c r="G30" i="31"/>
  <c r="F30" i="31"/>
  <c r="E30" i="31"/>
  <c r="D30" i="31"/>
  <c r="C30" i="31"/>
  <c r="B30" i="31"/>
  <c r="K29" i="31"/>
  <c r="J29" i="31"/>
  <c r="I29" i="31"/>
  <c r="H29" i="31"/>
  <c r="G29" i="31"/>
  <c r="F29" i="31"/>
  <c r="E29" i="31"/>
  <c r="D29" i="31"/>
  <c r="C29" i="31"/>
  <c r="B29" i="31"/>
  <c r="K28" i="31"/>
  <c r="J28" i="31"/>
  <c r="I28" i="31"/>
  <c r="H28" i="31"/>
  <c r="G28" i="31"/>
  <c r="F28" i="31"/>
  <c r="E28" i="31"/>
  <c r="D28" i="31"/>
  <c r="C28" i="31"/>
  <c r="B28" i="31"/>
  <c r="K27" i="31"/>
  <c r="J27" i="31"/>
  <c r="I27" i="31"/>
  <c r="H27" i="31"/>
  <c r="G27" i="31"/>
  <c r="F27" i="31"/>
  <c r="E27" i="31"/>
  <c r="D27" i="31"/>
  <c r="C27" i="31"/>
  <c r="B27" i="31"/>
  <c r="K26" i="31"/>
  <c r="J26" i="31"/>
  <c r="I26" i="31"/>
  <c r="H26" i="31"/>
  <c r="G26" i="31"/>
  <c r="F26" i="31"/>
  <c r="E26" i="31"/>
  <c r="D26" i="31"/>
  <c r="C26" i="31"/>
  <c r="B26" i="31"/>
  <c r="K25" i="31"/>
  <c r="J25" i="31"/>
  <c r="I25" i="31"/>
  <c r="H25" i="31"/>
  <c r="G25" i="31"/>
  <c r="F25" i="31"/>
  <c r="E25" i="31"/>
  <c r="D25" i="31"/>
  <c r="C25" i="31"/>
  <c r="B25" i="31"/>
  <c r="K24" i="31"/>
  <c r="J24" i="31"/>
  <c r="I24" i="31"/>
  <c r="H24" i="31"/>
  <c r="G24" i="31"/>
  <c r="F24" i="31"/>
  <c r="E24" i="31"/>
  <c r="D24" i="31"/>
  <c r="C24" i="31"/>
  <c r="B24" i="31"/>
  <c r="K23" i="31"/>
  <c r="J23" i="31"/>
  <c r="I23" i="31"/>
  <c r="H23" i="31"/>
  <c r="G23" i="31"/>
  <c r="F23" i="31"/>
  <c r="E23" i="31"/>
  <c r="D23" i="31"/>
  <c r="C23" i="31"/>
  <c r="B23" i="31"/>
  <c r="K22" i="31"/>
  <c r="J22" i="31"/>
  <c r="I22" i="31"/>
  <c r="H22" i="31"/>
  <c r="G22" i="31"/>
  <c r="F22" i="31"/>
  <c r="E22" i="31"/>
  <c r="D22" i="31"/>
  <c r="C22" i="31"/>
  <c r="B22" i="31"/>
  <c r="K21" i="31"/>
  <c r="J21" i="31"/>
  <c r="I21" i="31"/>
  <c r="H21" i="31"/>
  <c r="G21" i="31"/>
  <c r="F21" i="31"/>
  <c r="E21" i="31"/>
  <c r="D21" i="31"/>
  <c r="C21" i="31"/>
  <c r="B21" i="31"/>
  <c r="K20" i="31"/>
  <c r="J20" i="31"/>
  <c r="I20" i="31"/>
  <c r="H20" i="31"/>
  <c r="G20" i="31"/>
  <c r="F20" i="31"/>
  <c r="E20" i="31"/>
  <c r="D20" i="31"/>
  <c r="C20" i="31"/>
  <c r="B20" i="31"/>
  <c r="K19" i="31"/>
  <c r="J19" i="31"/>
  <c r="I19" i="31"/>
  <c r="H19" i="31"/>
  <c r="G19" i="31"/>
  <c r="F19" i="31"/>
  <c r="E19" i="31"/>
  <c r="D19" i="31"/>
  <c r="C19" i="31"/>
  <c r="B19" i="31"/>
  <c r="K18" i="31"/>
  <c r="J18" i="31"/>
  <c r="I18" i="31"/>
  <c r="H18" i="31"/>
  <c r="G18" i="31"/>
  <c r="F18" i="31"/>
  <c r="E18" i="31"/>
  <c r="D18" i="31"/>
  <c r="C18" i="31"/>
  <c r="B18" i="31"/>
  <c r="K17" i="31"/>
  <c r="J17" i="31"/>
  <c r="I17" i="31"/>
  <c r="H17" i="31"/>
  <c r="G17" i="31"/>
  <c r="F17" i="31"/>
  <c r="E17" i="31"/>
  <c r="D17" i="31"/>
  <c r="C17" i="31"/>
  <c r="B17" i="31"/>
  <c r="K16" i="31"/>
  <c r="J16" i="31"/>
  <c r="I16" i="31"/>
  <c r="H16" i="31"/>
  <c r="G16" i="31"/>
  <c r="F16" i="31"/>
  <c r="E16" i="31"/>
  <c r="D16" i="31"/>
  <c r="C16" i="31"/>
  <c r="B16" i="31"/>
  <c r="K15" i="31"/>
  <c r="J15" i="31"/>
  <c r="I15" i="31"/>
  <c r="H15" i="31"/>
  <c r="G15" i="31"/>
  <c r="F15" i="31"/>
  <c r="E15" i="31"/>
  <c r="D15" i="31"/>
  <c r="C15" i="31"/>
  <c r="B15" i="31"/>
  <c r="K14" i="31"/>
  <c r="J14" i="31"/>
  <c r="I14" i="31"/>
  <c r="H14" i="31"/>
  <c r="G14" i="31"/>
  <c r="F14" i="31"/>
  <c r="E14" i="31"/>
  <c r="D14" i="31"/>
  <c r="C14" i="31"/>
  <c r="B14" i="31"/>
  <c r="K13" i="31"/>
  <c r="J13" i="31"/>
  <c r="I13" i="31"/>
  <c r="H13" i="31"/>
  <c r="G13" i="31"/>
  <c r="F13" i="31"/>
  <c r="E13" i="31"/>
  <c r="D13" i="31"/>
  <c r="C13" i="31"/>
  <c r="B13" i="31"/>
  <c r="K12" i="31"/>
  <c r="J12" i="31"/>
  <c r="I12" i="31"/>
  <c r="H12" i="31"/>
  <c r="G12" i="31"/>
  <c r="F12" i="31"/>
  <c r="E12" i="31"/>
  <c r="D12" i="31"/>
  <c r="C12" i="31"/>
  <c r="B12" i="31"/>
  <c r="K11" i="31"/>
  <c r="J11" i="31"/>
  <c r="I11" i="31"/>
  <c r="H11" i="31"/>
  <c r="G11" i="31"/>
  <c r="F11" i="31"/>
  <c r="E11" i="31"/>
  <c r="D11" i="31"/>
  <c r="C11" i="31"/>
  <c r="B11" i="31"/>
  <c r="K10" i="31"/>
  <c r="J10" i="31"/>
  <c r="I10" i="31"/>
  <c r="H10" i="31"/>
  <c r="G10" i="31"/>
  <c r="F10" i="31"/>
  <c r="E10" i="31"/>
  <c r="D10" i="31"/>
  <c r="C10" i="31"/>
  <c r="B10" i="31"/>
  <c r="K9" i="31"/>
  <c r="J9" i="31"/>
  <c r="I9" i="31"/>
  <c r="H9" i="31"/>
  <c r="G9" i="31"/>
  <c r="F9" i="31"/>
  <c r="E9" i="31"/>
  <c r="D9" i="31"/>
  <c r="C9" i="31"/>
  <c r="B9" i="31"/>
  <c r="K8" i="31"/>
  <c r="J8" i="31"/>
  <c r="I8" i="31"/>
  <c r="H8" i="31"/>
  <c r="G8" i="31"/>
  <c r="F8" i="31"/>
  <c r="E8" i="31"/>
  <c r="D8" i="31"/>
  <c r="C8" i="31"/>
  <c r="B8" i="31"/>
  <c r="K7" i="31"/>
  <c r="J7" i="31"/>
  <c r="I7" i="31"/>
  <c r="H7" i="31"/>
  <c r="G7" i="31"/>
  <c r="F7" i="31"/>
  <c r="E7" i="31"/>
  <c r="D7" i="31"/>
  <c r="C7" i="31"/>
  <c r="B7" i="31"/>
  <c r="K6" i="31"/>
  <c r="J6" i="31"/>
  <c r="I6" i="31"/>
  <c r="H6" i="31"/>
  <c r="G6" i="31"/>
  <c r="F6" i="31"/>
  <c r="E6" i="31"/>
  <c r="D6" i="31"/>
  <c r="C6" i="31"/>
  <c r="B6" i="31"/>
  <c r="K5" i="31"/>
  <c r="J5" i="31"/>
  <c r="I5" i="31"/>
  <c r="H5" i="31"/>
  <c r="G5" i="31"/>
  <c r="F5" i="31"/>
  <c r="E5" i="31"/>
  <c r="D5" i="31"/>
  <c r="C5" i="31"/>
  <c r="B5" i="31"/>
  <c r="K4" i="31"/>
  <c r="J4" i="31"/>
  <c r="I4" i="31"/>
  <c r="H4" i="31"/>
  <c r="G4" i="31"/>
  <c r="F4" i="31"/>
  <c r="E4" i="31"/>
  <c r="D4" i="31"/>
  <c r="C4" i="31"/>
  <c r="B4" i="31"/>
  <c r="K3" i="31"/>
  <c r="J3" i="31"/>
  <c r="I3" i="31"/>
  <c r="H3" i="31"/>
  <c r="G3" i="31"/>
  <c r="F3" i="31"/>
  <c r="E3" i="31"/>
  <c r="D3" i="31"/>
  <c r="C3" i="31"/>
  <c r="B3" i="31"/>
  <c r="K2" i="31"/>
  <c r="J2" i="31"/>
  <c r="I2" i="31"/>
  <c r="H2" i="31"/>
  <c r="G2" i="31"/>
  <c r="F2" i="31"/>
  <c r="E2" i="31"/>
  <c r="D2" i="31"/>
  <c r="C2" i="31"/>
  <c r="B2" i="31"/>
  <c r="B114" i="30"/>
  <c r="B113" i="30"/>
  <c r="B112" i="30"/>
  <c r="B111" i="30"/>
  <c r="B110" i="30"/>
  <c r="B109" i="30"/>
  <c r="B108" i="30"/>
  <c r="B107" i="30"/>
  <c r="B106" i="30"/>
  <c r="B105" i="30"/>
  <c r="B104" i="30"/>
  <c r="B103" i="30"/>
  <c r="B102" i="30"/>
  <c r="B101" i="30"/>
  <c r="B100" i="30"/>
  <c r="B99" i="30"/>
  <c r="B98" i="30"/>
  <c r="B97" i="30"/>
  <c r="B96" i="30"/>
  <c r="B95" i="30"/>
  <c r="B94" i="30"/>
  <c r="B93" i="30"/>
  <c r="B92" i="30"/>
  <c r="B91" i="30"/>
  <c r="B90" i="30"/>
  <c r="B89" i="30"/>
  <c r="B88" i="30"/>
  <c r="B87" i="30"/>
  <c r="B86" i="30"/>
  <c r="B85" i="30"/>
  <c r="B84" i="30"/>
  <c r="B83" i="30"/>
  <c r="B82" i="30"/>
  <c r="B81" i="30"/>
  <c r="B80" i="30"/>
  <c r="B79" i="30"/>
  <c r="B78" i="30"/>
  <c r="B77" i="30"/>
  <c r="B76" i="30"/>
  <c r="B75" i="30"/>
  <c r="B74" i="30"/>
  <c r="B73" i="30"/>
  <c r="B72" i="30"/>
  <c r="B71" i="30"/>
  <c r="B70" i="30"/>
  <c r="B69" i="30"/>
  <c r="B68" i="30"/>
  <c r="B67" i="30"/>
  <c r="B66" i="30"/>
  <c r="B65" i="30"/>
  <c r="B64" i="30"/>
  <c r="B63" i="30"/>
  <c r="B62" i="30"/>
  <c r="B61" i="30"/>
  <c r="B60" i="30"/>
  <c r="B59" i="30"/>
  <c r="B58" i="30"/>
  <c r="B57" i="30"/>
  <c r="B56" i="30"/>
  <c r="B55" i="30"/>
  <c r="B54" i="30"/>
  <c r="B53" i="30"/>
  <c r="B52" i="30"/>
  <c r="B51" i="30"/>
  <c r="B50" i="30"/>
  <c r="B49" i="30"/>
  <c r="B48" i="30"/>
  <c r="B47" i="30"/>
  <c r="B46" i="30"/>
  <c r="B45" i="30"/>
  <c r="B44" i="30"/>
  <c r="B43" i="30"/>
  <c r="B42" i="30"/>
  <c r="B41" i="30"/>
  <c r="B40" i="30"/>
  <c r="B39" i="30"/>
  <c r="B38" i="30"/>
  <c r="B37" i="30"/>
  <c r="B36" i="30"/>
  <c r="B35" i="30"/>
  <c r="B34" i="30"/>
  <c r="B33" i="30"/>
  <c r="B32" i="30"/>
  <c r="B31" i="30"/>
  <c r="B30" i="30"/>
  <c r="B29" i="30"/>
  <c r="B28" i="30"/>
  <c r="B27" i="30"/>
  <c r="B26" i="30"/>
  <c r="B25" i="30"/>
  <c r="B24" i="30"/>
  <c r="B23" i="30"/>
  <c r="B22" i="30"/>
  <c r="B21" i="30"/>
  <c r="B20" i="30"/>
  <c r="B19" i="30"/>
  <c r="B18" i="30"/>
  <c r="B17" i="30"/>
  <c r="B16" i="30"/>
  <c r="B15" i="30"/>
  <c r="B14" i="30"/>
  <c r="B13" i="30"/>
  <c r="B12" i="30"/>
  <c r="B11" i="30"/>
  <c r="B10" i="30"/>
  <c r="B9" i="30"/>
  <c r="B8" i="30"/>
  <c r="B7" i="30"/>
  <c r="B6" i="30"/>
  <c r="B5" i="30"/>
  <c r="B4" i="30"/>
  <c r="B3" i="30"/>
  <c r="B2" i="30"/>
  <c r="J71" i="28"/>
  <c r="I71" i="28"/>
  <c r="H71" i="28"/>
  <c r="G71" i="28"/>
  <c r="F71" i="28"/>
  <c r="E71" i="28"/>
  <c r="D71" i="28"/>
  <c r="C71" i="28"/>
  <c r="J70" i="28"/>
  <c r="I70" i="28"/>
  <c r="H70" i="28"/>
  <c r="G70" i="28"/>
  <c r="F70" i="28"/>
  <c r="E70" i="28"/>
  <c r="D70" i="28"/>
  <c r="C70" i="28"/>
  <c r="J69" i="28"/>
  <c r="I69" i="28"/>
  <c r="H69" i="28"/>
  <c r="G69" i="28"/>
  <c r="F69" i="28"/>
  <c r="E69" i="28"/>
  <c r="D69" i="28"/>
  <c r="C69" i="28"/>
  <c r="J68" i="28"/>
  <c r="I68" i="28"/>
  <c r="H68" i="28"/>
  <c r="G68" i="28"/>
  <c r="F68" i="28"/>
  <c r="E68" i="28"/>
  <c r="D68" i="28"/>
  <c r="C68" i="28"/>
  <c r="J67" i="28"/>
  <c r="I67" i="28"/>
  <c r="H67" i="28"/>
  <c r="G67" i="28"/>
  <c r="F67" i="28"/>
  <c r="E67" i="28"/>
  <c r="D67" i="28"/>
  <c r="C67" i="28"/>
  <c r="J66" i="28"/>
  <c r="I66" i="28"/>
  <c r="H66" i="28"/>
  <c r="G66" i="28"/>
  <c r="F66" i="28"/>
  <c r="E66" i="28"/>
  <c r="D66" i="28"/>
  <c r="C66" i="28"/>
  <c r="J65" i="28"/>
  <c r="I65" i="28"/>
  <c r="H65" i="28"/>
  <c r="G65" i="28"/>
  <c r="F65" i="28"/>
  <c r="E65" i="28"/>
  <c r="D65" i="28"/>
  <c r="C65" i="28"/>
  <c r="J64" i="28"/>
  <c r="I64" i="28"/>
  <c r="H64" i="28"/>
  <c r="G64" i="28"/>
  <c r="F64" i="28"/>
  <c r="E64" i="28"/>
  <c r="D64" i="28"/>
  <c r="C64" i="28"/>
  <c r="J63" i="28"/>
  <c r="I63" i="28"/>
  <c r="H63" i="28"/>
  <c r="G63" i="28"/>
  <c r="F63" i="28"/>
  <c r="E63" i="28"/>
  <c r="D63" i="28"/>
  <c r="C63" i="28"/>
  <c r="J62" i="28"/>
  <c r="I62" i="28"/>
  <c r="H62" i="28"/>
  <c r="G62" i="28"/>
  <c r="F62" i="28"/>
  <c r="E62" i="28"/>
  <c r="D62" i="28"/>
  <c r="C62" i="28"/>
  <c r="J61" i="28"/>
  <c r="I61" i="28"/>
  <c r="H61" i="28"/>
  <c r="G61" i="28"/>
  <c r="F61" i="28"/>
  <c r="E61" i="28"/>
  <c r="D61" i="28"/>
  <c r="C61" i="28"/>
  <c r="J60" i="28"/>
  <c r="I60" i="28"/>
  <c r="H60" i="28"/>
  <c r="G60" i="28"/>
  <c r="F60" i="28"/>
  <c r="E60" i="28"/>
  <c r="D60" i="28"/>
  <c r="C60" i="28"/>
  <c r="J59" i="28"/>
  <c r="I59" i="28"/>
  <c r="H59" i="28"/>
  <c r="G59" i="28"/>
  <c r="F59" i="28"/>
  <c r="E59" i="28"/>
  <c r="D59" i="28"/>
  <c r="C59" i="28"/>
  <c r="J58" i="28"/>
  <c r="I58" i="28"/>
  <c r="H58" i="28"/>
  <c r="G58" i="28"/>
  <c r="F58" i="28"/>
  <c r="E58" i="28"/>
  <c r="D58" i="28"/>
  <c r="C58" i="28"/>
  <c r="J57" i="28"/>
  <c r="I57" i="28"/>
  <c r="H57" i="28"/>
  <c r="G57" i="28"/>
  <c r="F57" i="28"/>
  <c r="E57" i="28"/>
  <c r="D57" i="28"/>
  <c r="C57" i="28"/>
  <c r="J56" i="28"/>
  <c r="I56" i="28"/>
  <c r="H56" i="28"/>
  <c r="G56" i="28"/>
  <c r="F56" i="28"/>
  <c r="E56" i="28"/>
  <c r="D56" i="28"/>
  <c r="C56" i="28"/>
  <c r="J55" i="28"/>
  <c r="I55" i="28"/>
  <c r="H55" i="28"/>
  <c r="G55" i="28"/>
  <c r="F55" i="28"/>
  <c r="E55" i="28"/>
  <c r="D55" i="28"/>
  <c r="C55" i="28"/>
  <c r="J54" i="28"/>
  <c r="I54" i="28"/>
  <c r="H54" i="28"/>
  <c r="G54" i="28"/>
  <c r="F54" i="28"/>
  <c r="E54" i="28"/>
  <c r="D54" i="28"/>
  <c r="C54" i="28"/>
  <c r="J53" i="28"/>
  <c r="I53" i="28"/>
  <c r="H53" i="28"/>
  <c r="G53" i="28"/>
  <c r="F53" i="28"/>
  <c r="E53" i="28"/>
  <c r="D53" i="28"/>
  <c r="C53" i="28"/>
  <c r="J52" i="28"/>
  <c r="I52" i="28"/>
  <c r="H52" i="28"/>
  <c r="G52" i="28"/>
  <c r="F52" i="28"/>
  <c r="E52" i="28"/>
  <c r="D52" i="28"/>
  <c r="C52" i="28"/>
  <c r="J51" i="28"/>
  <c r="I51" i="28"/>
  <c r="H51" i="28"/>
  <c r="G51" i="28"/>
  <c r="F51" i="28"/>
  <c r="E51" i="28"/>
  <c r="D51" i="28"/>
  <c r="C51" i="28"/>
  <c r="J50" i="28"/>
  <c r="I50" i="28"/>
  <c r="H50" i="28"/>
  <c r="G50" i="28"/>
  <c r="F50" i="28"/>
  <c r="E50" i="28"/>
  <c r="D50" i="28"/>
  <c r="C50" i="28"/>
  <c r="J49" i="28"/>
  <c r="I49" i="28"/>
  <c r="H49" i="28"/>
  <c r="G49" i="28"/>
  <c r="F49" i="28"/>
  <c r="E49" i="28"/>
  <c r="D49" i="28"/>
  <c r="C49" i="28"/>
  <c r="J48" i="28"/>
  <c r="I48" i="28"/>
  <c r="H48" i="28"/>
  <c r="G48" i="28"/>
  <c r="F48" i="28"/>
  <c r="E48" i="28"/>
  <c r="D48" i="28"/>
  <c r="C48" i="28"/>
  <c r="J47" i="28"/>
  <c r="I47" i="28"/>
  <c r="H47" i="28"/>
  <c r="G47" i="28"/>
  <c r="F47" i="28"/>
  <c r="E47" i="28"/>
  <c r="D47" i="28"/>
  <c r="C47" i="28"/>
  <c r="J46" i="28"/>
  <c r="I46" i="28"/>
  <c r="H46" i="28"/>
  <c r="G46" i="28"/>
  <c r="F46" i="28"/>
  <c r="E46" i="28"/>
  <c r="D46" i="28"/>
  <c r="C46" i="28"/>
  <c r="J45" i="28"/>
  <c r="I45" i="28"/>
  <c r="H45" i="28"/>
  <c r="G45" i="28"/>
  <c r="F45" i="28"/>
  <c r="E45" i="28"/>
  <c r="D45" i="28"/>
  <c r="C45" i="28"/>
  <c r="J44" i="28"/>
  <c r="I44" i="28"/>
  <c r="H44" i="28"/>
  <c r="G44" i="28"/>
  <c r="F44" i="28"/>
  <c r="E44" i="28"/>
  <c r="D44" i="28"/>
  <c r="C44" i="28"/>
  <c r="J43" i="28"/>
  <c r="I43" i="28"/>
  <c r="H43" i="28"/>
  <c r="G43" i="28"/>
  <c r="F43" i="28"/>
  <c r="E43" i="28"/>
  <c r="D43" i="28"/>
  <c r="C43" i="28"/>
  <c r="J42" i="28"/>
  <c r="I42" i="28"/>
  <c r="H42" i="28"/>
  <c r="G42" i="28"/>
  <c r="F42" i="28"/>
  <c r="E42" i="28"/>
  <c r="D42" i="28"/>
  <c r="C42" i="28"/>
  <c r="J41" i="28"/>
  <c r="I41" i="28"/>
  <c r="H41" i="28"/>
  <c r="G41" i="28"/>
  <c r="F41" i="28"/>
  <c r="E41" i="28"/>
  <c r="D41" i="28"/>
  <c r="C41" i="28"/>
  <c r="J40" i="28"/>
  <c r="I40" i="28"/>
  <c r="H40" i="28"/>
  <c r="G40" i="28"/>
  <c r="F40" i="28"/>
  <c r="E40" i="28"/>
  <c r="D40" i="28"/>
  <c r="C40" i="28"/>
  <c r="J39" i="28"/>
  <c r="I39" i="28"/>
  <c r="H39" i="28"/>
  <c r="G39" i="28"/>
  <c r="F39" i="28"/>
  <c r="E39" i="28"/>
  <c r="D39" i="28"/>
  <c r="C39" i="28"/>
  <c r="J38" i="28"/>
  <c r="I38" i="28"/>
  <c r="H38" i="28"/>
  <c r="G38" i="28"/>
  <c r="F38" i="28"/>
  <c r="E38" i="28"/>
  <c r="D38" i="28"/>
  <c r="C38" i="28"/>
  <c r="J37" i="28"/>
  <c r="I37" i="28"/>
  <c r="H37" i="28"/>
  <c r="G37" i="28"/>
  <c r="F37" i="28"/>
  <c r="E37" i="28"/>
  <c r="D37" i="28"/>
  <c r="C37" i="28"/>
  <c r="J36" i="28"/>
  <c r="I36" i="28"/>
  <c r="H36" i="28"/>
  <c r="G36" i="28"/>
  <c r="F36" i="28"/>
  <c r="E36" i="28"/>
  <c r="D36" i="28"/>
  <c r="C36" i="28"/>
  <c r="J35" i="28"/>
  <c r="I35" i="28"/>
  <c r="H35" i="28"/>
  <c r="G35" i="28"/>
  <c r="F35" i="28"/>
  <c r="E35" i="28"/>
  <c r="D35" i="28"/>
  <c r="C35" i="28"/>
  <c r="J34" i="28"/>
  <c r="I34" i="28"/>
  <c r="H34" i="28"/>
  <c r="G34" i="28"/>
  <c r="F34" i="28"/>
  <c r="E34" i="28"/>
  <c r="D34" i="28"/>
  <c r="C34" i="28"/>
  <c r="J33" i="28"/>
  <c r="I33" i="28"/>
  <c r="H33" i="28"/>
  <c r="G33" i="28"/>
  <c r="F33" i="28"/>
  <c r="E33" i="28"/>
  <c r="D33" i="28"/>
  <c r="C33" i="28"/>
  <c r="J32" i="28"/>
  <c r="I32" i="28"/>
  <c r="H32" i="28"/>
  <c r="G32" i="28"/>
  <c r="F32" i="28"/>
  <c r="E32" i="28"/>
  <c r="D32" i="28"/>
  <c r="C32" i="28"/>
  <c r="J31" i="28"/>
  <c r="I31" i="28"/>
  <c r="H31" i="28"/>
  <c r="G31" i="28"/>
  <c r="F31" i="28"/>
  <c r="E31" i="28"/>
  <c r="D31" i="28"/>
  <c r="C31" i="28"/>
  <c r="J30" i="28"/>
  <c r="I30" i="28"/>
  <c r="H30" i="28"/>
  <c r="G30" i="28"/>
  <c r="F30" i="28"/>
  <c r="E30" i="28"/>
  <c r="D30" i="28"/>
  <c r="C30" i="28"/>
  <c r="J29" i="28"/>
  <c r="I29" i="28"/>
  <c r="H29" i="28"/>
  <c r="G29" i="28"/>
  <c r="F29" i="28"/>
  <c r="E29" i="28"/>
  <c r="D29" i="28"/>
  <c r="C29" i="28"/>
  <c r="J28" i="28"/>
  <c r="I28" i="28"/>
  <c r="H28" i="28"/>
  <c r="G28" i="28"/>
  <c r="F28" i="28"/>
  <c r="E28" i="28"/>
  <c r="D28" i="28"/>
  <c r="C28" i="28"/>
  <c r="J27" i="28"/>
  <c r="I27" i="28"/>
  <c r="H27" i="28"/>
  <c r="G27" i="28"/>
  <c r="F27" i="28"/>
  <c r="E27" i="28"/>
  <c r="D27" i="28"/>
  <c r="C27" i="28"/>
  <c r="J26" i="28"/>
  <c r="I26" i="28"/>
  <c r="H26" i="28"/>
  <c r="G26" i="28"/>
  <c r="F26" i="28"/>
  <c r="E26" i="28"/>
  <c r="D26" i="28"/>
  <c r="C26" i="28"/>
  <c r="J25" i="28"/>
  <c r="I25" i="28"/>
  <c r="H25" i="28"/>
  <c r="G25" i="28"/>
  <c r="F25" i="28"/>
  <c r="E25" i="28"/>
  <c r="D25" i="28"/>
  <c r="C25" i="28"/>
  <c r="J24" i="28"/>
  <c r="I24" i="28"/>
  <c r="H24" i="28"/>
  <c r="G24" i="28"/>
  <c r="F24" i="28"/>
  <c r="E24" i="28"/>
  <c r="D24" i="28"/>
  <c r="C24" i="28"/>
  <c r="J23" i="28"/>
  <c r="I23" i="28"/>
  <c r="H23" i="28"/>
  <c r="G23" i="28"/>
  <c r="F23" i="28"/>
  <c r="E23" i="28"/>
  <c r="D23" i="28"/>
  <c r="C23" i="28"/>
  <c r="J22" i="28"/>
  <c r="I22" i="28"/>
  <c r="H22" i="28"/>
  <c r="G22" i="28"/>
  <c r="F22" i="28"/>
  <c r="E22" i="28"/>
  <c r="D22" i="28"/>
  <c r="C22" i="28"/>
  <c r="J21" i="28"/>
  <c r="I21" i="28"/>
  <c r="H21" i="28"/>
  <c r="G21" i="28"/>
  <c r="F21" i="28"/>
  <c r="E21" i="28"/>
  <c r="D21" i="28"/>
  <c r="C21" i="28"/>
  <c r="J20" i="28"/>
  <c r="I20" i="28"/>
  <c r="H20" i="28"/>
  <c r="G20" i="28"/>
  <c r="F20" i="28"/>
  <c r="E20" i="28"/>
  <c r="D20" i="28"/>
  <c r="C20" i="28"/>
  <c r="J19" i="28"/>
  <c r="I19" i="28"/>
  <c r="H19" i="28"/>
  <c r="G19" i="28"/>
  <c r="F19" i="28"/>
  <c r="E19" i="28"/>
  <c r="D19" i="28"/>
  <c r="C19" i="28"/>
  <c r="J18" i="28"/>
  <c r="I18" i="28"/>
  <c r="H18" i="28"/>
  <c r="G18" i="28"/>
  <c r="F18" i="28"/>
  <c r="E18" i="28"/>
  <c r="D18" i="28"/>
  <c r="C18" i="28"/>
  <c r="J17" i="28"/>
  <c r="I17" i="28"/>
  <c r="H17" i="28"/>
  <c r="G17" i="28"/>
  <c r="F17" i="28"/>
  <c r="E17" i="28"/>
  <c r="D17" i="28"/>
  <c r="C17" i="28"/>
  <c r="J16" i="28"/>
  <c r="I16" i="28"/>
  <c r="H16" i="28"/>
  <c r="G16" i="28"/>
  <c r="F16" i="28"/>
  <c r="E16" i="28"/>
  <c r="D16" i="28"/>
  <c r="C16" i="28"/>
  <c r="J15" i="28"/>
  <c r="I15" i="28"/>
  <c r="H15" i="28"/>
  <c r="G15" i="28"/>
  <c r="F15" i="28"/>
  <c r="E15" i="28"/>
  <c r="D15" i="28"/>
  <c r="C15" i="28"/>
  <c r="J14" i="28"/>
  <c r="I14" i="28"/>
  <c r="H14" i="28"/>
  <c r="G14" i="28"/>
  <c r="F14" i="28"/>
  <c r="E14" i="28"/>
  <c r="D14" i="28"/>
  <c r="C14" i="28"/>
  <c r="J13" i="28"/>
  <c r="I13" i="28"/>
  <c r="H13" i="28"/>
  <c r="G13" i="28"/>
  <c r="F13" i="28"/>
  <c r="E13" i="28"/>
  <c r="D13" i="28"/>
  <c r="C13" i="28"/>
  <c r="J12" i="28"/>
  <c r="I12" i="28"/>
  <c r="H12" i="28"/>
  <c r="G12" i="28"/>
  <c r="F12" i="28"/>
  <c r="E12" i="28"/>
  <c r="D12" i="28"/>
  <c r="C12" i="28"/>
  <c r="J11" i="28"/>
  <c r="I11" i="28"/>
  <c r="H11" i="28"/>
  <c r="G11" i="28"/>
  <c r="F11" i="28"/>
  <c r="E11" i="28"/>
  <c r="D11" i="28"/>
  <c r="C11" i="28"/>
  <c r="J10" i="28"/>
  <c r="I10" i="28"/>
  <c r="H10" i="28"/>
  <c r="G10" i="28"/>
  <c r="F10" i="28"/>
  <c r="E10" i="28"/>
  <c r="D10" i="28"/>
  <c r="C10" i="28"/>
  <c r="J9" i="28"/>
  <c r="I9" i="28"/>
  <c r="H9" i="28"/>
  <c r="G9" i="28"/>
  <c r="F9" i="28"/>
  <c r="E9" i="28"/>
  <c r="D9" i="28"/>
  <c r="C9" i="28"/>
  <c r="J8" i="28"/>
  <c r="I8" i="28"/>
  <c r="H8" i="28"/>
  <c r="G8" i="28"/>
  <c r="F8" i="28"/>
  <c r="E8" i="28"/>
  <c r="D8" i="28"/>
  <c r="C8" i="28"/>
  <c r="J7" i="28"/>
  <c r="I7" i="28"/>
  <c r="H7" i="28"/>
  <c r="G7" i="28"/>
  <c r="F7" i="28"/>
  <c r="E7" i="28"/>
  <c r="D7" i="28"/>
  <c r="C7" i="28"/>
  <c r="J6" i="28"/>
  <c r="I6" i="28"/>
  <c r="H6" i="28"/>
  <c r="G6" i="28"/>
  <c r="F6" i="28"/>
  <c r="E6" i="28"/>
  <c r="D6" i="28"/>
  <c r="C6" i="28"/>
  <c r="J5" i="28"/>
  <c r="I5" i="28"/>
  <c r="H5" i="28"/>
  <c r="G5" i="28"/>
  <c r="F5" i="28"/>
  <c r="E5" i="28"/>
  <c r="D5" i="28"/>
  <c r="C5" i="28"/>
  <c r="J4" i="28"/>
  <c r="I4" i="28"/>
  <c r="H4" i="28"/>
  <c r="G4" i="28"/>
  <c r="F4" i="28"/>
  <c r="E4" i="28"/>
  <c r="D4" i="28"/>
  <c r="C4" i="28"/>
  <c r="J3" i="28"/>
  <c r="I3" i="28"/>
  <c r="H3" i="28"/>
  <c r="G3" i="28"/>
  <c r="F3" i="28"/>
  <c r="E3" i="28"/>
  <c r="D3" i="28"/>
  <c r="C3" i="28"/>
  <c r="J2" i="28"/>
  <c r="I2" i="28"/>
  <c r="H2" i="28"/>
  <c r="G2" i="28"/>
  <c r="F2" i="28"/>
  <c r="E2" i="28"/>
  <c r="D2" i="28"/>
  <c r="C2" i="28"/>
  <c r="B71" i="27"/>
  <c r="B70" i="27"/>
  <c r="B69" i="27"/>
  <c r="B68" i="27"/>
  <c r="B67" i="27"/>
  <c r="B66" i="27"/>
  <c r="B65" i="27"/>
  <c r="B64" i="27"/>
  <c r="B63" i="27"/>
  <c r="B62" i="27"/>
  <c r="B61" i="27"/>
  <c r="B60" i="27"/>
  <c r="B59" i="27"/>
  <c r="B58" i="27"/>
  <c r="B57" i="27"/>
  <c r="B56" i="27"/>
  <c r="B55" i="27"/>
  <c r="B54" i="27"/>
  <c r="B53" i="27"/>
  <c r="B52" i="27"/>
  <c r="B51" i="27"/>
  <c r="B50" i="27"/>
  <c r="B49" i="27"/>
  <c r="B48" i="27"/>
  <c r="B47" i="27"/>
  <c r="B46" i="27"/>
  <c r="B45" i="27"/>
  <c r="B44" i="27"/>
  <c r="B43" i="27"/>
  <c r="B42" i="27"/>
  <c r="B41" i="27"/>
  <c r="B40" i="27"/>
  <c r="B39" i="27"/>
  <c r="B38" i="27"/>
  <c r="B37" i="27"/>
  <c r="B36" i="27"/>
  <c r="B35" i="27"/>
  <c r="B34" i="27"/>
  <c r="B33" i="27"/>
  <c r="B32" i="27"/>
  <c r="B31" i="27"/>
  <c r="B30" i="27"/>
  <c r="B29" i="27"/>
  <c r="B28" i="27"/>
  <c r="B27" i="27"/>
  <c r="B26" i="27"/>
  <c r="B25" i="27"/>
  <c r="B24" i="27"/>
  <c r="B23" i="27"/>
  <c r="B22" i="27"/>
  <c r="B21" i="27"/>
  <c r="B20" i="27"/>
  <c r="B19" i="27"/>
  <c r="B18" i="27"/>
  <c r="B17" i="27"/>
  <c r="B16" i="27"/>
  <c r="B15" i="27"/>
  <c r="B14" i="27"/>
  <c r="B13" i="27"/>
  <c r="B12" i="27"/>
  <c r="B11" i="27"/>
  <c r="B10" i="27"/>
  <c r="B9" i="27"/>
  <c r="B8" i="27"/>
  <c r="B7" i="27"/>
  <c r="B6" i="27"/>
  <c r="B5" i="27"/>
  <c r="B4" i="27"/>
  <c r="B3" i="27"/>
  <c r="B2" i="27"/>
  <c r="K110" i="26"/>
  <c r="J110" i="26"/>
  <c r="I110" i="26"/>
  <c r="H110" i="26"/>
  <c r="G110" i="26"/>
  <c r="F110" i="26"/>
  <c r="E110" i="26"/>
  <c r="D110" i="26"/>
  <c r="C110" i="26"/>
  <c r="K109" i="26"/>
  <c r="J109" i="26"/>
  <c r="I109" i="26"/>
  <c r="H109" i="26"/>
  <c r="G109" i="26"/>
  <c r="F109" i="26"/>
  <c r="E109" i="26"/>
  <c r="D109" i="26"/>
  <c r="C109" i="26"/>
  <c r="K108" i="26"/>
  <c r="J108" i="26"/>
  <c r="I108" i="26"/>
  <c r="H108" i="26"/>
  <c r="G108" i="26"/>
  <c r="F108" i="26"/>
  <c r="E108" i="26"/>
  <c r="D108" i="26"/>
  <c r="C108" i="26"/>
  <c r="K107" i="26"/>
  <c r="J107" i="26"/>
  <c r="I107" i="26"/>
  <c r="H107" i="26"/>
  <c r="G107" i="26"/>
  <c r="F107" i="26"/>
  <c r="E107" i="26"/>
  <c r="D107" i="26"/>
  <c r="C107" i="26"/>
  <c r="K106" i="26"/>
  <c r="J106" i="26"/>
  <c r="I106" i="26"/>
  <c r="H106" i="26"/>
  <c r="G106" i="26"/>
  <c r="F106" i="26"/>
  <c r="E106" i="26"/>
  <c r="D106" i="26"/>
  <c r="C106" i="26"/>
  <c r="K105" i="26"/>
  <c r="J105" i="26"/>
  <c r="I105" i="26"/>
  <c r="H105" i="26"/>
  <c r="G105" i="26"/>
  <c r="F105" i="26"/>
  <c r="E105" i="26"/>
  <c r="D105" i="26"/>
  <c r="C105" i="26"/>
  <c r="K104" i="26"/>
  <c r="J104" i="26"/>
  <c r="I104" i="26"/>
  <c r="H104" i="26"/>
  <c r="G104" i="26"/>
  <c r="F104" i="26"/>
  <c r="E104" i="26"/>
  <c r="D104" i="26"/>
  <c r="C104" i="26"/>
  <c r="K103" i="26"/>
  <c r="J103" i="26"/>
  <c r="I103" i="26"/>
  <c r="H103" i="26"/>
  <c r="G103" i="26"/>
  <c r="F103" i="26"/>
  <c r="E103" i="26"/>
  <c r="D103" i="26"/>
  <c r="C103" i="26"/>
  <c r="K102" i="26"/>
  <c r="J102" i="26"/>
  <c r="I102" i="26"/>
  <c r="H102" i="26"/>
  <c r="G102" i="26"/>
  <c r="F102" i="26"/>
  <c r="E102" i="26"/>
  <c r="D102" i="26"/>
  <c r="C102" i="26"/>
  <c r="K101" i="26"/>
  <c r="J101" i="26"/>
  <c r="I101" i="26"/>
  <c r="H101" i="26"/>
  <c r="G101" i="26"/>
  <c r="F101" i="26"/>
  <c r="E101" i="26"/>
  <c r="D101" i="26"/>
  <c r="C101" i="26"/>
  <c r="K100" i="26"/>
  <c r="J100" i="26"/>
  <c r="I100" i="26"/>
  <c r="H100" i="26"/>
  <c r="G100" i="26"/>
  <c r="F100" i="26"/>
  <c r="E100" i="26"/>
  <c r="D100" i="26"/>
  <c r="C100" i="26"/>
  <c r="K99" i="26"/>
  <c r="J99" i="26"/>
  <c r="I99" i="26"/>
  <c r="H99" i="26"/>
  <c r="G99" i="26"/>
  <c r="F99" i="26"/>
  <c r="E99" i="26"/>
  <c r="D99" i="26"/>
  <c r="C99" i="26"/>
  <c r="K98" i="26"/>
  <c r="J98" i="26"/>
  <c r="I98" i="26"/>
  <c r="H98" i="26"/>
  <c r="G98" i="26"/>
  <c r="F98" i="26"/>
  <c r="E98" i="26"/>
  <c r="D98" i="26"/>
  <c r="C98" i="26"/>
  <c r="K97" i="26"/>
  <c r="J97" i="26"/>
  <c r="I97" i="26"/>
  <c r="H97" i="26"/>
  <c r="G97" i="26"/>
  <c r="F97" i="26"/>
  <c r="E97" i="26"/>
  <c r="D97" i="26"/>
  <c r="C97" i="26"/>
  <c r="K96" i="26"/>
  <c r="J96" i="26"/>
  <c r="I96" i="26"/>
  <c r="H96" i="26"/>
  <c r="G96" i="26"/>
  <c r="F96" i="26"/>
  <c r="E96" i="26"/>
  <c r="D96" i="26"/>
  <c r="C96" i="26"/>
  <c r="K95" i="26"/>
  <c r="J95" i="26"/>
  <c r="I95" i="26"/>
  <c r="H95" i="26"/>
  <c r="G95" i="26"/>
  <c r="F95" i="26"/>
  <c r="E95" i="26"/>
  <c r="D95" i="26"/>
  <c r="C95" i="26"/>
  <c r="K94" i="26"/>
  <c r="J94" i="26"/>
  <c r="I94" i="26"/>
  <c r="H94" i="26"/>
  <c r="G94" i="26"/>
  <c r="F94" i="26"/>
  <c r="E94" i="26"/>
  <c r="D94" i="26"/>
  <c r="C94" i="26"/>
  <c r="K93" i="26"/>
  <c r="J93" i="26"/>
  <c r="I93" i="26"/>
  <c r="H93" i="26"/>
  <c r="G93" i="26"/>
  <c r="F93" i="26"/>
  <c r="E93" i="26"/>
  <c r="D93" i="26"/>
  <c r="C93" i="26"/>
  <c r="K92" i="26"/>
  <c r="J92" i="26"/>
  <c r="I92" i="26"/>
  <c r="H92" i="26"/>
  <c r="G92" i="26"/>
  <c r="F92" i="26"/>
  <c r="E92" i="26"/>
  <c r="D92" i="26"/>
  <c r="C92" i="26"/>
  <c r="K91" i="26"/>
  <c r="J91" i="26"/>
  <c r="I91" i="26"/>
  <c r="H91" i="26"/>
  <c r="G91" i="26"/>
  <c r="F91" i="26"/>
  <c r="E91" i="26"/>
  <c r="D91" i="26"/>
  <c r="C91" i="26"/>
  <c r="K90" i="26"/>
  <c r="J90" i="26"/>
  <c r="I90" i="26"/>
  <c r="H90" i="26"/>
  <c r="G90" i="26"/>
  <c r="F90" i="26"/>
  <c r="E90" i="26"/>
  <c r="D90" i="26"/>
  <c r="C90" i="26"/>
  <c r="K89" i="26"/>
  <c r="J89" i="26"/>
  <c r="I89" i="26"/>
  <c r="H89" i="26"/>
  <c r="G89" i="26"/>
  <c r="F89" i="26"/>
  <c r="E89" i="26"/>
  <c r="D89" i="26"/>
  <c r="C89" i="26"/>
  <c r="K88" i="26"/>
  <c r="J88" i="26"/>
  <c r="I88" i="26"/>
  <c r="H88" i="26"/>
  <c r="G88" i="26"/>
  <c r="F88" i="26"/>
  <c r="E88" i="26"/>
  <c r="D88" i="26"/>
  <c r="C88" i="26"/>
  <c r="K87" i="26"/>
  <c r="J87" i="26"/>
  <c r="I87" i="26"/>
  <c r="H87" i="26"/>
  <c r="G87" i="26"/>
  <c r="F87" i="26"/>
  <c r="E87" i="26"/>
  <c r="D87" i="26"/>
  <c r="C87" i="26"/>
  <c r="K86" i="26"/>
  <c r="J86" i="26"/>
  <c r="I86" i="26"/>
  <c r="H86" i="26"/>
  <c r="G86" i="26"/>
  <c r="F86" i="26"/>
  <c r="E86" i="26"/>
  <c r="D86" i="26"/>
  <c r="C86" i="26"/>
  <c r="K85" i="26"/>
  <c r="J85" i="26"/>
  <c r="I85" i="26"/>
  <c r="H85" i="26"/>
  <c r="G85" i="26"/>
  <c r="F85" i="26"/>
  <c r="E85" i="26"/>
  <c r="D85" i="26"/>
  <c r="C85" i="26"/>
  <c r="K84" i="26"/>
  <c r="J84" i="26"/>
  <c r="I84" i="26"/>
  <c r="H84" i="26"/>
  <c r="G84" i="26"/>
  <c r="F84" i="26"/>
  <c r="E84" i="26"/>
  <c r="D84" i="26"/>
  <c r="C84" i="26"/>
  <c r="K83" i="26"/>
  <c r="J83" i="26"/>
  <c r="I83" i="26"/>
  <c r="H83" i="26"/>
  <c r="G83" i="26"/>
  <c r="F83" i="26"/>
  <c r="E83" i="26"/>
  <c r="D83" i="26"/>
  <c r="C83" i="26"/>
  <c r="K82" i="26"/>
  <c r="J82" i="26"/>
  <c r="I82" i="26"/>
  <c r="H82" i="26"/>
  <c r="G82" i="26"/>
  <c r="F82" i="26"/>
  <c r="E82" i="26"/>
  <c r="D82" i="26"/>
  <c r="C82" i="26"/>
  <c r="K81" i="26"/>
  <c r="J81" i="26"/>
  <c r="I81" i="26"/>
  <c r="H81" i="26"/>
  <c r="G81" i="26"/>
  <c r="F81" i="26"/>
  <c r="E81" i="26"/>
  <c r="D81" i="26"/>
  <c r="C81" i="26"/>
  <c r="K80" i="26"/>
  <c r="J80" i="26"/>
  <c r="I80" i="26"/>
  <c r="H80" i="26"/>
  <c r="G80" i="26"/>
  <c r="F80" i="26"/>
  <c r="E80" i="26"/>
  <c r="D80" i="26"/>
  <c r="C80" i="26"/>
  <c r="K79" i="26"/>
  <c r="J79" i="26"/>
  <c r="I79" i="26"/>
  <c r="H79" i="26"/>
  <c r="G79" i="26"/>
  <c r="F79" i="26"/>
  <c r="E79" i="26"/>
  <c r="D79" i="26"/>
  <c r="C79" i="26"/>
  <c r="K78" i="26"/>
  <c r="J78" i="26"/>
  <c r="I78" i="26"/>
  <c r="H78" i="26"/>
  <c r="G78" i="26"/>
  <c r="F78" i="26"/>
  <c r="E78" i="26"/>
  <c r="D78" i="26"/>
  <c r="C78" i="26"/>
  <c r="K77" i="26"/>
  <c r="J77" i="26"/>
  <c r="I77" i="26"/>
  <c r="H77" i="26"/>
  <c r="G77" i="26"/>
  <c r="F77" i="26"/>
  <c r="E77" i="26"/>
  <c r="D77" i="26"/>
  <c r="C77" i="26"/>
  <c r="K76" i="26"/>
  <c r="J76" i="26"/>
  <c r="I76" i="26"/>
  <c r="H76" i="26"/>
  <c r="G76" i="26"/>
  <c r="F76" i="26"/>
  <c r="E76" i="26"/>
  <c r="D76" i="26"/>
  <c r="C76" i="26"/>
  <c r="K75" i="26"/>
  <c r="J75" i="26"/>
  <c r="I75" i="26"/>
  <c r="H75" i="26"/>
  <c r="G75" i="26"/>
  <c r="F75" i="26"/>
  <c r="E75" i="26"/>
  <c r="D75" i="26"/>
  <c r="C75" i="26"/>
  <c r="K74" i="26"/>
  <c r="J74" i="26"/>
  <c r="I74" i="26"/>
  <c r="H74" i="26"/>
  <c r="G74" i="26"/>
  <c r="F74" i="26"/>
  <c r="E74" i="26"/>
  <c r="D74" i="26"/>
  <c r="C74" i="26"/>
  <c r="K73" i="26"/>
  <c r="J73" i="26"/>
  <c r="I73" i="26"/>
  <c r="H73" i="26"/>
  <c r="G73" i="26"/>
  <c r="F73" i="26"/>
  <c r="E73" i="26"/>
  <c r="D73" i="26"/>
  <c r="C73" i="26"/>
  <c r="K72" i="26"/>
  <c r="J72" i="26"/>
  <c r="I72" i="26"/>
  <c r="H72" i="26"/>
  <c r="G72" i="26"/>
  <c r="F72" i="26"/>
  <c r="E72" i="26"/>
  <c r="D72" i="26"/>
  <c r="C72" i="26"/>
  <c r="K71" i="26"/>
  <c r="J71" i="26"/>
  <c r="I71" i="26"/>
  <c r="H71" i="26"/>
  <c r="G71" i="26"/>
  <c r="F71" i="26"/>
  <c r="E71" i="26"/>
  <c r="D71" i="26"/>
  <c r="C71" i="26"/>
  <c r="K70" i="26"/>
  <c r="J70" i="26"/>
  <c r="I70" i="26"/>
  <c r="H70" i="26"/>
  <c r="G70" i="26"/>
  <c r="F70" i="26"/>
  <c r="E70" i="26"/>
  <c r="D70" i="26"/>
  <c r="C70" i="26"/>
  <c r="K69" i="26"/>
  <c r="J69" i="26"/>
  <c r="I69" i="26"/>
  <c r="H69" i="26"/>
  <c r="G69" i="26"/>
  <c r="F69" i="26"/>
  <c r="E69" i="26"/>
  <c r="D69" i="26"/>
  <c r="C69" i="26"/>
  <c r="K68" i="26"/>
  <c r="J68" i="26"/>
  <c r="I68" i="26"/>
  <c r="H68" i="26"/>
  <c r="G68" i="26"/>
  <c r="F68" i="26"/>
  <c r="E68" i="26"/>
  <c r="D68" i="26"/>
  <c r="C68" i="26"/>
  <c r="K67" i="26"/>
  <c r="J67" i="26"/>
  <c r="I67" i="26"/>
  <c r="H67" i="26"/>
  <c r="G67" i="26"/>
  <c r="F67" i="26"/>
  <c r="E67" i="26"/>
  <c r="D67" i="26"/>
  <c r="C67" i="26"/>
  <c r="K66" i="26"/>
  <c r="J66" i="26"/>
  <c r="I66" i="26"/>
  <c r="H66" i="26"/>
  <c r="G66" i="26"/>
  <c r="F66" i="26"/>
  <c r="E66" i="26"/>
  <c r="D66" i="26"/>
  <c r="C66" i="26"/>
  <c r="K65" i="26"/>
  <c r="J65" i="26"/>
  <c r="I65" i="26"/>
  <c r="H65" i="26"/>
  <c r="G65" i="26"/>
  <c r="F65" i="26"/>
  <c r="E65" i="26"/>
  <c r="D65" i="26"/>
  <c r="C65" i="26"/>
  <c r="K64" i="26"/>
  <c r="J64" i="26"/>
  <c r="I64" i="26"/>
  <c r="H64" i="26"/>
  <c r="G64" i="26"/>
  <c r="F64" i="26"/>
  <c r="E64" i="26"/>
  <c r="D64" i="26"/>
  <c r="C64" i="26"/>
  <c r="K63" i="26"/>
  <c r="J63" i="26"/>
  <c r="I63" i="26"/>
  <c r="H63" i="26"/>
  <c r="G63" i="26"/>
  <c r="F63" i="26"/>
  <c r="E63" i="26"/>
  <c r="D63" i="26"/>
  <c r="C63" i="26"/>
  <c r="K62" i="26"/>
  <c r="J62" i="26"/>
  <c r="I62" i="26"/>
  <c r="H62" i="26"/>
  <c r="G62" i="26"/>
  <c r="F62" i="26"/>
  <c r="E62" i="26"/>
  <c r="D62" i="26"/>
  <c r="C62" i="26"/>
  <c r="K61" i="26"/>
  <c r="J61" i="26"/>
  <c r="I61" i="26"/>
  <c r="H61" i="26"/>
  <c r="G61" i="26"/>
  <c r="F61" i="26"/>
  <c r="E61" i="26"/>
  <c r="D61" i="26"/>
  <c r="C61" i="26"/>
  <c r="K60" i="26"/>
  <c r="J60" i="26"/>
  <c r="I60" i="26"/>
  <c r="H60" i="26"/>
  <c r="G60" i="26"/>
  <c r="F60" i="26"/>
  <c r="E60" i="26"/>
  <c r="D60" i="26"/>
  <c r="C60" i="26"/>
  <c r="K59" i="26"/>
  <c r="J59" i="26"/>
  <c r="I59" i="26"/>
  <c r="H59" i="26"/>
  <c r="G59" i="26"/>
  <c r="F59" i="26"/>
  <c r="E59" i="26"/>
  <c r="D59" i="26"/>
  <c r="C59" i="26"/>
  <c r="K58" i="26"/>
  <c r="J58" i="26"/>
  <c r="I58" i="26"/>
  <c r="H58" i="26"/>
  <c r="G58" i="26"/>
  <c r="F58" i="26"/>
  <c r="E58" i="26"/>
  <c r="D58" i="26"/>
  <c r="C58" i="26"/>
  <c r="K57" i="26"/>
  <c r="J57" i="26"/>
  <c r="I57" i="26"/>
  <c r="H57" i="26"/>
  <c r="G57" i="26"/>
  <c r="F57" i="26"/>
  <c r="E57" i="26"/>
  <c r="D57" i="26"/>
  <c r="C57" i="26"/>
  <c r="K56" i="26"/>
  <c r="J56" i="26"/>
  <c r="I56" i="26"/>
  <c r="H56" i="26"/>
  <c r="G56" i="26"/>
  <c r="F56" i="26"/>
  <c r="E56" i="26"/>
  <c r="D56" i="26"/>
  <c r="C56" i="26"/>
  <c r="K55" i="26"/>
  <c r="J55" i="26"/>
  <c r="I55" i="26"/>
  <c r="H55" i="26"/>
  <c r="G55" i="26"/>
  <c r="F55" i="26"/>
  <c r="E55" i="26"/>
  <c r="D55" i="26"/>
  <c r="C55" i="26"/>
  <c r="K54" i="26"/>
  <c r="J54" i="26"/>
  <c r="I54" i="26"/>
  <c r="H54" i="26"/>
  <c r="G54" i="26"/>
  <c r="F54" i="26"/>
  <c r="E54" i="26"/>
  <c r="D54" i="26"/>
  <c r="C54" i="26"/>
  <c r="K53" i="26"/>
  <c r="J53" i="26"/>
  <c r="I53" i="26"/>
  <c r="H53" i="26"/>
  <c r="G53" i="26"/>
  <c r="F53" i="26"/>
  <c r="E53" i="26"/>
  <c r="D53" i="26"/>
  <c r="C53" i="26"/>
  <c r="K52" i="26"/>
  <c r="J52" i="26"/>
  <c r="I52" i="26"/>
  <c r="H52" i="26"/>
  <c r="G52" i="26"/>
  <c r="F52" i="26"/>
  <c r="E52" i="26"/>
  <c r="D52" i="26"/>
  <c r="C52" i="26"/>
  <c r="K51" i="26"/>
  <c r="J51" i="26"/>
  <c r="I51" i="26"/>
  <c r="H51" i="26"/>
  <c r="G51" i="26"/>
  <c r="F51" i="26"/>
  <c r="E51" i="26"/>
  <c r="D51" i="26"/>
  <c r="C51" i="26"/>
  <c r="K50" i="26"/>
  <c r="J50" i="26"/>
  <c r="I50" i="26"/>
  <c r="H50" i="26"/>
  <c r="G50" i="26"/>
  <c r="F50" i="26"/>
  <c r="E50" i="26"/>
  <c r="D50" i="26"/>
  <c r="C50" i="26"/>
  <c r="K49" i="26"/>
  <c r="J49" i="26"/>
  <c r="I49" i="26"/>
  <c r="H49" i="26"/>
  <c r="G49" i="26"/>
  <c r="F49" i="26"/>
  <c r="E49" i="26"/>
  <c r="D49" i="26"/>
  <c r="C49" i="26"/>
  <c r="K48" i="26"/>
  <c r="J48" i="26"/>
  <c r="I48" i="26"/>
  <c r="H48" i="26"/>
  <c r="G48" i="26"/>
  <c r="F48" i="26"/>
  <c r="E48" i="26"/>
  <c r="D48" i="26"/>
  <c r="C48" i="26"/>
  <c r="K47" i="26"/>
  <c r="J47" i="26"/>
  <c r="I47" i="26"/>
  <c r="F47" i="26"/>
  <c r="E47" i="26"/>
  <c r="D47" i="26"/>
  <c r="C47" i="26"/>
  <c r="K46" i="26"/>
  <c r="J46" i="26"/>
  <c r="I46" i="26"/>
  <c r="H46" i="26"/>
  <c r="G46" i="26"/>
  <c r="F46" i="26"/>
  <c r="E46" i="26"/>
  <c r="D46" i="26"/>
  <c r="C46" i="26"/>
  <c r="K45" i="26"/>
  <c r="J45" i="26"/>
  <c r="I45" i="26"/>
  <c r="H45" i="26"/>
  <c r="G45" i="26"/>
  <c r="F45" i="26"/>
  <c r="E45" i="26"/>
  <c r="D45" i="26"/>
  <c r="C45" i="26"/>
  <c r="K44" i="26"/>
  <c r="J44" i="26"/>
  <c r="I44" i="26"/>
  <c r="H44" i="26"/>
  <c r="G44" i="26"/>
  <c r="F44" i="26"/>
  <c r="E44" i="26"/>
  <c r="D44" i="26"/>
  <c r="C44" i="26"/>
  <c r="K43" i="26"/>
  <c r="J43" i="26"/>
  <c r="I43" i="26"/>
  <c r="H43" i="26"/>
  <c r="G43" i="26"/>
  <c r="F43" i="26"/>
  <c r="E43" i="26"/>
  <c r="D43" i="26"/>
  <c r="C43" i="26"/>
  <c r="K42" i="26"/>
  <c r="J42" i="26"/>
  <c r="I42" i="26"/>
  <c r="H42" i="26"/>
  <c r="G42" i="26"/>
  <c r="F42" i="26"/>
  <c r="E42" i="26"/>
  <c r="D42" i="26"/>
  <c r="C42" i="26"/>
  <c r="K41" i="26"/>
  <c r="J41" i="26"/>
  <c r="I41" i="26"/>
  <c r="H41" i="26"/>
  <c r="G41" i="26"/>
  <c r="F41" i="26"/>
  <c r="E41" i="26"/>
  <c r="D41" i="26"/>
  <c r="C41" i="26"/>
  <c r="K40" i="26"/>
  <c r="J40" i="26"/>
  <c r="I40" i="26"/>
  <c r="H40" i="26"/>
  <c r="G40" i="26"/>
  <c r="F40" i="26"/>
  <c r="E40" i="26"/>
  <c r="D40" i="26"/>
  <c r="C40" i="26"/>
  <c r="K39" i="26"/>
  <c r="J39" i="26"/>
  <c r="I39" i="26"/>
  <c r="H39" i="26"/>
  <c r="G39" i="26"/>
  <c r="F39" i="26"/>
  <c r="E39" i="26"/>
  <c r="D39" i="26"/>
  <c r="C39" i="26"/>
  <c r="K38" i="26"/>
  <c r="J38" i="26"/>
  <c r="I38" i="26"/>
  <c r="H38" i="26"/>
  <c r="G38" i="26"/>
  <c r="F38" i="26"/>
  <c r="E38" i="26"/>
  <c r="D38" i="26"/>
  <c r="C38" i="26"/>
  <c r="K37" i="26"/>
  <c r="J37" i="26"/>
  <c r="I37" i="26"/>
  <c r="H37" i="26"/>
  <c r="G37" i="26"/>
  <c r="F37" i="26"/>
  <c r="E37" i="26"/>
  <c r="D37" i="26"/>
  <c r="C37" i="26"/>
  <c r="K36" i="26"/>
  <c r="J36" i="26"/>
  <c r="I36" i="26"/>
  <c r="H36" i="26"/>
  <c r="G36" i="26"/>
  <c r="F36" i="26"/>
  <c r="E36" i="26"/>
  <c r="D36" i="26"/>
  <c r="C36" i="26"/>
  <c r="K35" i="26"/>
  <c r="J35" i="26"/>
  <c r="I35" i="26"/>
  <c r="H35" i="26"/>
  <c r="G35" i="26"/>
  <c r="F35" i="26"/>
  <c r="E35" i="26"/>
  <c r="D35" i="26"/>
  <c r="C35" i="26"/>
  <c r="K34" i="26"/>
  <c r="J34" i="26"/>
  <c r="I34" i="26"/>
  <c r="H34" i="26"/>
  <c r="G34" i="26"/>
  <c r="F34" i="26"/>
  <c r="E34" i="26"/>
  <c r="D34" i="26"/>
  <c r="C34" i="26"/>
  <c r="K33" i="26"/>
  <c r="J33" i="26"/>
  <c r="I33" i="26"/>
  <c r="H33" i="26"/>
  <c r="G33" i="26"/>
  <c r="F33" i="26"/>
  <c r="E33" i="26"/>
  <c r="D33" i="26"/>
  <c r="C33" i="26"/>
  <c r="K32" i="26"/>
  <c r="J32" i="26"/>
  <c r="I32" i="26"/>
  <c r="H32" i="26"/>
  <c r="G32" i="26"/>
  <c r="F32" i="26"/>
  <c r="E32" i="26"/>
  <c r="D32" i="26"/>
  <c r="C32" i="26"/>
  <c r="K31" i="26"/>
  <c r="J31" i="26"/>
  <c r="I31" i="26"/>
  <c r="H31" i="26"/>
  <c r="G31" i="26"/>
  <c r="F31" i="26"/>
  <c r="E31" i="26"/>
  <c r="D31" i="26"/>
  <c r="C31" i="26"/>
  <c r="K30" i="26"/>
  <c r="J30" i="26"/>
  <c r="I30" i="26"/>
  <c r="H30" i="26"/>
  <c r="G30" i="26"/>
  <c r="F30" i="26"/>
  <c r="E30" i="26"/>
  <c r="D30" i="26"/>
  <c r="C30" i="26"/>
  <c r="K29" i="26"/>
  <c r="J29" i="26"/>
  <c r="I29" i="26"/>
  <c r="H29" i="26"/>
  <c r="G29" i="26"/>
  <c r="F29" i="26"/>
  <c r="E29" i="26"/>
  <c r="D29" i="26"/>
  <c r="C29" i="26"/>
  <c r="K28" i="26"/>
  <c r="J28" i="26"/>
  <c r="I28" i="26"/>
  <c r="H28" i="26"/>
  <c r="G28" i="26"/>
  <c r="F28" i="26"/>
  <c r="E28" i="26"/>
  <c r="D28" i="26"/>
  <c r="C28" i="26"/>
  <c r="K27" i="26"/>
  <c r="J27" i="26"/>
  <c r="I27" i="26"/>
  <c r="H27" i="26"/>
  <c r="G27" i="26"/>
  <c r="F27" i="26"/>
  <c r="E27" i="26"/>
  <c r="D27" i="26"/>
  <c r="C27" i="26"/>
  <c r="K26" i="26"/>
  <c r="J26" i="26"/>
  <c r="I26" i="26"/>
  <c r="H26" i="26"/>
  <c r="G26" i="26"/>
  <c r="F26" i="26"/>
  <c r="E26" i="26"/>
  <c r="D26" i="26"/>
  <c r="C26" i="26"/>
  <c r="K25" i="26"/>
  <c r="J25" i="26"/>
  <c r="I25" i="26"/>
  <c r="H25" i="26"/>
  <c r="G25" i="26"/>
  <c r="F25" i="26"/>
  <c r="E25" i="26"/>
  <c r="D25" i="26"/>
  <c r="C25" i="26"/>
  <c r="K24" i="26"/>
  <c r="J24" i="26"/>
  <c r="I24" i="26"/>
  <c r="H24" i="26"/>
  <c r="G24" i="26"/>
  <c r="F24" i="26"/>
  <c r="E24" i="26"/>
  <c r="D24" i="26"/>
  <c r="C24" i="26"/>
  <c r="K23" i="26"/>
  <c r="J23" i="26"/>
  <c r="I23" i="26"/>
  <c r="H23" i="26"/>
  <c r="G23" i="26"/>
  <c r="F23" i="26"/>
  <c r="E23" i="26"/>
  <c r="D23" i="26"/>
  <c r="C23" i="26"/>
  <c r="K22" i="26"/>
  <c r="J22" i="26"/>
  <c r="I22" i="26"/>
  <c r="H22" i="26"/>
  <c r="G22" i="26"/>
  <c r="F22" i="26"/>
  <c r="E22" i="26"/>
  <c r="D22" i="26"/>
  <c r="C22" i="26"/>
  <c r="K21" i="26"/>
  <c r="J21" i="26"/>
  <c r="I21" i="26"/>
  <c r="H21" i="26"/>
  <c r="G21" i="26"/>
  <c r="F21" i="26"/>
  <c r="E21" i="26"/>
  <c r="D21" i="26"/>
  <c r="C21" i="26"/>
  <c r="K20" i="26"/>
  <c r="J20" i="26"/>
  <c r="I20" i="26"/>
  <c r="H20" i="26"/>
  <c r="G20" i="26"/>
  <c r="F20" i="26"/>
  <c r="E20" i="26"/>
  <c r="D20" i="26"/>
  <c r="C20" i="26"/>
  <c r="K19" i="26"/>
  <c r="J19" i="26"/>
  <c r="I19" i="26"/>
  <c r="H19" i="26"/>
  <c r="G19" i="26"/>
  <c r="F19" i="26"/>
  <c r="E19" i="26"/>
  <c r="D19" i="26"/>
  <c r="C19" i="26"/>
  <c r="K18" i="26"/>
  <c r="J18" i="26"/>
  <c r="I18" i="26"/>
  <c r="H18" i="26"/>
  <c r="G18" i="26"/>
  <c r="F18" i="26"/>
  <c r="E18" i="26"/>
  <c r="D18" i="26"/>
  <c r="C18" i="26"/>
  <c r="K17" i="26"/>
  <c r="J17" i="26"/>
  <c r="I17" i="26"/>
  <c r="H17" i="26"/>
  <c r="G17" i="26"/>
  <c r="F17" i="26"/>
  <c r="E17" i="26"/>
  <c r="D17" i="26"/>
  <c r="C17" i="26"/>
  <c r="K16" i="26"/>
  <c r="J16" i="26"/>
  <c r="I16" i="26"/>
  <c r="H16" i="26"/>
  <c r="G16" i="26"/>
  <c r="F16" i="26"/>
  <c r="E16" i="26"/>
  <c r="D16" i="26"/>
  <c r="C16" i="26"/>
  <c r="K15" i="26"/>
  <c r="J15" i="26"/>
  <c r="I15" i="26"/>
  <c r="H15" i="26"/>
  <c r="G15" i="26"/>
  <c r="F15" i="26"/>
  <c r="E15" i="26"/>
  <c r="D15" i="26"/>
  <c r="C15" i="26"/>
  <c r="K14" i="26"/>
  <c r="J14" i="26"/>
  <c r="I14" i="26"/>
  <c r="H14" i="26"/>
  <c r="G14" i="26"/>
  <c r="F14" i="26"/>
  <c r="E14" i="26"/>
  <c r="D14" i="26"/>
  <c r="C14" i="26"/>
  <c r="K13" i="26"/>
  <c r="J13" i="26"/>
  <c r="I13" i="26"/>
  <c r="H13" i="26"/>
  <c r="G13" i="26"/>
  <c r="F13" i="26"/>
  <c r="E13" i="26"/>
  <c r="D13" i="26"/>
  <c r="C13" i="26"/>
  <c r="K12" i="26"/>
  <c r="J12" i="26"/>
  <c r="I12" i="26"/>
  <c r="H12" i="26"/>
  <c r="G12" i="26"/>
  <c r="F12" i="26"/>
  <c r="E12" i="26"/>
  <c r="D12" i="26"/>
  <c r="C12" i="26"/>
  <c r="K11" i="26"/>
  <c r="J11" i="26"/>
  <c r="I11" i="26"/>
  <c r="H11" i="26"/>
  <c r="G11" i="26"/>
  <c r="F11" i="26"/>
  <c r="E11" i="26"/>
  <c r="D11" i="26"/>
  <c r="C11" i="26"/>
  <c r="K10" i="26"/>
  <c r="J10" i="26"/>
  <c r="I10" i="26"/>
  <c r="H10" i="26"/>
  <c r="G10" i="26"/>
  <c r="F10" i="26"/>
  <c r="E10" i="26"/>
  <c r="D10" i="26"/>
  <c r="C10" i="26"/>
  <c r="K9" i="26"/>
  <c r="J9" i="26"/>
  <c r="I9" i="26"/>
  <c r="H9" i="26"/>
  <c r="G9" i="26"/>
  <c r="F9" i="26"/>
  <c r="E9" i="26"/>
  <c r="D9" i="26"/>
  <c r="C9" i="26"/>
  <c r="K8" i="26"/>
  <c r="J8" i="26"/>
  <c r="I8" i="26"/>
  <c r="H8" i="26"/>
  <c r="G8" i="26"/>
  <c r="F8" i="26"/>
  <c r="E8" i="26"/>
  <c r="D8" i="26"/>
  <c r="C8" i="26"/>
  <c r="K7" i="26"/>
  <c r="J7" i="26"/>
  <c r="I7" i="26"/>
  <c r="H7" i="26"/>
  <c r="G7" i="26"/>
  <c r="F7" i="26"/>
  <c r="E7" i="26"/>
  <c r="D7" i="26"/>
  <c r="C7" i="26"/>
  <c r="K6" i="26"/>
  <c r="J6" i="26"/>
  <c r="I6" i="26"/>
  <c r="H6" i="26"/>
  <c r="G6" i="26"/>
  <c r="F6" i="26"/>
  <c r="E6" i="26"/>
  <c r="D6" i="26"/>
  <c r="C6" i="26"/>
  <c r="K5" i="26"/>
  <c r="J5" i="26"/>
  <c r="I5" i="26"/>
  <c r="H5" i="26"/>
  <c r="G5" i="26"/>
  <c r="F5" i="26"/>
  <c r="E5" i="26"/>
  <c r="D5" i="26"/>
  <c r="C5" i="26"/>
  <c r="K4" i="26"/>
  <c r="J4" i="26"/>
  <c r="I4" i="26"/>
  <c r="H4" i="26"/>
  <c r="G4" i="26"/>
  <c r="F4" i="26"/>
  <c r="E4" i="26"/>
  <c r="D4" i="26"/>
  <c r="C4" i="26"/>
  <c r="K3" i="26"/>
  <c r="J3" i="26"/>
  <c r="I3" i="26"/>
  <c r="H3" i="26"/>
  <c r="G3" i="26"/>
  <c r="F3" i="26"/>
  <c r="E3" i="26"/>
  <c r="D3" i="26"/>
  <c r="C3" i="26"/>
  <c r="K2" i="26"/>
  <c r="J2" i="26"/>
  <c r="I2" i="26"/>
  <c r="H2" i="26"/>
  <c r="G2" i="26"/>
  <c r="F2" i="26"/>
  <c r="E2" i="26"/>
  <c r="D2" i="26"/>
  <c r="C2" i="26"/>
  <c r="B110" i="25"/>
  <c r="B109" i="25"/>
  <c r="B108" i="25"/>
  <c r="B107" i="25"/>
  <c r="B106" i="25"/>
  <c r="B105" i="25"/>
  <c r="B104" i="25"/>
  <c r="B103" i="25"/>
  <c r="B102" i="25"/>
  <c r="B101" i="25"/>
  <c r="B100" i="25"/>
  <c r="B99" i="25"/>
  <c r="B98" i="25"/>
  <c r="B97" i="25"/>
  <c r="B96" i="25"/>
  <c r="B95" i="25"/>
  <c r="B94" i="25"/>
  <c r="B93" i="25"/>
  <c r="B92" i="25"/>
  <c r="B91" i="25"/>
  <c r="B90" i="25"/>
  <c r="B89" i="25"/>
  <c r="B88" i="25"/>
  <c r="B87" i="25"/>
  <c r="B86" i="25"/>
  <c r="B85" i="25"/>
  <c r="B84" i="25"/>
  <c r="B83" i="25"/>
  <c r="B82" i="25"/>
  <c r="B81" i="25"/>
  <c r="B80" i="25"/>
  <c r="B79" i="25"/>
  <c r="B78" i="25"/>
  <c r="B77" i="25"/>
  <c r="B76" i="25"/>
  <c r="B75" i="25"/>
  <c r="B74" i="25"/>
  <c r="B73" i="25"/>
  <c r="B72" i="25"/>
  <c r="B71" i="25"/>
  <c r="B70" i="25"/>
  <c r="B69" i="25"/>
  <c r="B68" i="25"/>
  <c r="B67" i="25"/>
  <c r="B66" i="25"/>
  <c r="B65" i="25"/>
  <c r="B64" i="25"/>
  <c r="B63" i="25"/>
  <c r="B62" i="25"/>
  <c r="B61" i="25"/>
  <c r="B60" i="25"/>
  <c r="B59" i="25"/>
  <c r="B58" i="25"/>
  <c r="B57" i="25"/>
  <c r="B56" i="25"/>
  <c r="B55" i="25"/>
  <c r="B54" i="25"/>
  <c r="B53" i="25"/>
  <c r="B52" i="25"/>
  <c r="B51" i="25"/>
  <c r="B50" i="25"/>
  <c r="B49" i="25"/>
  <c r="B48" i="25"/>
  <c r="B47" i="25"/>
  <c r="B46" i="25"/>
  <c r="B45" i="25"/>
  <c r="B44" i="25"/>
  <c r="B43" i="25"/>
  <c r="B42" i="25"/>
  <c r="B41" i="25"/>
  <c r="B40" i="25"/>
  <c r="B39" i="25"/>
  <c r="B38" i="25"/>
  <c r="B37" i="25"/>
  <c r="B36" i="25"/>
  <c r="B35" i="25"/>
  <c r="B34" i="25"/>
  <c r="B33" i="25"/>
  <c r="B32" i="25"/>
  <c r="B31" i="25"/>
  <c r="B30" i="25"/>
  <c r="B29" i="25"/>
  <c r="B28" i="25"/>
  <c r="B27" i="25"/>
  <c r="B26" i="25"/>
  <c r="B25" i="25"/>
  <c r="B24" i="25"/>
  <c r="B23" i="25"/>
  <c r="B22" i="25"/>
  <c r="B21" i="25"/>
  <c r="B20" i="25"/>
  <c r="B19" i="25"/>
  <c r="B18" i="25"/>
  <c r="B17" i="25"/>
  <c r="B16" i="25"/>
  <c r="B15" i="25"/>
  <c r="B14" i="25"/>
  <c r="B13" i="25"/>
  <c r="B12" i="25"/>
  <c r="B11" i="25"/>
  <c r="B10" i="25"/>
  <c r="B9" i="25"/>
  <c r="B8" i="25"/>
  <c r="B7" i="25"/>
  <c r="B6" i="25"/>
  <c r="B5" i="25"/>
  <c r="B4" i="25"/>
  <c r="B3" i="25"/>
  <c r="B2" i="25"/>
  <c r="E134" i="24"/>
  <c r="D134" i="24"/>
  <c r="C134" i="24"/>
  <c r="E133" i="24"/>
  <c r="D133" i="24"/>
  <c r="C133" i="24"/>
  <c r="E132" i="24"/>
  <c r="D132" i="24"/>
  <c r="C132" i="24"/>
  <c r="E131" i="24"/>
  <c r="D131" i="24"/>
  <c r="C131" i="24"/>
  <c r="E130" i="24"/>
  <c r="D130" i="24"/>
  <c r="C130" i="24"/>
  <c r="E129" i="24"/>
  <c r="D129" i="24"/>
  <c r="C129" i="24"/>
  <c r="E128" i="24"/>
  <c r="D128" i="24"/>
  <c r="C128" i="24"/>
  <c r="E127" i="24"/>
  <c r="D127" i="24"/>
  <c r="C127" i="24"/>
  <c r="E126" i="24"/>
  <c r="D126" i="24"/>
  <c r="C126" i="24"/>
  <c r="E125" i="24"/>
  <c r="D125" i="24"/>
  <c r="C125" i="24"/>
  <c r="E124" i="24"/>
  <c r="D124" i="24"/>
  <c r="C124" i="24"/>
  <c r="E123" i="24"/>
  <c r="D123" i="24"/>
  <c r="C123" i="24"/>
  <c r="E122" i="24"/>
  <c r="D122" i="24"/>
  <c r="C122" i="24"/>
  <c r="E121" i="24"/>
  <c r="D121" i="24"/>
  <c r="C121" i="24"/>
  <c r="E120" i="24"/>
  <c r="D120" i="24"/>
  <c r="C120" i="24"/>
  <c r="E119" i="24"/>
  <c r="D119" i="24"/>
  <c r="C119" i="24"/>
  <c r="E118" i="24"/>
  <c r="D118" i="24"/>
  <c r="C118" i="24"/>
  <c r="E117" i="24"/>
  <c r="D117" i="24"/>
  <c r="C117" i="24"/>
  <c r="E116" i="24"/>
  <c r="D116" i="24"/>
  <c r="C116" i="24"/>
  <c r="E115" i="24"/>
  <c r="D115" i="24"/>
  <c r="C115" i="24"/>
  <c r="E114" i="24"/>
  <c r="D114" i="24"/>
  <c r="C114" i="24"/>
  <c r="E113" i="24"/>
  <c r="D113" i="24"/>
  <c r="C113" i="24"/>
  <c r="E112" i="24"/>
  <c r="D112" i="24"/>
  <c r="C112" i="24"/>
  <c r="E111" i="24"/>
  <c r="D111" i="24"/>
  <c r="C111" i="24"/>
  <c r="E110" i="24"/>
  <c r="D110" i="24"/>
  <c r="C110" i="24"/>
  <c r="E109" i="24"/>
  <c r="D109" i="24"/>
  <c r="C109" i="24"/>
  <c r="E108" i="24"/>
  <c r="D108" i="24"/>
  <c r="C108" i="24"/>
  <c r="E107" i="24"/>
  <c r="D107" i="24"/>
  <c r="C107" i="24"/>
  <c r="E106" i="24"/>
  <c r="D106" i="24"/>
  <c r="C106" i="24"/>
  <c r="E105" i="24"/>
  <c r="D105" i="24"/>
  <c r="C105" i="24"/>
  <c r="E104" i="24"/>
  <c r="D104" i="24"/>
  <c r="C104" i="24"/>
  <c r="E103" i="24"/>
  <c r="D103" i="24"/>
  <c r="C103" i="24"/>
  <c r="E102" i="24"/>
  <c r="D102" i="24"/>
  <c r="C102" i="24"/>
  <c r="E101" i="24"/>
  <c r="D101" i="24"/>
  <c r="C101" i="24"/>
  <c r="E100" i="24"/>
  <c r="D100" i="24"/>
  <c r="C100" i="24"/>
  <c r="E99" i="24"/>
  <c r="D99" i="24"/>
  <c r="C99" i="24"/>
  <c r="E98" i="24"/>
  <c r="D98" i="24"/>
  <c r="C98" i="24"/>
  <c r="E97" i="24"/>
  <c r="D97" i="24"/>
  <c r="C97" i="24"/>
  <c r="E96" i="24"/>
  <c r="D96" i="24"/>
  <c r="C96" i="24"/>
  <c r="E95" i="24"/>
  <c r="D95" i="24"/>
  <c r="C95" i="24"/>
  <c r="E94" i="24"/>
  <c r="D94" i="24"/>
  <c r="C94" i="24"/>
  <c r="E93" i="24"/>
  <c r="D93" i="24"/>
  <c r="C93" i="24"/>
  <c r="E92" i="24"/>
  <c r="D92" i="24"/>
  <c r="C92" i="24"/>
  <c r="E91" i="24"/>
  <c r="D91" i="24"/>
  <c r="C91" i="24"/>
  <c r="E90" i="24"/>
  <c r="D90" i="24"/>
  <c r="C90" i="24"/>
  <c r="E89" i="24"/>
  <c r="D89" i="24"/>
  <c r="C89" i="24"/>
  <c r="E88" i="24"/>
  <c r="D88" i="24"/>
  <c r="C88" i="24"/>
  <c r="E87" i="24"/>
  <c r="D87" i="24"/>
  <c r="C87" i="24"/>
  <c r="E86" i="24"/>
  <c r="D86" i="24"/>
  <c r="C86" i="24"/>
  <c r="E85" i="24"/>
  <c r="D85" i="24"/>
  <c r="C85" i="24"/>
  <c r="E84" i="24"/>
  <c r="D84" i="24"/>
  <c r="C84" i="24"/>
  <c r="E83" i="24"/>
  <c r="D83" i="24"/>
  <c r="C83" i="24"/>
  <c r="E82" i="24"/>
  <c r="D82" i="24"/>
  <c r="C82" i="24"/>
  <c r="E81" i="24"/>
  <c r="D81" i="24"/>
  <c r="C81" i="24"/>
  <c r="E80" i="24"/>
  <c r="D80" i="24"/>
  <c r="C80" i="24"/>
  <c r="E79" i="24"/>
  <c r="D79" i="24"/>
  <c r="C79" i="24"/>
  <c r="E78" i="24"/>
  <c r="D78" i="24"/>
  <c r="C78" i="24"/>
  <c r="E77" i="24"/>
  <c r="D77" i="24"/>
  <c r="C77" i="24"/>
  <c r="E76" i="24"/>
  <c r="D76" i="24"/>
  <c r="C76" i="24"/>
  <c r="E75" i="24"/>
  <c r="D75" i="24"/>
  <c r="C75" i="24"/>
  <c r="E74" i="24"/>
  <c r="D74" i="24"/>
  <c r="C74" i="24"/>
  <c r="E73" i="24"/>
  <c r="D73" i="24"/>
  <c r="C73" i="24"/>
  <c r="E72" i="24"/>
  <c r="D72" i="24"/>
  <c r="C72" i="24"/>
  <c r="E71" i="24"/>
  <c r="D71" i="24"/>
  <c r="C71" i="24"/>
  <c r="E70" i="24"/>
  <c r="D70" i="24"/>
  <c r="C70" i="24"/>
  <c r="E69" i="24"/>
  <c r="D69" i="24"/>
  <c r="C69" i="24"/>
  <c r="E68" i="24"/>
  <c r="D68" i="24"/>
  <c r="C68" i="24"/>
  <c r="E67" i="24"/>
  <c r="D67" i="24"/>
  <c r="C67" i="24"/>
  <c r="E66" i="24"/>
  <c r="D66" i="24"/>
  <c r="C66" i="24"/>
  <c r="E65" i="24"/>
  <c r="D65" i="24"/>
  <c r="C65" i="24"/>
  <c r="E64" i="24"/>
  <c r="D64" i="24"/>
  <c r="C64" i="24"/>
  <c r="E63" i="24"/>
  <c r="D63" i="24"/>
  <c r="C63" i="24"/>
  <c r="E62" i="24"/>
  <c r="D62" i="24"/>
  <c r="C62" i="24"/>
  <c r="E61" i="24"/>
  <c r="D61" i="24"/>
  <c r="C61" i="24"/>
  <c r="E60" i="24"/>
  <c r="D60" i="24"/>
  <c r="C60" i="24"/>
  <c r="E59" i="24"/>
  <c r="D59" i="24"/>
  <c r="C59" i="24"/>
  <c r="E58" i="24"/>
  <c r="D58" i="24"/>
  <c r="C58" i="24"/>
  <c r="E57" i="24"/>
  <c r="D57" i="24"/>
  <c r="C57" i="24"/>
  <c r="E56" i="24"/>
  <c r="D56" i="24"/>
  <c r="C56" i="24"/>
  <c r="E55" i="24"/>
  <c r="D55" i="24"/>
  <c r="C55" i="24"/>
  <c r="E54" i="24"/>
  <c r="D54" i="24"/>
  <c r="C54" i="24"/>
  <c r="E53" i="24"/>
  <c r="D53" i="24"/>
  <c r="C53" i="24"/>
  <c r="E52" i="24"/>
  <c r="D52" i="24"/>
  <c r="C52" i="24"/>
  <c r="E51" i="24"/>
  <c r="D51" i="24"/>
  <c r="C51" i="24"/>
  <c r="E50" i="24"/>
  <c r="D50" i="24"/>
  <c r="C50" i="24"/>
  <c r="E49" i="24"/>
  <c r="D49" i="24"/>
  <c r="C49" i="24"/>
  <c r="E48" i="24"/>
  <c r="D48" i="24"/>
  <c r="C48" i="24"/>
  <c r="E47" i="24"/>
  <c r="D47" i="24"/>
  <c r="C47" i="24"/>
  <c r="E46" i="24"/>
  <c r="D46" i="24"/>
  <c r="C46" i="24"/>
  <c r="E45" i="24"/>
  <c r="D45" i="24"/>
  <c r="C45" i="24"/>
  <c r="E44" i="24"/>
  <c r="D44" i="24"/>
  <c r="C44" i="24"/>
  <c r="E43" i="24"/>
  <c r="D43" i="24"/>
  <c r="C43" i="24"/>
  <c r="E42" i="24"/>
  <c r="D42" i="24"/>
  <c r="C42" i="24"/>
  <c r="E41" i="24"/>
  <c r="D41" i="24"/>
  <c r="C41" i="24"/>
  <c r="E40" i="24"/>
  <c r="D40" i="24"/>
  <c r="C40" i="24"/>
  <c r="E39" i="24"/>
  <c r="D39" i="24"/>
  <c r="C39" i="24"/>
  <c r="E38" i="24"/>
  <c r="D38" i="24"/>
  <c r="C38" i="24"/>
  <c r="E37" i="24"/>
  <c r="D37" i="24"/>
  <c r="C37" i="24"/>
  <c r="E36" i="24"/>
  <c r="D36" i="24"/>
  <c r="C36" i="24"/>
  <c r="E35" i="24"/>
  <c r="D35" i="24"/>
  <c r="C35" i="24"/>
  <c r="E34" i="24"/>
  <c r="D34" i="24"/>
  <c r="C34" i="24"/>
  <c r="E33" i="24"/>
  <c r="D33" i="24"/>
  <c r="C33" i="24"/>
  <c r="E32" i="24"/>
  <c r="D32" i="24"/>
  <c r="C32" i="24"/>
  <c r="E31" i="24"/>
  <c r="D31" i="24"/>
  <c r="C31" i="24"/>
  <c r="E30" i="24"/>
  <c r="D30" i="24"/>
  <c r="C30" i="24"/>
  <c r="E29" i="24"/>
  <c r="D29" i="24"/>
  <c r="C29" i="24"/>
  <c r="E28" i="24"/>
  <c r="D28" i="24"/>
  <c r="C28" i="24"/>
  <c r="E27" i="24"/>
  <c r="D27" i="24"/>
  <c r="C27" i="24"/>
  <c r="E26" i="24"/>
  <c r="D26" i="24"/>
  <c r="C26" i="24"/>
  <c r="E25" i="24"/>
  <c r="D25" i="24"/>
  <c r="C25" i="24"/>
  <c r="E24" i="24"/>
  <c r="D24" i="24"/>
  <c r="C24" i="24"/>
  <c r="E23" i="24"/>
  <c r="D23" i="24"/>
  <c r="C23" i="24"/>
  <c r="E22" i="24"/>
  <c r="D22" i="24"/>
  <c r="C22" i="24"/>
  <c r="E21" i="24"/>
  <c r="D21" i="24"/>
  <c r="C21" i="24"/>
  <c r="E20" i="24"/>
  <c r="D20" i="24"/>
  <c r="C20" i="24"/>
  <c r="E19" i="24"/>
  <c r="D19" i="24"/>
  <c r="C19" i="24"/>
  <c r="E18" i="24"/>
  <c r="D18" i="24"/>
  <c r="C18" i="24"/>
  <c r="E17" i="24"/>
  <c r="D17" i="24"/>
  <c r="C17" i="24"/>
  <c r="E16" i="24"/>
  <c r="D16" i="24"/>
  <c r="C16" i="24"/>
  <c r="E15" i="24"/>
  <c r="D15" i="24"/>
  <c r="C15" i="24"/>
  <c r="E14" i="24"/>
  <c r="D14" i="24"/>
  <c r="C14" i="24"/>
  <c r="E13" i="24"/>
  <c r="D13" i="24"/>
  <c r="C13" i="24"/>
  <c r="E12" i="24"/>
  <c r="D12" i="24"/>
  <c r="C12" i="24"/>
  <c r="E11" i="24"/>
  <c r="D11" i="24"/>
  <c r="C11" i="24"/>
  <c r="E10" i="24"/>
  <c r="D10" i="24"/>
  <c r="C10" i="24"/>
  <c r="E9" i="24"/>
  <c r="D9" i="24"/>
  <c r="C9" i="24"/>
  <c r="E8" i="24"/>
  <c r="D8" i="24"/>
  <c r="C8" i="24"/>
  <c r="E7" i="24"/>
  <c r="D7" i="24"/>
  <c r="C7" i="24"/>
  <c r="E6" i="24"/>
  <c r="D6" i="24"/>
  <c r="C6" i="24"/>
  <c r="E5" i="24"/>
  <c r="D5" i="24"/>
  <c r="C5" i="24"/>
  <c r="E4" i="24"/>
  <c r="D4" i="24"/>
  <c r="C4" i="24"/>
  <c r="E3" i="24"/>
  <c r="D3" i="24"/>
  <c r="C3" i="24"/>
  <c r="E2" i="24"/>
  <c r="D2" i="24"/>
  <c r="C2" i="24"/>
  <c r="B134" i="23"/>
  <c r="B133" i="23"/>
  <c r="B132" i="23"/>
  <c r="B131" i="23"/>
  <c r="B130" i="23"/>
  <c r="B129" i="23"/>
  <c r="B128" i="23"/>
  <c r="B127" i="23"/>
  <c r="B126" i="23"/>
  <c r="B125" i="23"/>
  <c r="B124" i="23"/>
  <c r="B123" i="23"/>
  <c r="B122" i="23"/>
  <c r="B121" i="23"/>
  <c r="B120" i="23"/>
  <c r="B119" i="23"/>
  <c r="B118" i="23"/>
  <c r="B117" i="23"/>
  <c r="B116" i="23"/>
  <c r="B115" i="23"/>
  <c r="B114" i="23"/>
  <c r="B113" i="23"/>
  <c r="B112" i="23"/>
  <c r="B111" i="23"/>
  <c r="B110" i="23"/>
  <c r="B109" i="23"/>
  <c r="B108" i="23"/>
  <c r="B107" i="23"/>
  <c r="B106" i="23"/>
  <c r="B105" i="23"/>
  <c r="B104" i="23"/>
  <c r="B103" i="23"/>
  <c r="B102" i="23"/>
  <c r="B101" i="23"/>
  <c r="B100" i="23"/>
  <c r="B99" i="23"/>
  <c r="B98" i="23"/>
  <c r="B97" i="23"/>
  <c r="B96" i="23"/>
  <c r="B95" i="23"/>
  <c r="B94" i="23"/>
  <c r="B93" i="23"/>
  <c r="B92" i="23"/>
  <c r="B91" i="23"/>
  <c r="B90" i="23"/>
  <c r="B89" i="23"/>
  <c r="B88" i="23"/>
  <c r="B87" i="23"/>
  <c r="B86" i="23"/>
  <c r="B85" i="23"/>
  <c r="B84" i="23"/>
  <c r="B83" i="23"/>
  <c r="B82" i="23"/>
  <c r="B81" i="23"/>
  <c r="B80" i="23"/>
  <c r="B79" i="23"/>
  <c r="B78" i="23"/>
  <c r="B77" i="23"/>
  <c r="B76" i="23"/>
  <c r="B75" i="23"/>
  <c r="B74" i="23"/>
  <c r="B73" i="23"/>
  <c r="B72" i="23"/>
  <c r="B71" i="23"/>
  <c r="B70" i="23"/>
  <c r="B69" i="23"/>
  <c r="B68" i="23"/>
  <c r="B67" i="23"/>
  <c r="B66" i="23"/>
  <c r="B65" i="23"/>
  <c r="B64" i="23"/>
  <c r="B63" i="23"/>
  <c r="B62" i="23"/>
  <c r="B61" i="23"/>
  <c r="B60" i="23"/>
  <c r="B59" i="23"/>
  <c r="B58" i="23"/>
  <c r="B57" i="23"/>
  <c r="B56" i="23"/>
  <c r="B55" i="23"/>
  <c r="B54" i="23"/>
  <c r="B53" i="23"/>
  <c r="B52" i="23"/>
  <c r="B51" i="23"/>
  <c r="B50" i="23"/>
  <c r="B49" i="23"/>
  <c r="B48" i="23"/>
  <c r="B47" i="23"/>
  <c r="B46" i="23"/>
  <c r="B45" i="23"/>
  <c r="B44" i="23"/>
  <c r="B43" i="23"/>
  <c r="B42" i="23"/>
  <c r="B41" i="23"/>
  <c r="B40" i="23"/>
  <c r="B39" i="23"/>
  <c r="B38" i="23"/>
  <c r="B37" i="23"/>
  <c r="B36" i="23"/>
  <c r="B35" i="23"/>
  <c r="B34" i="23"/>
  <c r="B33" i="23"/>
  <c r="B32" i="23"/>
  <c r="B31" i="23"/>
  <c r="B30" i="23"/>
  <c r="B29" i="23"/>
  <c r="B28" i="23"/>
  <c r="B27" i="23"/>
  <c r="B26" i="23"/>
  <c r="B25" i="23"/>
  <c r="B24" i="23"/>
  <c r="B23" i="23"/>
  <c r="B22" i="23"/>
  <c r="B21" i="23"/>
  <c r="B20" i="23"/>
  <c r="B19" i="23"/>
  <c r="B18" i="23"/>
  <c r="B17" i="23"/>
  <c r="B16" i="23"/>
  <c r="B15" i="23"/>
  <c r="B14" i="23"/>
  <c r="B13" i="23"/>
  <c r="B12" i="23"/>
  <c r="B11" i="23"/>
  <c r="B10" i="23"/>
  <c r="B9" i="23"/>
  <c r="B8" i="23"/>
  <c r="B7" i="23"/>
  <c r="B6" i="23"/>
  <c r="B5" i="23"/>
  <c r="B4" i="23"/>
  <c r="B3" i="23"/>
  <c r="B2" i="23"/>
  <c r="B90" i="22"/>
  <c r="B89" i="22"/>
  <c r="B88" i="22"/>
  <c r="B87" i="22"/>
  <c r="B86" i="22"/>
  <c r="B85" i="22"/>
  <c r="B84" i="22"/>
  <c r="B83" i="22"/>
  <c r="B82" i="22"/>
  <c r="B81" i="22"/>
  <c r="B80" i="22"/>
  <c r="B79" i="22"/>
  <c r="B78" i="22"/>
  <c r="B77" i="22"/>
  <c r="B76" i="22"/>
  <c r="B75" i="22"/>
  <c r="B74" i="22"/>
  <c r="B73" i="22"/>
  <c r="B72" i="22"/>
  <c r="B71" i="22"/>
  <c r="B70" i="22"/>
  <c r="B69" i="22"/>
  <c r="B68" i="22"/>
  <c r="B67" i="22"/>
  <c r="B66" i="22"/>
  <c r="B65" i="22"/>
  <c r="B64" i="22"/>
  <c r="B63" i="22"/>
  <c r="B62" i="22"/>
  <c r="B61" i="22"/>
  <c r="B60" i="22"/>
  <c r="B59" i="22"/>
  <c r="B58" i="22"/>
  <c r="B57" i="22"/>
  <c r="B56" i="22"/>
  <c r="B55" i="22"/>
  <c r="B54" i="22"/>
  <c r="B53" i="22"/>
  <c r="B52" i="22"/>
  <c r="B51" i="22"/>
  <c r="B50" i="22"/>
  <c r="B49" i="22"/>
  <c r="B48" i="22"/>
  <c r="B47" i="22"/>
  <c r="B46" i="22"/>
  <c r="B45" i="22"/>
  <c r="B44" i="22"/>
  <c r="B43" i="22"/>
  <c r="B42" i="22"/>
  <c r="B41" i="22"/>
  <c r="B40" i="22"/>
  <c r="B39" i="22"/>
  <c r="B38" i="22"/>
  <c r="B37" i="22"/>
  <c r="B36" i="22"/>
  <c r="B35" i="22"/>
  <c r="B34" i="22"/>
  <c r="B33" i="22"/>
  <c r="B32" i="22"/>
  <c r="B31" i="22"/>
  <c r="B30" i="22"/>
  <c r="B29" i="22"/>
  <c r="B28" i="22"/>
  <c r="B27" i="22"/>
  <c r="B26" i="22"/>
  <c r="B25" i="22"/>
  <c r="B24" i="22"/>
  <c r="B23" i="22"/>
  <c r="B22" i="22"/>
  <c r="B21" i="22"/>
  <c r="B20" i="22"/>
  <c r="B19" i="22"/>
  <c r="B18" i="22"/>
  <c r="B17" i="22"/>
  <c r="B16" i="22"/>
  <c r="B15" i="22"/>
  <c r="B14" i="22"/>
  <c r="B13" i="22"/>
  <c r="B12" i="22"/>
  <c r="B11" i="22"/>
  <c r="B10" i="22"/>
  <c r="B9" i="22"/>
  <c r="B8" i="22"/>
  <c r="B7" i="22"/>
  <c r="B6" i="22"/>
  <c r="B5" i="22"/>
  <c r="B4" i="22"/>
  <c r="B3" i="22"/>
  <c r="B2" i="22"/>
  <c r="B90" i="21"/>
  <c r="B89" i="21"/>
  <c r="B88" i="21"/>
  <c r="B87" i="21"/>
  <c r="B86" i="21"/>
  <c r="B85" i="21"/>
  <c r="B84" i="21"/>
  <c r="B83" i="21"/>
  <c r="B82" i="21"/>
  <c r="B81" i="21"/>
  <c r="B80" i="21"/>
  <c r="B79" i="21"/>
  <c r="B78" i="21"/>
  <c r="B77" i="21"/>
  <c r="B76" i="21"/>
  <c r="B75" i="21"/>
  <c r="B74" i="21"/>
  <c r="B73" i="21"/>
  <c r="B72" i="21"/>
  <c r="B71" i="21"/>
  <c r="B70" i="21"/>
  <c r="B69" i="21"/>
  <c r="B68" i="21"/>
  <c r="B67" i="21"/>
  <c r="B66" i="21"/>
  <c r="B65" i="21"/>
  <c r="B64" i="21"/>
  <c r="B63" i="21"/>
  <c r="B62" i="21"/>
  <c r="B61" i="21"/>
  <c r="B60" i="21"/>
  <c r="B59" i="21"/>
  <c r="B58" i="21"/>
  <c r="B57" i="21"/>
  <c r="B56" i="21"/>
  <c r="B55" i="21"/>
  <c r="B54" i="21"/>
  <c r="B53" i="21"/>
  <c r="B52" i="21"/>
  <c r="B51" i="21"/>
  <c r="B50" i="21"/>
  <c r="B49" i="21"/>
  <c r="B48" i="21"/>
  <c r="B47" i="21"/>
  <c r="B46" i="21"/>
  <c r="B45" i="21"/>
  <c r="B44" i="21"/>
  <c r="B43" i="21"/>
  <c r="B42" i="21"/>
  <c r="B41" i="21"/>
  <c r="B40" i="21"/>
  <c r="B39" i="21"/>
  <c r="B38" i="21"/>
  <c r="B37" i="21"/>
  <c r="B36" i="21"/>
  <c r="B35" i="21"/>
  <c r="B34" i="21"/>
  <c r="B33" i="21"/>
  <c r="B32" i="21"/>
  <c r="B31" i="21"/>
  <c r="B30" i="21"/>
  <c r="B29" i="21"/>
  <c r="B28" i="21"/>
  <c r="B27" i="21"/>
  <c r="B26" i="21"/>
  <c r="B25" i="21"/>
  <c r="B24" i="21"/>
  <c r="B23" i="21"/>
  <c r="B22" i="21"/>
  <c r="B21" i="21"/>
  <c r="B20" i="21"/>
  <c r="B19" i="21"/>
  <c r="B18" i="21"/>
  <c r="B17" i="21"/>
  <c r="B16" i="21"/>
  <c r="B15" i="21"/>
  <c r="B14" i="21"/>
  <c r="B13" i="21"/>
  <c r="B12" i="21"/>
  <c r="B11" i="21"/>
  <c r="B10" i="21"/>
  <c r="B9" i="21"/>
  <c r="B8" i="21"/>
  <c r="B7" i="21"/>
  <c r="B6" i="21"/>
  <c r="B5" i="21"/>
  <c r="B4" i="21"/>
  <c r="B3" i="21"/>
  <c r="B2" i="21"/>
  <c r="H153" i="19"/>
  <c r="F153" i="19"/>
  <c r="E153" i="19"/>
  <c r="D153" i="19"/>
  <c r="C153" i="19"/>
  <c r="B153" i="19"/>
  <c r="H152" i="19"/>
  <c r="F152" i="19"/>
  <c r="E152" i="19"/>
  <c r="D152" i="19"/>
  <c r="C152" i="19"/>
  <c r="B152" i="19"/>
  <c r="H151" i="19"/>
  <c r="G151" i="19"/>
  <c r="E151" i="19"/>
  <c r="D151" i="19"/>
  <c r="C151" i="19"/>
  <c r="B151" i="19"/>
  <c r="H150" i="19"/>
  <c r="G150" i="19"/>
  <c r="E150" i="19"/>
  <c r="D150" i="19"/>
  <c r="C150" i="19"/>
  <c r="B150" i="19"/>
  <c r="H149" i="19"/>
  <c r="G149" i="19"/>
  <c r="E149" i="19"/>
  <c r="D149" i="19"/>
  <c r="C149" i="19"/>
  <c r="B149" i="19"/>
  <c r="H148" i="19"/>
  <c r="G148" i="19"/>
  <c r="E148" i="19"/>
  <c r="D148" i="19"/>
  <c r="C148" i="19"/>
  <c r="B148" i="19"/>
  <c r="H147" i="19"/>
  <c r="G147" i="19"/>
  <c r="E147" i="19"/>
  <c r="D147" i="19"/>
  <c r="C147" i="19"/>
  <c r="B147" i="19"/>
  <c r="H146" i="19"/>
  <c r="G146" i="19"/>
  <c r="F146" i="19"/>
  <c r="D146" i="19"/>
  <c r="C146" i="19"/>
  <c r="B146" i="19"/>
  <c r="H145" i="19"/>
  <c r="G145" i="19"/>
  <c r="F145" i="19"/>
  <c r="D145" i="19"/>
  <c r="C145" i="19"/>
  <c r="B145" i="19"/>
  <c r="H144" i="19"/>
  <c r="G144" i="19"/>
  <c r="F144" i="19"/>
  <c r="D144" i="19"/>
  <c r="C144" i="19"/>
  <c r="B144" i="19"/>
  <c r="H143" i="19"/>
  <c r="G143" i="19"/>
  <c r="F143" i="19"/>
  <c r="D143" i="19"/>
  <c r="C143" i="19"/>
  <c r="B143" i="19"/>
  <c r="H142" i="19"/>
  <c r="G142" i="19"/>
  <c r="F142" i="19"/>
  <c r="D142" i="19"/>
  <c r="C142" i="19"/>
  <c r="B142" i="19"/>
  <c r="H141" i="19"/>
  <c r="G141" i="19"/>
  <c r="F141" i="19"/>
  <c r="D141" i="19"/>
  <c r="C141" i="19"/>
  <c r="B141" i="19"/>
  <c r="H140" i="19"/>
  <c r="G140" i="19"/>
  <c r="F140" i="19"/>
  <c r="D140" i="19"/>
  <c r="C140" i="19"/>
  <c r="B140" i="19"/>
  <c r="H139" i="19"/>
  <c r="G139" i="19"/>
  <c r="F139" i="19"/>
  <c r="D139" i="19"/>
  <c r="C139" i="19"/>
  <c r="B139" i="19"/>
  <c r="H138" i="19"/>
  <c r="G138" i="19"/>
  <c r="F138" i="19"/>
  <c r="D138" i="19"/>
  <c r="C138" i="19"/>
  <c r="B138" i="19"/>
  <c r="H137" i="19"/>
  <c r="G137" i="19"/>
  <c r="F137" i="19"/>
  <c r="D137" i="19"/>
  <c r="C137" i="19"/>
  <c r="B137" i="19"/>
  <c r="H136" i="19"/>
  <c r="G136" i="19"/>
  <c r="F136" i="19"/>
  <c r="D136" i="19"/>
  <c r="C136" i="19"/>
  <c r="B136" i="19"/>
  <c r="H135" i="19"/>
  <c r="G135" i="19"/>
  <c r="F135" i="19"/>
  <c r="D135" i="19"/>
  <c r="C135" i="19"/>
  <c r="B135" i="19"/>
  <c r="H134" i="19"/>
  <c r="G134" i="19"/>
  <c r="F134" i="19"/>
  <c r="D134" i="19"/>
  <c r="C134" i="19"/>
  <c r="B134" i="19"/>
  <c r="H133" i="19"/>
  <c r="G133" i="19"/>
  <c r="F133" i="19"/>
  <c r="E133" i="19"/>
  <c r="D133" i="19"/>
  <c r="C133" i="19"/>
  <c r="B133" i="19"/>
  <c r="H132" i="19"/>
  <c r="G132" i="19"/>
  <c r="F132" i="19"/>
  <c r="D132" i="19"/>
  <c r="C132" i="19"/>
  <c r="B132" i="19"/>
  <c r="H131" i="19"/>
  <c r="G131" i="19"/>
  <c r="F131" i="19"/>
  <c r="D131" i="19"/>
  <c r="C131" i="19"/>
  <c r="B131" i="19"/>
  <c r="H130" i="19"/>
  <c r="G130" i="19"/>
  <c r="F130" i="19"/>
  <c r="D130" i="19"/>
  <c r="C130" i="19"/>
  <c r="B130" i="19"/>
  <c r="H129" i="19"/>
  <c r="G129" i="19"/>
  <c r="F129" i="19"/>
  <c r="D129" i="19"/>
  <c r="C129" i="19"/>
  <c r="B129" i="19"/>
  <c r="H128" i="19"/>
  <c r="G128" i="19"/>
  <c r="F128" i="19"/>
  <c r="D128" i="19"/>
  <c r="C128" i="19"/>
  <c r="B128" i="19"/>
  <c r="H127" i="19"/>
  <c r="G127" i="19"/>
  <c r="F127" i="19"/>
  <c r="E127" i="19"/>
  <c r="C127" i="19"/>
  <c r="B127" i="19"/>
  <c r="H126" i="19"/>
  <c r="G126" i="19"/>
  <c r="F126" i="19"/>
  <c r="E126" i="19"/>
  <c r="C126" i="19"/>
  <c r="B126" i="19"/>
  <c r="H125" i="19"/>
  <c r="G125" i="19"/>
  <c r="F125" i="19"/>
  <c r="E125" i="19"/>
  <c r="C125" i="19"/>
  <c r="B125" i="19"/>
  <c r="H124" i="19"/>
  <c r="G124" i="19"/>
  <c r="F124" i="19"/>
  <c r="E124" i="19"/>
  <c r="C124" i="19"/>
  <c r="B124" i="19"/>
  <c r="H123" i="19"/>
  <c r="G123" i="19"/>
  <c r="F123" i="19"/>
  <c r="E123" i="19"/>
  <c r="C123" i="19"/>
  <c r="B123" i="19"/>
  <c r="H122" i="19"/>
  <c r="G122" i="19"/>
  <c r="F122" i="19"/>
  <c r="E122" i="19"/>
  <c r="C122" i="19"/>
  <c r="B122" i="19"/>
  <c r="H121" i="19"/>
  <c r="G121" i="19"/>
  <c r="F121" i="19"/>
  <c r="E121" i="19"/>
  <c r="D121" i="19"/>
  <c r="B121" i="19"/>
  <c r="H120" i="19"/>
  <c r="G120" i="19"/>
  <c r="F120" i="19"/>
  <c r="E120" i="19"/>
  <c r="D120" i="19"/>
  <c r="B120" i="19"/>
  <c r="H119" i="19"/>
  <c r="G119" i="19"/>
  <c r="F119" i="19"/>
  <c r="E119" i="19"/>
  <c r="D119" i="19"/>
  <c r="B119" i="19"/>
  <c r="H118" i="19"/>
  <c r="G118" i="19"/>
  <c r="F118" i="19"/>
  <c r="E118" i="19"/>
  <c r="D118" i="19"/>
  <c r="B118" i="19"/>
  <c r="H117" i="19"/>
  <c r="G117" i="19"/>
  <c r="F117" i="19"/>
  <c r="E117" i="19"/>
  <c r="D117" i="19"/>
  <c r="B117" i="19"/>
  <c r="H116" i="19"/>
  <c r="G116" i="19"/>
  <c r="F116" i="19"/>
  <c r="E116" i="19"/>
  <c r="D116" i="19"/>
  <c r="B116" i="19"/>
  <c r="H115" i="19"/>
  <c r="G115" i="19"/>
  <c r="F115" i="19"/>
  <c r="E115" i="19"/>
  <c r="D115" i="19"/>
  <c r="B115" i="19"/>
  <c r="H114" i="19"/>
  <c r="G114" i="19"/>
  <c r="F114" i="19"/>
  <c r="E114" i="19"/>
  <c r="D114" i="19"/>
  <c r="B114" i="19"/>
  <c r="H113" i="19"/>
  <c r="G113" i="19"/>
  <c r="F113" i="19"/>
  <c r="E113" i="19"/>
  <c r="D113" i="19"/>
  <c r="B113" i="19"/>
  <c r="H112" i="19"/>
  <c r="G112" i="19"/>
  <c r="F112" i="19"/>
  <c r="E112" i="19"/>
  <c r="D112" i="19"/>
  <c r="B112" i="19"/>
  <c r="H111" i="19"/>
  <c r="G111" i="19"/>
  <c r="F111" i="19"/>
  <c r="E111" i="19"/>
  <c r="D111" i="19"/>
  <c r="B111" i="19"/>
  <c r="H110" i="19"/>
  <c r="G110" i="19"/>
  <c r="F110" i="19"/>
  <c r="E110" i="19"/>
  <c r="D110" i="19"/>
  <c r="B110" i="19"/>
  <c r="H109" i="19"/>
  <c r="G109" i="19"/>
  <c r="F109" i="19"/>
  <c r="E109" i="19"/>
  <c r="D109" i="19"/>
  <c r="B109" i="19"/>
  <c r="H108" i="19"/>
  <c r="G108" i="19"/>
  <c r="F108" i="19"/>
  <c r="E108" i="19"/>
  <c r="D108" i="19"/>
  <c r="B108" i="19"/>
  <c r="H107" i="19"/>
  <c r="G107" i="19"/>
  <c r="F107" i="19"/>
  <c r="E107" i="19"/>
  <c r="D107" i="19"/>
  <c r="B107" i="19"/>
  <c r="H106" i="19"/>
  <c r="G106" i="19"/>
  <c r="F106" i="19"/>
  <c r="E106" i="19"/>
  <c r="D106" i="19"/>
  <c r="B106" i="19"/>
  <c r="H105" i="19"/>
  <c r="G105" i="19"/>
  <c r="F105" i="19"/>
  <c r="E105" i="19"/>
  <c r="D105" i="19"/>
  <c r="B105" i="19"/>
  <c r="H104" i="19"/>
  <c r="G104" i="19"/>
  <c r="F104" i="19"/>
  <c r="E104" i="19"/>
  <c r="D104" i="19"/>
  <c r="B104" i="19"/>
  <c r="H103" i="19"/>
  <c r="G103" i="19"/>
  <c r="F103" i="19"/>
  <c r="E103" i="19"/>
  <c r="D103" i="19"/>
  <c r="C103" i="19"/>
  <c r="H102" i="19"/>
  <c r="G102" i="19"/>
  <c r="F102" i="19"/>
  <c r="E102" i="19"/>
  <c r="D102" i="19"/>
  <c r="C102" i="19"/>
  <c r="H101" i="19"/>
  <c r="G101" i="19"/>
  <c r="F101" i="19"/>
  <c r="E101" i="19"/>
  <c r="D101" i="19"/>
  <c r="C101" i="19"/>
  <c r="B101" i="19"/>
  <c r="H100" i="19"/>
  <c r="G100" i="19"/>
  <c r="F100" i="19"/>
  <c r="E100" i="19"/>
  <c r="D100" i="19"/>
  <c r="C100" i="19"/>
  <c r="H99" i="19"/>
  <c r="G99" i="19"/>
  <c r="F99" i="19"/>
  <c r="E99" i="19"/>
  <c r="D99" i="19"/>
  <c r="C99" i="19"/>
  <c r="B99" i="19"/>
  <c r="H98" i="19"/>
  <c r="G98" i="19"/>
  <c r="F98" i="19"/>
  <c r="E98" i="19"/>
  <c r="D98" i="19"/>
  <c r="C98" i="19"/>
  <c r="B98" i="19"/>
  <c r="H97" i="19"/>
  <c r="G97" i="19"/>
  <c r="F97" i="19"/>
  <c r="E97" i="19"/>
  <c r="D97" i="19"/>
  <c r="C97" i="19"/>
  <c r="B97" i="19"/>
  <c r="H96" i="19"/>
  <c r="G96" i="19"/>
  <c r="F96" i="19"/>
  <c r="E96" i="19"/>
  <c r="D96" i="19"/>
  <c r="C96" i="19"/>
  <c r="B96" i="19"/>
  <c r="H95" i="19"/>
  <c r="G95" i="19"/>
  <c r="F95" i="19"/>
  <c r="E95" i="19"/>
  <c r="D95" i="19"/>
  <c r="C95" i="19"/>
  <c r="B95" i="19"/>
  <c r="H94" i="19"/>
  <c r="G94" i="19"/>
  <c r="F94" i="19"/>
  <c r="E94" i="19"/>
  <c r="D94" i="19"/>
  <c r="C94" i="19"/>
  <c r="B94" i="19"/>
  <c r="H93" i="19"/>
  <c r="G93" i="19"/>
  <c r="F93" i="19"/>
  <c r="E93" i="19"/>
  <c r="D93" i="19"/>
  <c r="C93" i="19"/>
  <c r="B93" i="19"/>
  <c r="H92" i="19"/>
  <c r="G92" i="19"/>
  <c r="F92" i="19"/>
  <c r="E92" i="19"/>
  <c r="D92" i="19"/>
  <c r="C92" i="19"/>
  <c r="B92" i="19"/>
  <c r="H91" i="19"/>
  <c r="G91" i="19"/>
  <c r="F91" i="19"/>
  <c r="E91" i="19"/>
  <c r="D91" i="19"/>
  <c r="C91" i="19"/>
  <c r="H90" i="19"/>
  <c r="G90" i="19"/>
  <c r="F90" i="19"/>
  <c r="E90" i="19"/>
  <c r="D90" i="19"/>
  <c r="C90" i="19"/>
  <c r="H89" i="19"/>
  <c r="G89" i="19"/>
  <c r="F89" i="19"/>
  <c r="E89" i="19"/>
  <c r="D89" i="19"/>
  <c r="C89" i="19"/>
  <c r="H88" i="19"/>
  <c r="G88" i="19"/>
  <c r="F88" i="19"/>
  <c r="E88" i="19"/>
  <c r="D88" i="19"/>
  <c r="C88" i="19"/>
  <c r="H87" i="19"/>
  <c r="G87" i="19"/>
  <c r="F87" i="19"/>
  <c r="E87" i="19"/>
  <c r="D87" i="19"/>
  <c r="C87" i="19"/>
  <c r="H86" i="19"/>
  <c r="G86" i="19"/>
  <c r="F86" i="19"/>
  <c r="E86" i="19"/>
  <c r="D86" i="19"/>
  <c r="C86" i="19"/>
  <c r="H85" i="19"/>
  <c r="G85" i="19"/>
  <c r="F85" i="19"/>
  <c r="E85" i="19"/>
  <c r="D85" i="19"/>
  <c r="C85" i="19"/>
  <c r="B85" i="19"/>
  <c r="H84" i="19"/>
  <c r="G84" i="19"/>
  <c r="F84" i="19"/>
  <c r="E84" i="19"/>
  <c r="D84" i="19"/>
  <c r="C84" i="19"/>
  <c r="B84" i="19"/>
  <c r="H83" i="19"/>
  <c r="G83" i="19"/>
  <c r="F83" i="19"/>
  <c r="E83" i="19"/>
  <c r="D83" i="19"/>
  <c r="C83" i="19"/>
  <c r="B83" i="19"/>
  <c r="H82" i="19"/>
  <c r="G82" i="19"/>
  <c r="F82" i="19"/>
  <c r="E82" i="19"/>
  <c r="D82" i="19"/>
  <c r="C82" i="19"/>
  <c r="B82" i="19"/>
  <c r="H81" i="19"/>
  <c r="G81" i="19"/>
  <c r="F81" i="19"/>
  <c r="E81" i="19"/>
  <c r="D81" i="19"/>
  <c r="C81" i="19"/>
  <c r="B81" i="19"/>
  <c r="H80" i="19"/>
  <c r="G80" i="19"/>
  <c r="F80" i="19"/>
  <c r="E80" i="19"/>
  <c r="D80" i="19"/>
  <c r="C80" i="19"/>
  <c r="B80" i="19"/>
  <c r="H79" i="19"/>
  <c r="G79" i="19"/>
  <c r="F79" i="19"/>
  <c r="E79" i="19"/>
  <c r="D79" i="19"/>
  <c r="C79" i="19"/>
  <c r="B79" i="19"/>
  <c r="H78" i="19"/>
  <c r="G78" i="19"/>
  <c r="F78" i="19"/>
  <c r="E78" i="19"/>
  <c r="D78" i="19"/>
  <c r="C78" i="19"/>
  <c r="B78" i="19"/>
  <c r="H77" i="19"/>
  <c r="G77" i="19"/>
  <c r="F77" i="19"/>
  <c r="E77" i="19"/>
  <c r="D77" i="19"/>
  <c r="C77" i="19"/>
  <c r="B77" i="19"/>
  <c r="H76" i="19"/>
  <c r="G76" i="19"/>
  <c r="F76" i="19"/>
  <c r="E76" i="19"/>
  <c r="D76" i="19"/>
  <c r="C76" i="19"/>
  <c r="B76" i="19"/>
  <c r="H75" i="19"/>
  <c r="G75" i="19"/>
  <c r="F75" i="19"/>
  <c r="E75" i="19"/>
  <c r="D75" i="19"/>
  <c r="C75" i="19"/>
  <c r="B75" i="19"/>
  <c r="H74" i="19"/>
  <c r="G74" i="19"/>
  <c r="F74" i="19"/>
  <c r="E74" i="19"/>
  <c r="D74" i="19"/>
  <c r="C74" i="19"/>
  <c r="H73" i="19"/>
  <c r="G73" i="19"/>
  <c r="F73" i="19"/>
  <c r="E73" i="19"/>
  <c r="D73" i="19"/>
  <c r="C73" i="19"/>
  <c r="B73" i="19"/>
  <c r="H72" i="19"/>
  <c r="G72" i="19"/>
  <c r="F72" i="19"/>
  <c r="E72" i="19"/>
  <c r="D72" i="19"/>
  <c r="C72" i="19"/>
  <c r="B72" i="19"/>
  <c r="H71" i="19"/>
  <c r="G71" i="19"/>
  <c r="F71" i="19"/>
  <c r="E71" i="19"/>
  <c r="D71" i="19"/>
  <c r="C71" i="19"/>
  <c r="B71" i="19"/>
  <c r="H70" i="19"/>
  <c r="G70" i="19"/>
  <c r="F70" i="19"/>
  <c r="E70" i="19"/>
  <c r="D70" i="19"/>
  <c r="C70" i="19"/>
  <c r="B70" i="19"/>
  <c r="H69" i="19"/>
  <c r="G69" i="19"/>
  <c r="F69" i="19"/>
  <c r="E69" i="19"/>
  <c r="D69" i="19"/>
  <c r="C69" i="19"/>
  <c r="B69" i="19"/>
  <c r="H68" i="19"/>
  <c r="G68" i="19"/>
  <c r="F68" i="19"/>
  <c r="E68" i="19"/>
  <c r="D68" i="19"/>
  <c r="C68" i="19"/>
  <c r="B68" i="19"/>
  <c r="H67" i="19"/>
  <c r="G67" i="19"/>
  <c r="F67" i="19"/>
  <c r="E67" i="19"/>
  <c r="D67" i="19"/>
  <c r="C67" i="19"/>
  <c r="B67" i="19"/>
  <c r="H66" i="19"/>
  <c r="G66" i="19"/>
  <c r="F66" i="19"/>
  <c r="E66" i="19"/>
  <c r="D66" i="19"/>
  <c r="C66" i="19"/>
  <c r="B66" i="19"/>
  <c r="H65" i="19"/>
  <c r="G65" i="19"/>
  <c r="F65" i="19"/>
  <c r="E65" i="19"/>
  <c r="D65" i="19"/>
  <c r="C65" i="19"/>
  <c r="B65" i="19"/>
  <c r="H64" i="19"/>
  <c r="G64" i="19"/>
  <c r="F64" i="19"/>
  <c r="E64" i="19"/>
  <c r="D64" i="19"/>
  <c r="C64" i="19"/>
  <c r="B64" i="19"/>
  <c r="H63" i="19"/>
  <c r="G63" i="19"/>
  <c r="F63" i="19"/>
  <c r="E63" i="19"/>
  <c r="D63" i="19"/>
  <c r="C63" i="19"/>
  <c r="B63" i="19"/>
  <c r="H62" i="19"/>
  <c r="G62" i="19"/>
  <c r="F62" i="19"/>
  <c r="E62" i="19"/>
  <c r="D62" i="19"/>
  <c r="C62" i="19"/>
  <c r="B62" i="19"/>
  <c r="H61" i="19"/>
  <c r="G61" i="19"/>
  <c r="F61" i="19"/>
  <c r="E61" i="19"/>
  <c r="D61" i="19"/>
  <c r="C61" i="19"/>
  <c r="B61" i="19"/>
  <c r="H60" i="19"/>
  <c r="G60" i="19"/>
  <c r="F60" i="19"/>
  <c r="E60" i="19"/>
  <c r="D60" i="19"/>
  <c r="C60" i="19"/>
  <c r="B60" i="19"/>
  <c r="H59" i="19"/>
  <c r="G59" i="19"/>
  <c r="F59" i="19"/>
  <c r="E59" i="19"/>
  <c r="D59" i="19"/>
  <c r="C59" i="19"/>
  <c r="B59" i="19"/>
  <c r="H58" i="19"/>
  <c r="G58" i="19"/>
  <c r="F58" i="19"/>
  <c r="E58" i="19"/>
  <c r="D58" i="19"/>
  <c r="C58" i="19"/>
  <c r="B58" i="19"/>
  <c r="H57" i="19"/>
  <c r="G57" i="19"/>
  <c r="F57" i="19"/>
  <c r="E57" i="19"/>
  <c r="D57" i="19"/>
  <c r="C57" i="19"/>
  <c r="B57" i="19"/>
  <c r="H56" i="19"/>
  <c r="G56" i="19"/>
  <c r="F56" i="19"/>
  <c r="E56" i="19"/>
  <c r="D56" i="19"/>
  <c r="C56" i="19"/>
  <c r="B56" i="19"/>
  <c r="H55" i="19"/>
  <c r="G55" i="19"/>
  <c r="F55" i="19"/>
  <c r="E55" i="19"/>
  <c r="D55" i="19"/>
  <c r="C55" i="19"/>
  <c r="B55" i="19"/>
  <c r="H54" i="19"/>
  <c r="G54" i="19"/>
  <c r="F54" i="19"/>
  <c r="E54" i="19"/>
  <c r="D54" i="19"/>
  <c r="C54" i="19"/>
  <c r="B54" i="19"/>
  <c r="H53" i="19"/>
  <c r="G53" i="19"/>
  <c r="F53" i="19"/>
  <c r="E53" i="19"/>
  <c r="D53" i="19"/>
  <c r="C53" i="19"/>
  <c r="B53" i="19"/>
  <c r="H52" i="19"/>
  <c r="G52" i="19"/>
  <c r="F52" i="19"/>
  <c r="E52" i="19"/>
  <c r="D52" i="19"/>
  <c r="C52" i="19"/>
  <c r="B52" i="19"/>
  <c r="H51" i="19"/>
  <c r="G51" i="19"/>
  <c r="F51" i="19"/>
  <c r="E51" i="19"/>
  <c r="D51" i="19"/>
  <c r="C51" i="19"/>
  <c r="B51" i="19"/>
  <c r="H50" i="19"/>
  <c r="G50" i="19"/>
  <c r="F50" i="19"/>
  <c r="E50" i="19"/>
  <c r="D50" i="19"/>
  <c r="C50" i="19"/>
  <c r="B50" i="19"/>
  <c r="H49" i="19"/>
  <c r="G49" i="19"/>
  <c r="F49" i="19"/>
  <c r="E49" i="19"/>
  <c r="D49" i="19"/>
  <c r="C49" i="19"/>
  <c r="B49" i="19"/>
  <c r="H48" i="19"/>
  <c r="G48" i="19"/>
  <c r="F48" i="19"/>
  <c r="E48" i="19"/>
  <c r="D48" i="19"/>
  <c r="C48" i="19"/>
  <c r="B48" i="19"/>
  <c r="H47" i="19"/>
  <c r="G47" i="19"/>
  <c r="F47" i="19"/>
  <c r="E47" i="19"/>
  <c r="D47" i="19"/>
  <c r="C47" i="19"/>
  <c r="B47" i="19"/>
  <c r="H46" i="19"/>
  <c r="G46" i="19"/>
  <c r="F46" i="19"/>
  <c r="E46" i="19"/>
  <c r="D46" i="19"/>
  <c r="C46" i="19"/>
  <c r="B46" i="19"/>
  <c r="H45" i="19"/>
  <c r="G45" i="19"/>
  <c r="F45" i="19"/>
  <c r="E45" i="19"/>
  <c r="D45" i="19"/>
  <c r="C45" i="19"/>
  <c r="B45" i="19"/>
  <c r="H44" i="19"/>
  <c r="G44" i="19"/>
  <c r="F44" i="19"/>
  <c r="E44" i="19"/>
  <c r="D44" i="19"/>
  <c r="C44" i="19"/>
  <c r="B44" i="19"/>
  <c r="H43" i="19"/>
  <c r="G43" i="19"/>
  <c r="F43" i="19"/>
  <c r="E43" i="19"/>
  <c r="D43" i="19"/>
  <c r="C43" i="19"/>
  <c r="B43" i="19"/>
  <c r="H42" i="19"/>
  <c r="G42" i="19"/>
  <c r="F42" i="19"/>
  <c r="E42" i="19"/>
  <c r="D42" i="19"/>
  <c r="C42" i="19"/>
  <c r="B42" i="19"/>
  <c r="H41" i="19"/>
  <c r="G41" i="19"/>
  <c r="F41" i="19"/>
  <c r="E41" i="19"/>
  <c r="D41" i="19"/>
  <c r="C41" i="19"/>
  <c r="B41" i="19"/>
  <c r="H40" i="19"/>
  <c r="G40" i="19"/>
  <c r="F40" i="19"/>
  <c r="E40" i="19"/>
  <c r="D40" i="19"/>
  <c r="C40" i="19"/>
  <c r="B40" i="19"/>
  <c r="H39" i="19"/>
  <c r="G39" i="19"/>
  <c r="F39" i="19"/>
  <c r="E39" i="19"/>
  <c r="D39" i="19"/>
  <c r="C39" i="19"/>
  <c r="B39" i="19"/>
  <c r="H38" i="19"/>
  <c r="G38" i="19"/>
  <c r="F38" i="19"/>
  <c r="E38" i="19"/>
  <c r="D38" i="19"/>
  <c r="C38" i="19"/>
  <c r="B38" i="19"/>
  <c r="H37" i="19"/>
  <c r="G37" i="19"/>
  <c r="F37" i="19"/>
  <c r="E37" i="19"/>
  <c r="D37" i="19"/>
  <c r="C37" i="19"/>
  <c r="B37" i="19"/>
  <c r="H36" i="19"/>
  <c r="G36" i="19"/>
  <c r="F36" i="19"/>
  <c r="E36" i="19"/>
  <c r="D36" i="19"/>
  <c r="C36" i="19"/>
  <c r="B36" i="19"/>
  <c r="H35" i="19"/>
  <c r="G35" i="19"/>
  <c r="F35" i="19"/>
  <c r="E35" i="19"/>
  <c r="D35" i="19"/>
  <c r="C35" i="19"/>
  <c r="B35" i="19"/>
  <c r="H34" i="19"/>
  <c r="G34" i="19"/>
  <c r="F34" i="19"/>
  <c r="E34" i="19"/>
  <c r="D34" i="19"/>
  <c r="C34" i="19"/>
  <c r="B34" i="19"/>
  <c r="H33" i="19"/>
  <c r="G33" i="19"/>
  <c r="F33" i="19"/>
  <c r="E33" i="19"/>
  <c r="D33" i="19"/>
  <c r="C33" i="19"/>
  <c r="B33" i="19"/>
  <c r="H32" i="19"/>
  <c r="G32" i="19"/>
  <c r="F32" i="19"/>
  <c r="E32" i="19"/>
  <c r="D32" i="19"/>
  <c r="C32" i="19"/>
  <c r="B32" i="19"/>
  <c r="H31" i="19"/>
  <c r="G31" i="19"/>
  <c r="F31" i="19"/>
  <c r="E31" i="19"/>
  <c r="D31" i="19"/>
  <c r="C31" i="19"/>
  <c r="B31" i="19"/>
  <c r="H30" i="19"/>
  <c r="G30" i="19"/>
  <c r="F30" i="19"/>
  <c r="E30" i="19"/>
  <c r="D30" i="19"/>
  <c r="C30" i="19"/>
  <c r="B30" i="19"/>
  <c r="H29" i="19"/>
  <c r="G29" i="19"/>
  <c r="F29" i="19"/>
  <c r="E29" i="19"/>
  <c r="D29" i="19"/>
  <c r="C29" i="19"/>
  <c r="B29" i="19"/>
  <c r="H28" i="19"/>
  <c r="G28" i="19"/>
  <c r="F28" i="19"/>
  <c r="E28" i="19"/>
  <c r="D28" i="19"/>
  <c r="C28" i="19"/>
  <c r="H27" i="19"/>
  <c r="G27" i="19"/>
  <c r="F27" i="19"/>
  <c r="E27" i="19"/>
  <c r="D27" i="19"/>
  <c r="C27" i="19"/>
  <c r="H26" i="19"/>
  <c r="G26" i="19"/>
  <c r="F26" i="19"/>
  <c r="E26" i="19"/>
  <c r="D26" i="19"/>
  <c r="C26" i="19"/>
  <c r="H25" i="19"/>
  <c r="G25" i="19"/>
  <c r="F25" i="19"/>
  <c r="E25" i="19"/>
  <c r="D25" i="19"/>
  <c r="C25" i="19"/>
  <c r="H24" i="19"/>
  <c r="G24" i="19"/>
  <c r="F24" i="19"/>
  <c r="E24" i="19"/>
  <c r="D24" i="19"/>
  <c r="C24" i="19"/>
  <c r="B24" i="19"/>
  <c r="H23" i="19"/>
  <c r="G23" i="19"/>
  <c r="F23" i="19"/>
  <c r="E23" i="19"/>
  <c r="D23" i="19"/>
  <c r="C23" i="19"/>
  <c r="B23" i="19"/>
  <c r="H22" i="19"/>
  <c r="G22" i="19"/>
  <c r="F22" i="19"/>
  <c r="E22" i="19"/>
  <c r="D22" i="19"/>
  <c r="C22" i="19"/>
  <c r="B22" i="19"/>
  <c r="H21" i="19"/>
  <c r="G21" i="19"/>
  <c r="F21" i="19"/>
  <c r="E21" i="19"/>
  <c r="D21" i="19"/>
  <c r="C21" i="19"/>
  <c r="B21" i="19"/>
  <c r="H20" i="19"/>
  <c r="G20" i="19"/>
  <c r="F20" i="19"/>
  <c r="E20" i="19"/>
  <c r="D20" i="19"/>
  <c r="C20" i="19"/>
  <c r="B20" i="19"/>
  <c r="H19" i="19"/>
  <c r="G19" i="19"/>
  <c r="F19" i="19"/>
  <c r="E19" i="19"/>
  <c r="D19" i="19"/>
  <c r="C19" i="19"/>
  <c r="B19" i="19"/>
  <c r="H18" i="19"/>
  <c r="G18" i="19"/>
  <c r="F18" i="19"/>
  <c r="E18" i="19"/>
  <c r="D18" i="19"/>
  <c r="C18" i="19"/>
  <c r="B18" i="19"/>
  <c r="H17" i="19"/>
  <c r="G17" i="19"/>
  <c r="F17" i="19"/>
  <c r="E17" i="19"/>
  <c r="D17" i="19"/>
  <c r="C17" i="19"/>
  <c r="B17" i="19"/>
  <c r="H16" i="19"/>
  <c r="G16" i="19"/>
  <c r="F16" i="19"/>
  <c r="E16" i="19"/>
  <c r="D16" i="19"/>
  <c r="C16" i="19"/>
  <c r="B16" i="19"/>
  <c r="H15" i="19"/>
  <c r="G15" i="19"/>
  <c r="F15" i="19"/>
  <c r="E15" i="19"/>
  <c r="D15" i="19"/>
  <c r="C15" i="19"/>
  <c r="B15" i="19"/>
  <c r="H14" i="19"/>
  <c r="G14" i="19"/>
  <c r="F14" i="19"/>
  <c r="E14" i="19"/>
  <c r="D14" i="19"/>
  <c r="C14" i="19"/>
  <c r="B14" i="19"/>
  <c r="H13" i="19"/>
  <c r="G13" i="19"/>
  <c r="F13" i="19"/>
  <c r="E13" i="19"/>
  <c r="D13" i="19"/>
  <c r="C13" i="19"/>
  <c r="B13" i="19"/>
  <c r="H12" i="19"/>
  <c r="G12" i="19"/>
  <c r="F12" i="19"/>
  <c r="E12" i="19"/>
  <c r="D12" i="19"/>
  <c r="C12" i="19"/>
  <c r="B12" i="19"/>
  <c r="H11" i="19"/>
  <c r="G11" i="19"/>
  <c r="F11" i="19"/>
  <c r="E11" i="19"/>
  <c r="D11" i="19"/>
  <c r="C11" i="19"/>
  <c r="B11" i="19"/>
  <c r="H10" i="19"/>
  <c r="G10" i="19"/>
  <c r="F10" i="19"/>
  <c r="E10" i="19"/>
  <c r="D10" i="19"/>
  <c r="C10" i="19"/>
  <c r="B10" i="19"/>
  <c r="H9" i="19"/>
  <c r="G9" i="19"/>
  <c r="F9" i="19"/>
  <c r="E9" i="19"/>
  <c r="D9" i="19"/>
  <c r="C9" i="19"/>
  <c r="B9" i="19"/>
  <c r="H8" i="19"/>
  <c r="G8" i="19"/>
  <c r="F8" i="19"/>
  <c r="E8" i="19"/>
  <c r="D8" i="19"/>
  <c r="C8" i="19"/>
  <c r="B8" i="19"/>
  <c r="H7" i="19"/>
  <c r="G7" i="19"/>
  <c r="F7" i="19"/>
  <c r="E7" i="19"/>
  <c r="D7" i="19"/>
  <c r="C7" i="19"/>
  <c r="B7" i="19"/>
  <c r="H6" i="19"/>
  <c r="G6" i="19"/>
  <c r="F6" i="19"/>
  <c r="E6" i="19"/>
  <c r="D6" i="19"/>
  <c r="C6" i="19"/>
  <c r="B6" i="19"/>
  <c r="H5" i="19"/>
  <c r="G5" i="19"/>
  <c r="F5" i="19"/>
  <c r="E5" i="19"/>
  <c r="D5" i="19"/>
  <c r="C5" i="19"/>
  <c r="B5" i="19"/>
  <c r="H4" i="19"/>
  <c r="G4" i="19"/>
  <c r="F4" i="19"/>
  <c r="E4" i="19"/>
  <c r="D4" i="19"/>
  <c r="C4" i="19"/>
  <c r="B4" i="19"/>
  <c r="H3" i="19"/>
  <c r="G3" i="19"/>
  <c r="F3" i="19"/>
  <c r="E3" i="19"/>
  <c r="D3" i="19"/>
  <c r="C3" i="19"/>
  <c r="B3" i="19"/>
  <c r="G16" i="4"/>
  <c r="G14" i="4"/>
  <c r="G8" i="4"/>
  <c r="C4" i="2"/>
  <c r="D21" i="18" l="1"/>
  <c r="D7" i="34"/>
  <c r="D20" i="18"/>
  <c r="D12" i="18"/>
  <c r="D10" i="38"/>
  <c r="D7" i="38"/>
  <c r="D13" i="37"/>
  <c r="D9" i="36"/>
  <c r="D15" i="37"/>
  <c r="D8" i="37"/>
  <c r="D19" i="18"/>
  <c r="D14" i="18"/>
  <c r="D7" i="37"/>
  <c r="D12" i="37"/>
  <c r="D15" i="18"/>
  <c r="D11" i="18"/>
  <c r="D11" i="38"/>
  <c r="D12" i="38"/>
  <c r="D12" i="35"/>
  <c r="D9" i="38"/>
  <c r="D13" i="35"/>
  <c r="D14" i="36"/>
  <c r="D8" i="36"/>
  <c r="D17" i="18"/>
  <c r="D10" i="36"/>
  <c r="D16" i="18"/>
  <c r="D11" i="36"/>
  <c r="D15" i="35"/>
  <c r="D9" i="34"/>
  <c r="D10" i="35"/>
  <c r="D8" i="35"/>
  <c r="D7" i="35"/>
  <c r="D13" i="18"/>
  <c r="D12" i="36"/>
  <c r="D9" i="18"/>
  <c r="D13" i="36"/>
  <c r="D8" i="18"/>
  <c r="D23" i="18"/>
  <c r="D9" i="35"/>
  <c r="D22" i="18"/>
  <c r="D11" i="35"/>
  <c r="G38" i="4"/>
  <c r="B22" i="37" s="1"/>
  <c r="E37" i="4"/>
  <c r="B18" i="34" l="1"/>
  <c r="B29" i="18"/>
  <c r="B24" i="37"/>
  <c r="B18" i="35"/>
  <c r="B15" i="38"/>
  <c r="B17" i="38"/>
  <c r="B22" i="35"/>
  <c r="B27" i="18"/>
  <c r="B19" i="38"/>
  <c r="B12" i="34"/>
  <c r="B24" i="35"/>
  <c r="B18" i="37"/>
  <c r="B19" i="36"/>
  <c r="B33" i="18"/>
  <c r="B21" i="36"/>
  <c r="B31" i="18"/>
  <c r="B23" i="36"/>
  <c r="B21" i="38"/>
  <c r="B20" i="37"/>
  <c r="B20" i="35"/>
  <c r="B14" i="34"/>
  <c r="B17" i="36"/>
  <c r="B16" i="34"/>
</calcChain>
</file>

<file path=xl/sharedStrings.xml><?xml version="1.0" encoding="utf-8"?>
<sst xmlns="http://schemas.openxmlformats.org/spreadsheetml/2006/main" count="19963" uniqueCount="6719">
  <si>
    <t>Version 1.0</t>
  </si>
  <si>
    <t>Nome do ficheiro</t>
  </si>
  <si>
    <t>Descrição</t>
  </si>
  <si>
    <t>Índice</t>
  </si>
  <si>
    <t>Conteúdo</t>
  </si>
  <si>
    <t>Não</t>
  </si>
  <si>
    <t>Sim</t>
  </si>
  <si>
    <t>Código</t>
  </si>
  <si>
    <t>Esta secção descreve a abordagem metodológica para a avaliação bottom-up dos critérios de DNSH</t>
  </si>
  <si>
    <t>Contexto</t>
  </si>
  <si>
    <t>Ferramenta de apoio à análise DNSH à escala do projeto / candidatura</t>
  </si>
  <si>
    <r>
      <t xml:space="preserve">De acordo com a Comunicação da Comissão C/2023/111, subsecção 2.5, a avaliação do cumprimento dos critérios DNSH à escala estratégica (evidenciada no âmbito do PRR, programas operacionais e mobilização de fundos europeus) não tem de estar alicerçada nos critérios técnicos de avaliação dos atos delegados (2023/2485 e 2023/2486). No entanto, </t>
    </r>
    <r>
      <rPr>
        <b/>
        <sz val="9"/>
        <color theme="1"/>
        <rFont val="Arial"/>
        <family val="2"/>
      </rPr>
      <t>ao avaliarem o cumprimento deste princípio, os Estados-Membros têm a possibilidade de recorrer aos critérios técnicos de avaliação presentes nos mesmos.</t>
    </r>
    <r>
      <rPr>
        <sz val="9"/>
        <color theme="1"/>
        <rFont val="Arial"/>
        <family val="2"/>
      </rPr>
      <t xml:space="preserve">
Assim, o presente documento pretende estruturar uma ferramenta que facilite a integração destes critérios no processo de análise do princípio DNSH.</t>
    </r>
  </si>
  <si>
    <t>Princípio da proporcionalidade</t>
  </si>
  <si>
    <t>Caracterização do projeto</t>
  </si>
  <si>
    <t>Critérios técnicos de avaliação</t>
  </si>
  <si>
    <t>Cada critério depende do objetivo, CAE e projeto. A estrutura apresentada já prevê esta situação.</t>
  </si>
  <si>
    <t>NACE</t>
  </si>
  <si>
    <t>Sector</t>
  </si>
  <si>
    <t>Activity number</t>
  </si>
  <si>
    <t>Activity</t>
  </si>
  <si>
    <t>Contribution type</t>
  </si>
  <si>
    <t>Description</t>
  </si>
  <si>
    <t>Substantial contribution criteria</t>
  </si>
  <si>
    <t>DNSH on Climate adaptation</t>
  </si>
  <si>
    <t>DNSH on Water</t>
  </si>
  <si>
    <t>DNSH on Circular economy</t>
  </si>
  <si>
    <t>DNSH on Pollution prevention</t>
  </si>
  <si>
    <t>DNSH on Biodiversity</t>
  </si>
  <si>
    <t/>
  </si>
  <si>
    <t>Footnotes</t>
  </si>
  <si>
    <t>A2</t>
  </si>
  <si>
    <t>Forestry</t>
  </si>
  <si>
    <t>CCM 1.1</t>
  </si>
  <si>
    <t>Afforestation</t>
  </si>
  <si>
    <t>Establishment of forest through planting, deliberate seeding or natural regeneration on land that, until then, was under a different land use or not used. Afforestation implies a transformation of land use from non-forest to forest, in accordance with the Food and Agriculture Organisation of the United Nations (‘FAO’) definition of afforestation(1)Establishment of forest through planting or deliberate seeding on land that, until then, was under a different land use, implies a transformation of land use form non-forest to forest, FAO Global Resources Assessment 2020. Terms and definitions (version of [adoption date]: http://www.fao.org/3/I8661EN/i8661en.pdf)., where forest means a land matching the forest definition as set out in national law, or where not available, is in accordance with the FAO definition of forest(2)Land spanning more than 0,5 hectares with trees higher than five meters and a canopy cover of more than 10%, or trees able to reach those thresholds in situ. It does not include land that is predominantly under agricultural or urban land use, FAO Global Resources Assessment 2020. Terms and definitions (version of [adoption date]: http://www.fao.org/3/I8661EN/i8661en.pdf).. Afforestation may cover past afforestation as long as it takes place in the period between the planting of the trees and the time when the land use is recognised as a forest. The economic activities in this category could be associated with NACE code A2 in accordance with the statistical classification of economic activities established by Regulation (EC) No 1893/2006. The economic activities in this category are limited to NACE II 02.10, i.e. silviculture and other forestry activities, 02.20, i.e. logging, 02.30, i.e. gathering of wild growing non-wood products and 02.40, i.e. support services to forestry.</t>
  </si>
  <si>
    <t>1. Afforestation plan and subsequent forest management plan or equivalent instrument 1.1. The area on which the activity takes place is covered by an afforestation plan of a duration of at least five years, or the minimum period prescribed in national law, developed prior to the start of the activity and continuously updated, until this area matches the definition of forest as set out in national law or where not available, is in line with the FAO definition of forest. The afforestation plan contains all elements required by the national law relating to environmental impact assessment of afforestation. 1.2 Preferably through the afforestation plan, or if information is missing, through any other document, detailed information is provided on the following points: description of the area according to its gazetting in the land registry; site preparation and its impacts on pre-existing carbon stocks, including soils and above-ground biomass, in order to protect land with high carbon stock(3)Land with high-carbon stock means wetlands, including peatland, and continuously forested areas within the meaning of Article 29(4)(a), (b) and (c) of Directive (EU) 2018/2001.; management goals, including major constraints; general strategies and activities planned to reach the management goals, including expected operations over the whole forest cycle; definition of the forest habitat context, including main existing and intended forest tree species, and their extent and distribution; compartments, roads, rights of way and other public access, physical features including waterways, areas under legal and other restrictions; measures deployed to establish and maintain the good condition of forest ecosystems; consideration of societal issues (including preservation of landscape, consultation of stakeholders in accordance with the terms and conditions laid down in national law); assessment of forest related risks, including forest fires, and pests and diseases outbreaks, with the aim of preventing, reducing and controlling the risks and measures deployed to ensure protection and adaptation against residual risks; assessment of impact on food security; all DNSH criteria relevant to afforestation. 1.3. When the area becomes a forest, the afforestation plan is followed by a subsequent forest management plan or an equivalent instrument, as set out in national law or, where national law does not define a forest management plan or equivalent instrument, as referred to in the FAO definition of ‘forest area with long-term forest management plan’(4)Forest area that has a long-term (ten years or more) documented management plan, aiming at defined management goals, and which is periodically revised,. The forest management plan or the equivalent instrument covers a period of 10 years or more and is continuously updated. 1.4 Information is provided on the following points that are not already documented in the forest management plan or equivalent system: management goals, including major constraints(5)Including an analysis of (i) long term sustainability of the wood resource (ii) impacts/pressures on habitat conservation, diversity of associated habitats and condition of harvesting minimising soil impacts.; general strategies and activities planned to reach the management goals, including expected operations over the whole forest cycle; definition of the forest habitat context, including main existing and intended forest tree species, and their extent and distribution; definition of the area according to its gazetting in the land registry; compartments, roads, rights of way and other public access, physical features including waterways, areas under legal and other restrictions; measures deployed to maintain the good condition of forest ecosystems; consideration of societal issues (including preservation of landscape, consultation of stakeholders in accordance with the terms and conditions laid down in national law); assessment of forest related risks, including forest fires, and pests and diseases outbreaks, with the aim of preventing, reducing and controlling the risks and measures deployed to ensure protection and adaptation against residual risks; all DNSH criteria relevant to forest management. 1.5. The activity follows the best afforestation practices laid down in national law, or, where no such best afforestation practices have been laid down in national law, the activity complies with one of the following criteria: the activity complies with Commission Delegated Regulation (EU) No 807/2014(6)Commission Delegated Regulation (EU) No 807/2014 of 11 March 2014 supplementing Regulation (EU) No 1305/2013 of the European Parliament and of the Council on support for rural development by the European Agricultural Fund for Rural Development (EAFRD) and introducing transitional provisions (OJ L 227, 31.7.2014, p. 1).; the activity follows the “Pan-European Guidelines for Afforestation and Reforestation with a special focus on the provisions of the UNFCCC”(7)Forest Europe Pan-European Guidelines for Afforestation and Reforestation with a special focus on the provisions of the UNFCCC adopted by the MCPFE Expert Level Meeting on 12-13 November, 2008 and by the PEBLDS Bureau on behalf of the PEBLDS Council on 4 November, 2008 (version of [adoption date]: https://www.foresteurope.org/docs/other_meetings/2008/Geneva/Guidelines_Aff_Ref_ADOPTED.pdf).. 1.6. The activity does not involve the degradation of land with high carbon stock(8)Land with high-carbon stock means wetlands, including peatland, and continuously forested areas within the meaning of Article 29(4)(a), (b) and (c) of Directive (EU) 2018/2001. . 1.7. The management system associated with the activity in place complies with the due diligence obligation and legality requirements laid down in Regulation (EU) No 995/2010 of the European Parliament and of the Council(9)Regulation (EU) No 995/2010 of the European Parliament and of the Council of 20 October 2010 laying down the obligations of operators who place timber and timber products on the market (OJ L 295, 12.11.2010, p. 23).. 1.8. The afforestation plan and the subsequent forest management plan or equivalent instrument provide for monitoring that ensures the correctness of the information contained in the plan, in particular as regards the data relating to the involved area. 2. Climate benefit analysis 2.1. For areas that comply with the requirements at forest sourcing area level to ensure that carbon stocks and sinks levels in the forest are maintained or strengthened over the long term in accordance with Article 29(7), point (b), of Directive (EU) 2018/2001 the activity complies with the following criteria: the climate benefit analysis demonstrates that the net balance of GHG emissions and removals generated by the activity over a period of 30 years after the beginning of the activity is lower than a baseline, corresponding to the balance of GHG emissions and removals over a period of 30 years starting at the beginning of the activity, associated to the business-as-usual practices that would have occurred on the involved area in the absence of the activity; long-term climate benefits are considered demonstrated by proof of alignment with Article 29(7), point (b), of Directive (EU) 2018/2001. 2.2. For areas that do not comply with the requirements at forest sourcing area level to ensure that carbon stocks and sinks levels in the forest are maintained or strengthened over the long term in accordance with Article 29(7), point (b), of Directive (EU) 2018/2001 the activity complies with the following criteria: the climate benefit analysis demonstrates that the net balance of GHG emissions and removals generated by the activity over a period of 30 years after the beginning of the activity is lower than a baseline, corresponding to the balance of GHG emissions and removals over a period of 30 years starting at the beginning of the activity, associated to the business-as-usual practices that would have occurred on the involved area in the absence of the activity. the projected long-term average net GHG balance of the activity is lower than the long-term average GHG balance projected for the baseline, referred to in point 2.2, where long term corresponds to the longer duration between 100 years and the duration of an entire forest cycle. 2.3. The calculation of climate benefit complies with all of the following criteria: the analysis is consistent with the 2019 Refinement to the 2006 IPCC Guidelines for National Greenhouse Gas Inventories(10)2019 Refinement to the 2006 IPCC Guidelines for National Greenhouse Gas Inventories (version of [adoption date]: https://www.ipcc-nggip.iges.or.jp/public/2019rf/).. The climate benefit analysis is based on transparent, accurate, consistent, complete and comparable information, covers all carbon pools impacted by the activity, including above-ground biomass, below-ground biomass, deadwood, litter and soil, relies on the most conservative assumptions for calculations and includes appropriate considerations about the risks of non-permanence and reversals of carbon sequestration, the risk of saturation and the risk of leakage. the business as-usual practices, including harvesting practices, are ones of the following: the management practices as documented in the latest version of the forest management plan or equivalent instrument before the start of the activity, if any; the most recent business-as-usual practices prior to the start of the activity; the practices corresponding to a management system ensuring that carbon stocks and sinks levels in the forest area are maintained or strengthened over the long term as set out in Article 29(7), point (b), of Directive (EU) 2018/2001. the resolution of the analysis is proportionate to the size of the area concerned and values specific to the area concerned are used. emissions and removals that occur due to natural disturbances, such as pests and diseases infestations, forest fires, wind, storm damages, that impact the area and cause underperformance do not result in non-compliance with Regulation (EU) 2020/852, provided that the climate benefit analysis is consistent with the 2019 Refinement to the 2006 IPCC Guidelines for National Greenhouse Gas Inventories regarding emissions and removals due to natural disturbances. 2.4. Forest holdings under 13ha are not required to perform a climate benefit analysis. 3. Guarantee of permanence 3.1. In accordance with national law, the forest status of the area in which the activity takes place is guaranteed by one of the following measures: the area is classified in the permanent forest estate as defined by the FAO(11)Forest area that is designated to be retained as forest and may not be converted to other land use,; the area is classified as a protected area; the area is the subject of any legal or contractual guarantee ensuring that it will remain a forest. 3.2. In accordance with national law, the operator of the activity commits that future updates to the afforestation plan and the subsequent forest management plan or equivalent instrument, beyond the activity that is financed, will continue to seek the climate benefits as determined in point 2. Besides, the operator of the activity commits to compensate any reduction in the climate benefit determined in point 2 with an equivalent climate benefit resulting from the conduct of an activity that corresponds to one of the forestry activities defined in this Regulation. 4. Audit Within two years after the beginning of the activity and every 10 years thereafter, the compliance of the activity with the substantial contribution to climate change mitigation criteria and the DNSH criteria are verified by either of the following: the relevant national competent authorities; an independent third-party certifier, at the request of national authorities or the operator of the activity. In order to reduce costs, audits may be performed together with any forest certification, climate certification or other audit. The independent third-party certifier may not have any conflict of interest with the owner or the funder, and may not be involved in the development or operation of the activity. 5. Group assessment The compliance with the criteria for substantial contribution to climate change mitigation and with DNSH criteria may be checked: at the level of the forest sourcing area(12)‘Sourcing area’ means the geographically defined area from which the forest biomass feedstock is sourced, from which reliable and independent information is available and where conditions are sufficiently homogeneous to evaluate the risk of the sustainability and legality characteristics of the forest biomass. as defined in Article 2, point (30), of Directive (EU) 2018/2001; at the level of a group of holdings sufficiently homogeneous to evaluate the risk of the sustainability of the forest activity, provided that all those holdings have a durable relationship between them and participate in the activity and the group of those holdings remains the same for all subsequent audits.</t>
  </si>
  <si>
    <t>The activity complies with the criteria set out in Appendix A to this Annex.</t>
  </si>
  <si>
    <t>The activity complies with the criteria set out in Appendix B to this Annex. Detailed information referred to in point 1.2. (k) includes provisions to comply with the criteria set out in Appendix B to this Annex.</t>
  </si>
  <si>
    <t>N/A</t>
  </si>
  <si>
    <t>The use of pesticides is reduced and alternative approaches or techniques, which may include non-chemical alternatives to pesticides, are favoured, in accordance with Directive 2009/128/EC of the European Parliament and of the Council(13)Directive 2009/128/EC of the European Parliament and of the Council of 21 October 2009 establishing a framework for Community action to achieve the sustainable use of pesticides (OJ L 309, 24.11.2009, p. 71)., with exception of occasions where the use of pesticides is needed to control outbreaks of pests and of diseases. The activity minimises the use of fertilisers and does not use manure. The activity complies with Regulation (EU) 2019/1009 of the European Parliament and of the Council(14)Regulation (EU) 2019/1009 of the European Parliament and of the Council of 5 June 2019 laying down rules on the making available on the market of EU fertilising products and amending Regulations (EC) No 1069/2009 and (EC) No 1107/2009 and repealing Regulation (EC) No 2003/2003 (OJ L 170, 25.6.2019, p. 1). or national rules on fertilisers or soil improvers for agricultural use. Well documented and verifiable measures are taken to avoid the use of active ingredients that are listed in Annex I, part A, of Regulation (EU) 2019/1021(15)Which implements in the Union the Stockholm Convention on persistent organic pollutants (OJ L 209, 31.7.2006, p. 3.). of the European Parliament and of the Council(16)Regulation (EU) 2019/1021 of the European Parliament and of the Council of 20 June 2019 on persistent organic pollutants (OJ L 169, 25.6.2019, p. 45)., the Rotterdam Convention on the prior informed consent procedure for certain hazardous chemicals and pesticides in international trade(17)Rotterdam Convention on the Prior Informed Consent Procedure for Certain Hazardous Chemicals and Pesticides in International Trade (OJ L 63, 6.3.2003, p. 29)., the Minamata Convention on Mercury(18)Minamata Convention on Mercury (OJ L 142, 2.6.2017, p. 6.)., the Montreal Protocol on Substances that Deplete the Ozone Layer(19)Montreal Protocol on Substances that Deplete the Ozone Layer (OJ L 297, 31.10.1988, p. 21)., and of active ingredients that are listed as classification Ia (‘extremely hazardous’) or Ib (‘highly hazardous’) in the WHO Recommended Classification of Pesticides by Hazard(20)The WHO Recommended Classification of Pesticides by Hazard (version 2019), (version of [adoption date]: https://apps.who.int/iris/bitstream/handle/10665/332193/9789240005662-eng.pdf?ua=1).. The activity complies with the relevant national law on active ingredients. Pollution of water and soil is prevented and cleaning up measures are undertaken when pollution occurs.</t>
  </si>
  <si>
    <t>In areas designated by the national competent authority for conservation or in habitats that are protected, the activity is in accordance with the conservation objectives for those areas. There is no conversion of habitats specifically sensitive to biodiversity loss or with high conservation value, or of areas set aside for the restoration of such habitats in accordance with national law. Detailed information referred to in points 1.2(k) (Afforestation plan) and 1.4(i) (Forest management plan or equivalent system) include provisions for maintaining and possibly enhancing biodiversity in accordance with national and local provisions, including the following: ensuring the good conservation status of habitat and species, maintenance of typical habitat species; excluding the use or release of invasive alien species; excluding the use of non-native species unless it can be demonstrated that: the use of the forest reproductive material leads to favourable and appropriate ecosystem conditions (such as climate, soil criteria and vegetation zone, forest fire resilience); the native species currently present on the site are not anymore adapted to projected climatic and pedo-hydrological conditions. ensuring the maintenance and improvement of physical, chemical and biological quality of the soil; promoting biodiversity-friendly practices that enhance forests’ natural processes; excluding the conversion of high-biodiverse ecosystems into less biodiverse ones; ensuring the diversity of associated habitats and species linked to the forest; ensuring the diversity of stand structures and maintenance or enhancing of mature stage stands and dead wood.</t>
  </si>
  <si>
    <t>(1)Establishment of forest through planting or deliberate seeding on land that, until then, was under a different land use, implies a transformation of land use form non-forest to forest, (2)Land spanning more than 0,5 hectares with trees higher than five meters and a canopy cover of more than 10%, or trees able to reach those thresholds (3)Land with high-carbon stock means wetlands, including peatland, and continuously forested areas within the meaning of Article 29(4)(a), (b) and (c) of Directive (EU) 2018/2001. (4)Forest area that has a long-term (ten years or more) documented management plan, aiming at defined management goals, and which is periodically revised, (5)Including an analysis of (i) long term sustainability of the wood resource (ii) impacts/pressures on habitat conservation, diversity of associated habitats and condition of harvesting minimising soil impacts. (6)Commission Delegated Regulation (EU) No 807/2014 of 11 March 2014 supplementing Regulation (EU) No 1305/2013 of the European Parliament and of the Council on support for rural development by the European Agricultural Fund for Rural Development (EAFRD) and introducing transitional provisions (OJ L 227, 31.7.2014, p. 1). (7)Forest Europe Pan-European Guidelines for Afforestation and Reforestation with a special focus on the provisions of the UNFCCC adopted by the MCPFE Expert Level Meeting on 12-13 November, 2008 and by the PEBLDS Bureau on behalf of the PEBLDS Council on 4 November, 2008 (version of [adoption date]: https://www.foresteurope.org/docs/other_meetings/2008/Geneva/Guidelines_Aff_Ref_ADOPTED.pdf). (8)Land with high-carbon stock means wetlands, including peatland, and continuously forested areas within the meaning of Article 29(4)(a), (b) and (c) of Directive (EU) 2018/2001. (9)Regulation (EU) No 995/2010 of the European Parliament and of the Council of 20 October 2010 laying down the obligations of operators who place timber and timber products on the market (OJ L 295, 12.11.2010, p. 23). (10)2019 Refinement to the 2006 IPCC Guidelines for National Greenhouse Gas Inventories (version of [adoption date]: https://www.ipcc-nggip.iges.or.jp/public/2019rf/). (11)Forest area that is designated to be retained as forest and may not be converted to other land use, (12)‘Sourcing area’ means the geographically defined area from which the forest biomass feedstock is sourced, from which reliable and independent information is available and where conditions are sufficiently homogeneous to evaluate the risk of the sustainability and legality characteristics of the forest biomass.</t>
  </si>
  <si>
    <t>CCM 1.2</t>
  </si>
  <si>
    <t>Rehabilitation and restoration of forests, including reforestation and natural forest regeneration after an extreme event</t>
  </si>
  <si>
    <t>Rehabilitation and restoration of forests as defined by national law. Where national law does not contain such a definition, rehabilitation and restoration corresponds to a definition with broad agreement in the peer-reviewed scientific literature for specific countries or a definition in line with the FAO concept of forest restoration(21)Forest restoration includes: or a definition in line with one of the definitions of ecological restoration(22)Ecological Restoration (Also Ecosystem Restoration) : applied to forest, or forest rehabilitation(23)Forest rehabilitation is the process of restoring the capacity of a forest to provide goods and services again, where the state of the rehabilitated forest is not identical to its state before degradation, under the Convention on Biological Diversity(24)(Version of [adoption date]: https://www.cbd.int/convention/text/).. The economic activities in this category also include forest activities in line with the FAO definition of “reforestation”(25)Re-establishment of forest through planting and/or deliberate seeding on land classified as forest, and “naturally regenerating forest”(26)Forest predominantly composed of trees established through natural regeneration, after an extreme event, where extreme event is defined by national law, and where national law does not contain such a definition, is in line with the IPCC definition of extreme weather event(27)An extreme weather event is an event that is rare at a particular place and time of year. Definitions of rare vary, but an extreme weather event would normally be as rare as or rarer than the 10th or 90th percentile of a probability density function estimated from observations. By definition, the characteristics of what is called extreme weather may vary from place to place in an absolute sense. When a pattern of extreme weather persists for some time, such as a season, it may be classed as an extreme climate event, especially if it yields an average or total that is itself extreme (e.g., drought or heavy rainfall over a season). See IPCC, 2018: Annex I: Glossary (version of [adoption date]: https://www.ipcc.ch/sr15/chapter/glossary/).; or after a wildfire, where wildfire is defined by national law, and where national law does not contain such a definition, as defined in the European Glossary for wildfires and forest fires(28)Any uncontrolled vegetation fire which requires a decision or action regarding suppression, 2012 European Glossary for wildfires and forest fires, developed under the European Forest Fire Network- “EUFOFINET” project, as part of the INTERREG IVC programme (version of [adoption date]: https://www.ctif.org/index.php/library/european-glossary-wildfires-and-forest-fires).. The economic activities in this category imply no change of land use and occurs on degraded land matching the forest definition as set out in national law, or where not available, in accordance with the FAO definition of forest(29)Land spanning more than 0.5 hectares with trees higher than five meters and a canopy cover of more than 10%, or trees able to reach those thresholds in situ. It does not include land that is predominantly under agricultural or urban land use, FAO Global Resources Assessment 2020. Terms and definitions (version of [adoption date]: http://www.fao.org/3/I8661EN/i8661en.pdf).. The economic activities in this category could be associated with NACE code A2 in accordance with the statistical classification of economic activities established by Regulation (EC) No 1893/2006. The economic activities in this category are limited to NACE II 02.10, i.e. silviculture and other forestry activities, 02.20, i.e. logging, 02.30, i.e. gathering of wild growing non-wood products and 02.40, i.e. support services to forestry.</t>
  </si>
  <si>
    <t>1. Forest management plan or equivalent instrument 1.1. The activity takes place on area that is subject to a forest management plan or an equivalent instrument, as set out in national law or, where national law does not define a forest management plan or equivalent instrument, as referred to in the FAO definition of ‘forest area with long-term forest management plan’(30)Forest area that has a long-term (ten years or more) documented management plan, aiming at defined management goals, and which is periodically revised.. The forest management plan or the equivalent instrument covers a period of 10 years or more, and is continuously updated. 1.2 Information is provided on the following points that are not already documented in the forest management plan or equivalent system: management goals, including major constraints(31)Including an analysis of (i) long term sustainability of the wood resource (ii) impacts/pressures on habitat conservation, diversity of associated habitats and condition of harvesting minimizing soil impacts.; general strategies and activities planned to reach the management goals, including expected operations over the whole forest cycle; definition of the forest habitat context, including main existing and intended forest tree species, and their extent and distribution; definition of the area according to its gazetting in the land registry; compartments, roads, rights of way and other public access, physical features including waterways, areas under legal and other restrictions; measures deployed to maintain the good condition of forest ecosystems; consideration of societal issues (including preservation of landscape, consultation of stakeholders in accordance with the terms and conditions laid down in national law); assessment of forest related risks, including forest fires, and pests and diseases outbreaks, with the aim of preventing, reducing and controlling the risks and measures deployed to ensure protection and adaptation against residual risks; all DNSH criteria relevant to forest management. 1.3. The sustainability of the forest management systems, as documented in the plan referred to in point 1.1, is ensured by choosing the most ambitious of the following approaches: the forest management matches the applicable national definition of sustainable forest management; the forest management matches the Forest Europe definition(32)The stewardship and use of forests and forest lands in a way, and at a rate, that maintains their biodiversity, productivity, regeneration capacity, vitality and their potential to fulfil, now and in the future, relevant ecological, economic and social functions, at local, national, and global levels, and that does not cause damage to other ecosystems. of sustainable forest management, and complies with the Pan-European Operational Level Guidelines for Sustainable Forest Management(33)Annex 2 of the Resolution L2. Pan-European Operational Level Guidelines for Sustainable Forest Management. Third Ministerial Conference on the Protection of Forests in Europe 2-4 June 1998, Lisbon/Portugal (version of [adoption date]: https://foresteurope.org/wp-content/uploads/2016/10/MC_lisbon_resolutionL2_with_annexes.pdf#page=18).; the management system in place complies with the forest sustainability criteria laid down in Article 29(6) of Directive (EU) 2018/2001, and as of the date of its application with the implementing act on operational guidance for energy from forest biomass adopted under Article 29(8) of that Directive. 1.4. The activity does not involve the degradation of land with high carbon stock(34)Land with high-carbon stock means wetlands, including peatland, and continuously forested areas within the meaning of Article 29(4)(a), (b) and (c) of Directive (EU) 2018/2001.. 1.5. The management system associated with the activity in place complies with the due diligence obligation and legality requirements laid down in Regulation (EU) No 995/2010. 1.6. The forest management plan or equivalent instrument provides for monitoring which ensures the correctness of the information contained in the plan, in particular as regards the data relating to the involved area. 2. Climate benefit analysis 2.1. For areas that comply with the requirements at forest sourcing area level to ensure that carbon stocks and sinks levels in the forest are maintained or strengthened over the long term in accordance with Article 29(7), point (b), of Directive (EU) 2018/2001 the activity complies with the following criteria: the climate benefit analysis demonstrates that the net balance of GHG emissions and removals generated by the activity over a period of 30 years after the beginning of the activity is lower than a baseline, corresponding to the balance of GHG emissions and removals over a period of 30 years starting at the beginning of the activity, associated to the business-as-usual practices that would have occurred on the involved area in the absence of the activity; long-term climate benefits are considered demonstrated by proof of alignment with Article 29(7), point (b), of Directive (EU) 2018/2001. 2.2. For areas that do not comply with the requirements at forest sourcing area level to ensure that carbon stocks and sinks levels in the forest are maintained or strengthened over the long term in accordance with Article 29(7), point (b), of Directive (EU) 2018/2001 the activity complies with the following criteria: the climate benefit analysis demonstrates that the net balance of GHG emissions and removals generated by the activity over a period of 30 years after the beginning of the activity is lower than a baseline, corresponding to the balance of GHG emissions and removals over a period of 30 years starting at the beginning of the activity, associated to the business-as-usual practices that would have occurred on the involved area in the absence of the activity. the projected long-term average net GHG balance of the activity is lower than the long-term average GHG balance projected for the baseline, referred to in point 2.2, where long term corresponds to the longer duration between 100 years and the duration of an entire forest cycle. 2.3. The calculation of climate benefit complies with all of the following criteria: the analysis is consistent with the 2019 Refinement to the 2006 IPCC Guidelines for National Greenhouse Gas Inventories(35)2019 Refinement to the 2006 IPCC Guidelines for National Greenhouse Gas Inventories (version of [adoption date]: https://www.ipcc-nggip.iges.or.jp/public/2019rf/).. The climate benefit analysis is based on transparent, accurate, consistent, complete and comparable information, covers all carbon pools impacted by the activity, including above-ground biomass, below-ground biomass, deadwood, litter and soil, relies on the most conservative assumptions for calculations and includes appropriate considerations about the risks of non-permanence and reversals of carbon sequestration, the risk of saturation and the risk of leakage. the business-as-usual practices, including harvesting practices, are one of the following: the management practices as documented in the latest version of the forest management plan or equivalent instrument before the start of the activity, if any; the most recent business-as-usual practices prior to the start of the activity; the practices corresponding to a management system ensuring that carbon stocks and sinks levels in the forest area are maintained or strengthened over the long term as set out in Article 29(7), point (b), of Directive (EU) 2018/2001. the resolution of the analysis is proportionate to the size of the area concerned and values specific to the area concerned are used. emissions and removals that occur due to natural disturbances, such as pests and diseases infestations, forest fires, wind, storm damages, that impact the area and cause underperformance do not result in non-compliance with Regulation (EU) 2020/852, provided that the climate benefit analysis is consistent with the 2019 Refinement to the 2006 IPCC Guidelines for National Greenhouse Gas Inventories regarding emissions and removals due to natural disturbances. 2.4. Forest holdings under 13ha are not required to perform a climate benefit analysis. 3. Guarantee of permanence 3.1. In accordance with national law, the forest status of the area in which the activity takes place is guaranteed by one of the following measures: the area is classified in the permanent forest estate as defined by the FAO(36)Forest area that is designated to be retained as forest and may not be converted to other land use,; the area is classified as a protected area; the area is the subject of any legal or contractual guarantee ensuring that it will remain a forest. 3.2. In accordance with national law, the operator of the activity commits that future updates to the forest management plan or equivalent instrument, beyond the activity that is financed, will continue to seek the climate benefits as determined in point 2. Besides, the operator of the activity commits to compensate any reduction in the climate benefit determined in point 2 with an equivalent climate benefit resulting from the conduct of an activity that corresponds to one of the forestry activities defined in this Regulation. 4. Audit Within two years after the beginning of the activity and every 10 years thereafter, the compliance of the activity with the substantial contribution to climate change mitigation criteria and the DNSH criteria are verified by either of the following: the relevant national competent authorities; an independent third-party certifier, at the request of national authorities or the operator of the activity. In order to reduce costs, audits may be performed together with any forest certification, climate certification or other audit. The independent third-party certifier may not have any conflict of interest with the owner or the funder, and may not be involved in the development or operation of the activity. 5. Group assessment The compliance with the criteria for substantial contribution to climate change mitigation and with DNSH criteria may be checked: at the level of the forest sourcing area(37)‘Sourcing area’ means the geographically defined area from which the forest biomass feedstock is sourced, from which reliable and independent information is available and where conditions are sufficiently homogeneous to evaluate the risk of the sustainability and legality characteristics of the forest biomass. as defined in Article 2, point (30), of Directive (EU) 2018/2001; at the level of a group of holdings sufficiently homogeneous to evaluate the risk of the sustainability of the forest activity, provided that all those holdings have a durable relationship between them and participate in the activity and the group of those holdings remains the same for all subsequent audits.</t>
  </si>
  <si>
    <t>The activity complies with the criteria set out in Appendix B to this Annex. Detailed information referred to in point 1.2. (i) includes provisions to comply with the criteria set out in Appendix B to this Annex.</t>
  </si>
  <si>
    <t>The silvicultural change induced by the activity on the area covered by the activity is not likely to result in a significant reduction of sustainable supply of primary forest biomass suitable for the manufacturing of wood-based products with long-term circularity potential. This criterion may be demonstrated through the climate benefits analysis referred to in point (2).</t>
  </si>
  <si>
    <t>The use of pesticides is reduced and alternative approaches or techniques, which may include non-chemical alternatives to pesticides, are favoured, in accordance with Directive 2009/128/EC, with exception of occasions where the use of pesticides is needed to control outbreaks of pests and of diseases. The activity minimises the use of fertilisers and does not use manure. The activity complies with Regulation (EU) 2019/1009 or national rules on fertilisers or soil improvers for agricultural use. Well documented and verifiable measures are taken to avoid the use of active ingredients that are listed in the Annex I, part A, of Regulation (EU) 2019/1021(38)Which implements in the Union the Stockholm Convention on persistent organic pollutants (OJ L 209, 31.7.2006, p. 3)., the Rotterdam Convention on the prior informed consent procedure for certain hazardous chemicals and pesticides in international trade, the Minamata Convention on Mercury, the Montreal Protocol on Substances that Deplete the Ozone Layer, and of active ingredients that are listed as classification Ia (‘extremely hazardous’) or Ib (‘highly hazardous’) in the WHO Recommended Classification of Pesticides by Hazard. The activity complies with the relevant national law on active ingredients. Pollution of water and soil is prevented and cleaning up measures are undertaken when pollution occurs.</t>
  </si>
  <si>
    <t>In areas designated by the national competent authority for conservation or in habitats that are protected, the activity is in accordance with the conservation objectives for those areas. There is no conversion of habitats specifically sensitive to biodiversity loss or with high conservation value, or of areas set aside for the restoration of such habitats in accordance with national law. Detailed information referred to in point 1.2.(i) includes provisions for maintaining and possibly enhancing biodiversity in accordance with national and local provisions, including the following: ensuring the good conservation status of habitat and species, maintenance of typical habitat species; excluding the use or release of invasive alien species; excluding the use of non-native species unless it can be demonstrated that: the use of the forest reproductive material leads to favourable and appropriate ecosystem conditions (such as climate, soil criteria and vegetation zone, forest fire resilience); the native species currently present on the site are not anymore adapted to projected climatic and pedo-hydrological conditions. ensuring the maintenance and improvement of physical, chemical and biological quality of the soil; promoting biodiversity-friendly practices that enhance forests’ natural processes; excluding the conversion of high-biodiverse ecosystems into less biodiverse ones; ensuring the diversity of associated habitats and species linked to the forest; ensuring the diversity of stand structures and maintenance or enhancing of mature stage stands and dead wood.</t>
  </si>
  <si>
    <t>(21)Forest restoration includes: (22)Ecological Restoration (Also Ecosystem Restoration) : (23)Forest rehabilitation is the process of restoring the capacity of a forest to provide goods and services again, where the state of the rehabilitated forest is not identical to its state before degradation, (24)(Version of [adoption date]: https://www.cbd.int/convention/text/). (25)Re-establishment of forest through planting and/or deliberate seeding on land classified as forest, (26)Forest predominantly composed of trees established through natural regeneration, (27)An extreme weather event is an event that is rare at a particular place and time of year. Definitions of rare vary, but an extreme weather event would normally be as rare as or rarer than the 10th or 90th percentile of a probability density function estimated from observations. By definition, the characteristics of what is called extreme weather may vary from place to place in an absolute sense. When a pattern of extreme weather persists for some time, such as a season, it may be classed as an extreme climate event, especially if it yields an average or total that is itself extreme (e.g., drought or heavy rainfall over a season). See IPCC, 2018: (28)Any uncontrolled vegetation fire which requires a decision or action regarding suppression, 2012 European Glossary for wildfires and forest fires, developed under the European Forest Fire Network- “EUFOFINET” project, as part of the INTERREG IVC programme (version of [adoption date]: https://www.ctif.org/index.php/library/european-glossary-wildfires-and-forest-fires). (29)Land spanning more than 0.5 hectares with trees higher than five meters and a canopy cover of more than 10%, or trees able to reach those thresholds in situ. It does not include land that is predominantly under agricultural or urban land use, FAO Global Resources Assessment 2020. Terms and definitions (version of [adoption date]: http://www.fao.org/3/I8661EN/i8661en.pdf). (30)Forest area that has a long-term (ten years or more) documented management plan, aiming at defined management goals, and which is periodically revised. (31)Including an analysis of (i) long term sustainability of the wood resource (ii) impacts/pressures on habitat conservation, diversity of associated habitats and condition of harvesting minimizing soil impacts. (32)The stewardship and use of forests and forest lands in a way, and at a rate, that maintains their biodiversity, productivity, regeneration capacity, vitality and their potential to fulfil, now and in the future, relevant ecological, economic and social functions, at local, national, and global levels, and that does not cause damage to other ecosystems. (33)Annex 2 of the Resolution L2. Pan-European Operational Level Guidelines for Sustainable Forest Management. Third Ministerial Conference on the Protection of Forests in Europe 2-4 June 1998, Lisbon/Portugal (version of [adoption date]: (34)Land with high-carbon stock means wetlands, including peatland, and continuously forested areas within the meaning of Article 29(4)(a), (b) and (c) of Directive (EU) 2018/2001. (35)2019 Refinement to the 2006 IPCC Guidelines for National Greenhouse Gas Inventories (version of [adoption date]: https://www.ipcc-nggip.iges.or.jp/public/2019rf/). (36)Forest area that is designated to be retained as forest and may not be converted to other land use, (37)‘Sourcing area’ means the geographically defined area from which the forest biomass feedstock is sourced, from which reliable and independent information is available and where conditions are sufficiently homogeneous to evaluate the risk of the sustainability and legality characteristics of the forest biomass.</t>
  </si>
  <si>
    <t>CCM 1.3</t>
  </si>
  <si>
    <t>Forest management</t>
  </si>
  <si>
    <t>Forest management as defined by national law. Where national law does not contain such a definition, forest management corresponds to any economic activity resulting from a system applicable to a forest that influences the ecological, economic or social functions of the forest. Forest management assumes no change in land use and occurs on land matching the definition of forest as set out in national law, or where not available, in accordance with the FAO definition of forest(39)Land spanning more than 0,5 hectares with trees higher than five meters and a canopy cover of more than 10%, or trees able to reach those thresholds in situ. It does not include land that is predominantly under agricultural or urban land use, FAO Global Resources Assessment 2020. Terms and definitions (version of [adoption date]: http://www.fao.org/3/I8661EN/i8661en.pdf).. The economic activities in this category could be associated with NACE code A2 in accordance with the statistical classification of economic activities established by Regulation (EC) No 1893/2006. The economic activities in this category are limited to NACE II 02.10, i.e. silviculture and other forestry activities, 02.20, i.e. logging, 02.30, i.e. gathering of wild growing non-wood products and 02.40, i.e. support services to forestry.</t>
  </si>
  <si>
    <t>1. Forest management plan or equivalent instrument 1.1. The activity takes place on area that is subject to a forest management plan or an equivalent instrument, as set out in national law or, where national law does not define a forest management plan or equivalent instrument, as referred to in the FAO definition of ‘forest area with long-term forest management plan’(40)Forest area that has a long-term (ten years or more) documented management plan, aiming at defined management goals, and which is periodically revised.. The forest management plan or equivalent instrument covers a period of 10 years or more and is continuously updated. 1.2. Information is provided on the following points that are not already documented in the forest management plan or equivalent system: management goals, including major constraints(41)Including an analysis of (i) long term sustainability of the wood resource (ii) impacts/pressures on habitat conservation, diversity of associated habitats and condition of harvesting minimizing soil impacts.; general strategies and activities planned to reach the management goals, including expected operations over the whole forest cycle; definition of the forest habitat context, including main existing and intended forest tree species, and their extent and distribution; definition of the area according to its gazetting in the land registry; compartments, roads, rights of way and other public access, physical features including waterways, areas under legal and other restrictions; measures deployed to maintain the good condition of forest ecosystems; consideration of societal issues (including preservation of landscape, consultation of stakeholders in accordance with the terms and conditions laid down in national law); assessment of forest related risks, including forest fires, and pests and diseases outbreaks, with the aim of preventing, reducing and controlling the risks and measures deployed to ensure protection and adaptation against residual risks; all DNSH criteria relevant for forest management. 1.3. The sustainability of the forest management systems, as documented in the plan referred to in point 1.1, is ensured by choosing the most ambitious of the following approaches: the forest management matches the applicable national definition of sustainable forest management; the forest management matches the Forest Europe definition(42)The stewardship and use of forests and forest lands in a way, and at a rate, that maintains their biodiversity, productivity, regeneration capacity, vitality and their potential to fulfil, now and in the future, relevant ecological, economic and social functions, at local, national, and global levels, and that does not cause damage to other ecosystems. of sustainable forest management, and complies with the Pan-European Operational Level Guidelines for Sustainable Forest Management(43)Annex 2 of the Resolution L2. Pan-European Operational Level Guidelines for Sustainable Forest Management. Third Ministerial Conference on the Protection of Forests in Europe 2-4 June 1998, Lisbon/Portugal (version of [adoption date]: https://foresteurope.org/wp-content/uploads/2016/10/MC_lisbon_resolutionL2_with_annexes.pdf#page=18).; the management system in place shows compliance with the forest sustainability criteria set out in Article 29(6) of Directive (EU) 2018/2001, and as of the date of its application with the implementing act on operational guidance for energy from forest biomass adopted under Article 29(8) of that Directive. 1.4. The activity does not involve the degradation of land with high carbon stock(44)Land with high-carbon stock means wetlands, including peatland, and continuously forested areas within the meaning of Article 29(4)(a), (b) and (c) of Directive (EU) 2018/2001. . 1.5. The management system associated with the activity in place complies with the due diligence obligation and legality requirements laid down in Regulation (EU) No 995/2010. 1.6. The forest management plan or equivalent instrument provides for monitoring which ensures the correctness of the information contained in the plan, in particular as regards the data relating to the involved area. 2. Climate benefit analysis 2.1. For areas that comply with the requirements at forest sourcing area level to ensure that carbon stocks and sinks levels in the forest are maintained or strengthened over the long term in accordance with Article 29(7), point (b), of Directive (EU) 2018/2001 the activity complies with the following criteria: the climate benefit analysis demonstrates that the net balance of GHG emissions and removals generated by the activity over a period of 30 years after the beginning of the activity is lower than a baseline, corresponding to the balance of GHG emissions and removals over a period of 30 years starting at the beginning of the activity, associated to the business-as-usual practices that would have occurred on the involved area in the absence of the activity; long-term climate benefits are considered demonstrated by proof of alignment with Article 29(7), point (b), of Directive (EU) 2018/2001. 2.2. For areas that do not comply with the requirements at forest sourcing area level to ensure that carbon stocks and sinks levels in the forest are maintained or strengthened over the long term in accordance with Article 29(7), point (b), of Directive (EU) 2018/2001 the activity complies with the following criteria: the climate benefit analysis demonstrates that the net balance of GHG emissions and removals generated by the activity over a period of 30 years after the beginning of the activity is lower than a baseline, corresponding to the balance of GHG emissions and removals over a period of 30 years starting at the beginning of the activity, associated to the business-as-usual practices that would have occurred on the involved area in the absence of the activity. the projected long-term average net GHG balance of the activity is lower than the long-term average GHG balance projected for the baseline, referred to in point 2.2, where long term corresponds to the longer duration between 100 years and the duration of an entire forest cycle. 2.3. The calculation of climate benefit complies with all of the following criteria: the analysis is consistent with the 2019 Refinement to the 2006 IPCC Guidelines for National Greenhouse Gas Inventories(45)2019 Refinement to the 2006 IPCC Guidelines for National Greenhouse Gas Inventories (version of [adoption date]: https://www.ipcc-nggip.iges.or.jp/public/2019rf/).. The climate benefit analysis is based on transparent, accurate, consistent, complete and comparable information, covers all carbon pools impacted by the activity, including above-ground biomass, below-ground biomass, deadwood, litter and soil, relies on the most conservative assumptions for calculations and includes appropriate considerations about the risks of non-permanence and reversals of carbon sequestration, the risk of saturation and the risk of leakage. the business-as-usual practices, including harvesting practices, are one of the following: the management practices as documented in the latest version of the forest management plan or equivalent instrument before the start of the activity, if any; the most recent business-as-usual practices prior to the start of the activity; the practices corresponding to a management system ensuring that carbon stocks and sinks levels in the forest area are maintained or strengthened over the long term as set out in Article 29(7), point (b), of Directive (EU) 2018/2001. the resolution of the analysis is proportionate to the size of the area concerned and values specific to the area concerned are used. emissions and removals that occur due to natural disturbances, such as pests and diseases infestations, forest fires, wind, storm damages, that impact the area and cause underperformance do not result in non-compliance with Regulation (EU) 2020/852, provided that the climate benefit analysis is consistent with the 2019 Refinement to the 2006 IPCC Guidelines for National Greenhouse Gas Inventories regarding emissions and removals due to natural disturbances. 2.4. Forest holdings under 13ha are not required to perform a climate benefit analysis. 3. Guarantee of permanence 3.1. In accordance with national law, the forest status of the area in which the activity takes place is guaranteed by one of the following measures: the area is classified in the permanent forest estate as defined by the FAO(46)Forest area that is designated to be retained as forest and may not be converted to other land use.; the area is classified as a protected area; the area is the subject of any legal or contractual guarantee ensuring that it will remain a forest. 3.2. In accordance with national law, the operator of the activity commits that future updates to the forest management plan or equivalent instrument, beyond the activity that is financed, will continue to seek the climate benefits as determined in point 2. Besides, the operator of the activity commits to compensate any reduction in the climate benefit determined in point 2 with an equivalent climate benefit resulting from the conduct of an activity that corresponds to one of the forestry activities defined in this Regulation. 4. Audit Within two years after the beginning of the activity and every 10 years thereafter, the compliance of the activity the substantial contribution to climate change mitigation criteria and the DNSH criteria is verified by either of the following: the relevant national competent authorities; an independent third-party certifier, at the request of national authorities or the operator of the activity. In order to reduce costs, audits may be performed together with any forest certification, climate certification or other audit. The independent third-party certifier may not have any conflict of interest with the owner or the funder, and may not be involved in the development or operation of the activity. 5. Group assessment The compliance with the criteria for substantial contribution to climate change mitigation and with DNSH criteria may be checked: at the level of the forest sourcing area(47)‘Sourcing area’ means the geographically defined area from which the forest biomass feedstock is sourced, from which reliable and independent information is available and where conditions are sufficiently homogeneous to evaluate the risk of the sustainability and legality characteristics of the forest biomass. as defined in Article 2, point (30), of Directive (EU) 2018/2001; at the level of a group of holdings sufficiently homogeneous to evaluate the risk of the sustainability of the forest activity, provided that all those holdings have a durable relationship between them and participate in the activity and the group of those holdings remains the same for all subsequent audits.</t>
  </si>
  <si>
    <t>The use of pesticides is reduced and alternative approaches or techniques, which may include non-chemical alternatives to pesticides, are favoured, in accordance with Directive 2009/128/EC, with exception of occasions where the use of pesticides is needed to control outbreaks of pests and of diseases. The activity minimised the use of fertilisers and does not use manure. The activity complies with Regulation (EU) 2019/1009 or national rules on fertilisers or soil improvers for agricultural use. Well documented and verifiable measures are taken to avoid the use of active ingredients that are listed in Annex I, part A, of Regulation (EU) 2019/1021(48)Which implements in the Union the Stockholm Convention on persistent organic pollutants (OJ L 209, 31.7.2006, p. 3.)., the Rotterdam Convention on the prior informed consent procedure for certain hazardous chemicals and pesticides in international trade, the Minamata Convention on Mercury, the Montreal Protocol on Substances that Deplete the Ozone Layer, and of active ingredients that are listed as classification Ia (‘extremely hazardous’) or Ib (‘highly hazardous’) in the WHO Recommended Classification of Pesticides by Hazard(49)The WHO Recommended Classification of Pesticides by Hazard (version 2019), (version of [adoption date]: https://apps.who.int/iris/bitstream/handle/10665/332193/9789240005662-eng.pdf?ua=1).. The activity complies with the relevant national law on active ingredients. Pollution of water and soil is prevented and cleaning up measures are undertaken when pollution occurs.</t>
  </si>
  <si>
    <t>In areas designated by the national competent authority for conservation or in habitats that are protected, the activity is in accordance with the conservation objectives for those areas. There is no conversion of habitats specifically sensitive to biodiversity loss or with high conservation value, or of areas set aside for the restoration of such habitats in accordance with national law. Detailed information referred to in point 1.2.(i) includes provisions for maintaining and possibly enhancing biodiversity in accordance with national and local provisions, including the following: ensuring the good conservation status of habitat and species, maintenance of typical habitat species; excluding the use or release of invasive alien species; excluding the use of non-native species unless it can be demonstrated that: the use of the forest reproductive material leads to favourable and appropriate ecosystem condition (such as climate, soil criteria, and vegetation zone, forest fire resilience); the native species currently present on the site are not anymore adapted to projected climatic and pedo-hydrological conditions; ensuring the maintenance and improvement of physical, chemical and biological quality of the soil; promoting biodiversity-friendly practices that enhance forests’ natural processes; excluding the conversion of high-biodiverse ecosystems into less biodiverse ones; ensuring the diversity of associated habitats and species linked to the forest; ensuring the diversity of stand structures and maintenance or enhancing of mature stage stands and dead wood.</t>
  </si>
  <si>
    <t>(39)Land spanning more than 0,5 hectares with trees higher than five meters and a canopy cover of more than 10%, or trees able to reach those thresholds in situ. It does not include land that is predominantly under agricultural or urban land use, FAO Global Resources Assessment 2020. Terms and definitions (version of [adoption date]: http://www.fao.org/3/I8661EN/i8661en.pdf). (40)Forest area that has a long-term (ten years or more) documented management plan, aiming at defined management goals, and which is periodically revised. (41)Including an analysis of (i) long term sustainability of the wood resource (ii) impacts/pressures on habitat conservation, diversity of associated habitats and condition of harvesting minimizing soil impacts. (42)The stewardship and use of forests and forest lands in a way, and at a rate, that maintains their biodiversity, productivity, regeneration capacity, vitality and their potential to fulfil, now and in the future, relevant ecological, economic and social functions, at local, national, and global levels, and that does not cause damage to other ecosystems. (43)Annex 2 of the Resolution L2. Pan-European Operational Level Guidelines for Sustainable Forest Management. Third Ministerial Conference on the Protection of Forests in Europe 2-4 June 1998, Lisbon/Portugal (version of [adoption date]: (44)Land with high-carbon stock means wetlands, including peatland, and continuously forested areas within the meaning of Article 29(4)(a), (b) and (c) of Directive (EU) 2018/2001. (45)2019 Refinement to the 2006 IPCC Guidelines for National Greenhouse Gas Inventories (version of [adoption date]: https://www.ipcc-nggip.iges.or.jp/public/2019rf/). (46)Forest area that is designated to be retained as forest and may not be converted to other land use. (47)‘Sourcing area’ means the geographically defined area from which the forest biomass feedstock is sourced, from which reliable and independent information is available and where conditions are sufficiently homogeneous to evaluate the risk of the sustainability and legality characteristics of the forest biomass.</t>
  </si>
  <si>
    <t>CCM 1.4</t>
  </si>
  <si>
    <t>Conservation forestry</t>
  </si>
  <si>
    <t>Forest management activities with the objective of preserving one or more habitats or species. Conservation forestry assumes no change in land category and occurs on land matching the forest definition as set out in national law, or where not available, in accordance with the FAO definition of forest(50)Land spanning more than 0,5 hectares with trees higher than five meters and a canopy cover of more than 10%, or trees able to reach those thresholds in situ. It does not include land that is predominantly under agricultural or urban land use, FAO Global Resources Assessment 2020. Terms and definitions (version of [adoption date]: http://www.fao.org/3/I8661EN/i8661en.pdf).. The economic activities in this category could be associated with NACE code A2 in accordance with the statistical classification of economic activities established by Regulation (EC) No 1893/2006. The economic activities in this category are limited to NACE II 02.10, i.e. silviculture and other forestry activities, 02.20, i.e. logging, 02.30, i.e. gathering of wild growing non-wood products, and 02.40, i.e. support services to forestry.</t>
  </si>
  <si>
    <t>1. Forest management plan or equivalent instrument 1.1. The activity takes place on area that is subject to a forest management plan or an equivalent instrument, as set out in national law or, where national regulation dos not define a forest management plan, as referred to in the FAO definition of ‘forest area with long-term forest management plan’(51)Forest area that has a long-term (ten years or more) documented management plan, aiming at defined management goals, and which is periodically revised, FAO Global Resources Assessment 2020. Terms and definitions (version of [adoption date]: http://www.fao.org/3/I8661EN/i8661en.pdf).. The forest management plan or the equivalent instrument covers a period of 10 years or more and is continuously updated. 1.2. Information is provided on the following points that are not already documented in the forest management plan or equivalent system: management goals, including major constraints; general strategies and activities planned to reach the management goals, including expected operations over the whole forest cycle; definition of the forest habitat context, main forest tree species and those intended and their extent and distribution, in accordance to the local forest ecosystem context; definition of the area according to its gazetting in the land registry; compartments, roads, rights of way and other public access, physical features including waterways, areas under legal and other restrictions; measures deployed to maintain the good condition of forest ecosystems; consideration of societal issues (including preservation of landscape, consultation of stakeholders in accordance with the terms and conditions laid down in national law); assessment of forest related risks, including forest fires, and pests and diseases outbreaks, with the aim of preventing, reducing and controlling the risks and measures deployed to ensure protection and adaptation against residual risks; all DNSH relevant to forest management. 1.3. The forest management plan or the equivalent instrument: shows a primary designated management objective(52)The primary designated management objective assigned to a management unit (FAO Global Resources Assessment 2020. Terms and definitions version of [adoption date]: http://www.fao.org/3/I8661EN/i8661en.pdf). that consists in protection of soil and water(53)Forest where the management objective is protection of soil and water. (FAO Global Resources Assessment 2020. Terms and definitions version of [adoption date]: http://www.fao.org/3/I8661EN/i8661en.pdf)., conservation of biodiversity(54)Forest where the management objective is conservation of biological diversity. Includes but is not limited to areas designated for biodiversity conservation within the protected areas. (FAO Global Resources Assessment 2020. Terms and definitions version of [adoption date]: http://www.fao.org/3/I8661EN/i8661en.pdf). or social services(55)Forest where the management objective is social services. (FAO Global Resources Assessment 2020. Terms and definitions version of [adoption date]: http://www.fao.org/3/I8661EN/i8661en.pdf) based on the FAO definitions; promotes biodiversity-friendly practices that enhance forests’ natural processes; includes an analysis of: impacts and pressures on habitat conservation and diversity of associated habitats; condition of harvesting minimizing soil impacts; other activities that have an impact on conservation objectives, such as hunting and fishing, agricultural, pastoral and forestry activities, industrial, mining, and commercial activities. 1.4. The sustainability of the forest management systems as documented in the plan referred to in point 1.1 is ensured by choosing the most ambitious of the following approaches: the forest management matches the national definition of sustainable forest management, if any; the forest management matches the Forest Europe definition(56)The stewardship and use of forests and forest lands in a way, and at a rate, that maintains their biodiversity, productivity, regeneration capacity, vitality and their potential to fulfil, now and in the future, relevant ecological, economic and social functions, at local, national, and global levels, and that does not cause damage to other ecosystems. of sustainable forest management and complies with the Pan-European Operational Level Guidelines for Sustainable Forest Management(57)Annex 2 of the Resolution L2. Pan-European Operational Level Guidelines for Sustainable Forest Management. Third Ministerial Conference on the Protection of Forests in Europe 2-4 June 1998, Lisbon/Portugal (version of [adoption date]: https://foresteurope.org/wp-content/uploads/2016/10/MC_lisbon_resolutionL2_with_annexes.pdf#page=18).; the management system in place shows compliance with the forest sustainability criteria as defined in Article 29(6) of Directive (EU) 2018/2001, and as of the date of its application with the implementing act on operational guidance for energy from forest biomass adopted under Article 29(8) of that Directive. 1.5 The activity does not involve the degradation of land with high carbon stock(58)Land with high-carbon stock means wetlands, including peatland, and continuously forested areas within the meaning of Article 29(4)(a), (b) and (c) of Directive (EU) 2018/2001.. 1.6. The management system associated with the activity in place complies with the due diligence obligation and legality requirements laid down in Regulation (EU) No 995/2010. 1.7. The forest management plan or equivalent instrument provides for monitoring which ensures the correctness of the information contained in the plan, in particular as regards the data relating to the involved area. 2. Climate benefit analysis 2.1. For areas that comply with the requirements at forest sourcing area level to ensure that carbon stocks and sinks levels in the forest are maintained or strengthened over the long term in accordance with Article 29(7), point (b), of Directive (EU) 2018/2001 the activity complies with the following criteria: the climate benefit analysis demonstrates that the net balance of GHG emissions and removals generated by the activity over a period of 30 years after the beginning of the activity is lower than a baseline, corresponding to the balance of GHG emissions and removals over a period of 30 years starting at the beginning of the activity, associated to the business-as-usual practices that would have occurred on the involved area in the absence of the activity; long-term climate benefits are considered demonstrated by proof of alignment with Article 29(7), point (b), of Directive (EU) 2018/2001. 2.2. For areas that do not comply with the requirements at forest sourcing area level to ensure that carbon stocks and sinks levels in the forest are maintained or strengthened over the long term in accordance with Article 29(7), point (b), of Directive (EU) 2018/2001 the activity complies with the following criteria: the climate benefit analysis demonstrates that the net balance of GHG emissions and removals generated by the activity over a period of 30 years after the beginning of the activity is lower than a baseline, corresponding to the balance of GHG emissions and removals over a period of 30 years starting at the beginning of the activity, associated to the business-as-usual practices that would have occurred on the involved area in the absence of the activity. the projected long-term average net GHG balance of the activity is lower than the long-term average GHG balance projected for the baseline, referred to in point 2.2, where long term corresponds to the longer duration between 100 years and the duration of an entire forest cycle. 2.3. The calculation of climate benefit complies with all of the following criteria: the analysis is consistent with the 2019 Refinement to the 2006 IPCC Guidelines for National Greenhouse Gas Inventories(59)2019 Refinement to the 2006 IPCC Guidelines for National Greenhouse Gas Inventories (version of [adoption date]: https://www.ipcc-nggip.iges.or.jp/public/2019rf/).. The climate benefit analysis is based on transparent, accurate, consistent, complete and comparable information, covers all carbon pools impacted by the activity, including above-ground biomass, below-ground biomass, deadwood, litter and soil, relies on the most conservative assumptions for calculations and includes appropriate considerations about the risks of non-permanence and reversals of carbon sequestration, the risk of saturation and the risk of leakage. the business as-usual practices, including harvesting practices, are one of the following: the management practices as documented in the latest version of the forest management plan or equivalent instrument before the start of the activity, if any; the most recent business-as-usual practices prior to the start of the activity; the practices corresponding to a management system ensuring that carbon stocks and sinks levels in the forest area are maintained or strengthened over the long term as set out in Article 29(7), point (b), of Directive (EU) 2018/2001. the resolution of the analysis is proportionate to the size of the area concerned and values specific to the area concerned are used. emissions and removals that occur due to natural disturbances, such as pests and diseases infestations, forest fires, wind, storm damages, that impact the area and cause underperformance do not result in non-compliance with the criteria of Regulation (EU) 2020/852, provided that the climate benefit analysis is consistent with the 2019 Refinement to the 2006 IPCC Guidelines for National Greenhouse Gas Inventories regarding emissions and removals due to natural disturbances. 2.4. Forest holdings under 13ha are not required to perform a climate benefit analysis. 3. Guarantee of permanence 3.1. In accordance with national law, the forest status of the area in which the activity takes place is guaranteed by one of the following measures: the area is classified in the permanent forest estate as defined by the FAO(60)Forest area that is designated to be retained as forest and may not be converted to other land use. ; the area is classified as a protected area; the area is the subject of any legal or contractual guarantee ensuring that it will remain a forest. 3.2. In accordance with national law, the operator of the activity commits that future updates to the forest management plan or equivalent instrument, beyond the activity that is financed, will continue to seek the climate benefits as determined in point 2. Besides, the operator of the activity commits to compensate any reduction in the climate benefit determined in point 2 with an equivalent climate benefit resulting from the conduct of an activity that corresponds to one of the forestry activities defined in this Regulation. 4. Audit Within two years after the beginning of the activity and every 10 years thereafter, the compliance of the activity with the substantial contribution to climate change mitigation criteria and the DNSH criteria are verified by either of the following: the relevant national competent authorities; an independent third-party certifier, at the request of national authorities or the operator of the activity. In order to reduce costs, audits may be performed together with any forest certification, climate certification or other audit. The independent third-party certifier may not have any conflict of interest with the owner or the funder, and may not be involved in the development or operation of the activity. 5. Group assessment The compliance with the criteria for substantial contribution to climate change mitigation and with DNSH criteria may be checked: at the level of the forest sourcing area(61)‘Sourcing area’ means the geographically defined area from which the forest biomass feedstock is sourced, from which reliable and independent information is available and where conditions are sufficiently homogeneous to evaluate the risk of the sustainability and legality characteristics of the forest biomass. as defined in Article 2, point (30), of Directive (EU) 2018/2001; at the level of a group of forest holdings sufficiently homogeneous to evaluate the risk of the sustainability of the forest activity, provided that all those holdings have a durable relationship between them and participate in the activity and the group of those holdings remains the same for all subsequent audits.</t>
  </si>
  <si>
    <t>The activity complies with the criteria set out in Appendix B to this Annex. Detailed information referred to in point 1.2.(i) includes provisions to comply with the criteria set out in Appendix B to this Annex.</t>
  </si>
  <si>
    <t>The activity does not use pesticides or fertilisers. Well documented and verifiable measures are taken to avoid the use of active ingredients that are listed in Annex I, part A, of Regulation (EU) 2019/1021(62)Which implements in the Union the Stockholm Convention on persistent organic pollutants (OJ L 209, 31.7.2006, p. 3.)., the Rotterdam Convention on the prior informed consent procedure for certain hazardous chemicals and pesticides in international trade, the Minamata Convention on Mercury, the Montreal Protocol on Substances that Deplete the Ozone Layer, and of active ingredients that are listed as classification Ia (‘extremely hazardous’) or Ib (‘highly hazardous’) in the WHO Recommended Classification of Pesticides by Hazard(63)The WHO Recommended Classification of Pesticides by Hazard (version 2019), (version of [adoption date]: https://apps.who.int/iris/bitstream/handle/10665/332193/9789240005662-eng.pdf?ua=1).. The activity complies with the relevant national law on active ingredients. Pollution of water and soil is prevented and cleaning up measures are undertaken when pollution occurs.</t>
  </si>
  <si>
    <t>In areas designated by the national competent authority for conservation or in habitats that are protected, the activity is in accordance with the conservation objectives for those areas. There is no conversion of habitats specifically sensitive to biodiversity loss or with high conservation value, or of areas set aside for the restoration of such habitats in accordance with national law. Detailed information referred to in in point 1.2.(i) includes provisions for maintaining and possibly enhancing biodiversity in accordance with national and local provisions, including the following: ensuring the good conservation status of habitat and species, maintenance of typical habitat species; excluding the use or release of invasive alien species; excluding the use of non-native species unless it can be demonstrated that: the use of the forest reproductive material leads to favourable and appropriate ecosystem conditions (such as climate, soil criteria, and vegetation zone, forest fire resilience); the native species currently present on the site are not anymore adapted to projected climatic and pedo-hydrological conditions; ensuring the maintenance and improvement of physical, chemical and biological quality of the soil; promoting biodiversity-friendly practices that enhance forests’ natural processes; excluding the conversion of high-biodiverse ecosystems into less biodiverse ones; ensuring the diversity of associated habitats and species linked to the forest; ensuring the diversity of stand structures and maintenance or enhancing of mature stage stands and dead wood.</t>
  </si>
  <si>
    <t>(50)Land spanning more than 0,5 hectares with trees higher than five meters and a canopy cover of more than 10%, or trees able to reach those thresholds (51)Forest area that has a long-term (ten years or more) documented management plan, aiming at defined management goals, and which is periodically revised, FAO Global Resources Assessment 2020. Terms and definitions (version of [adoption date]: http://www.fao.org/3/I8661EN/i8661en.pdf). (52)The primary designated management objective assigned to a management unit (FAO Global Resources Assessment 2020. Terms and definitions version of [adoption date]: http://www.fao.org/3/I8661EN/i8661en.pdf). (53)Forest where the management objective is protection of soil and water. (FAO Global Resources Assessment 2020. Terms and definitions version of [adoption date]: http://www.fao.org/3/I8661EN/i8661en.pdf). (54)Forest where the management objective is conservation of biological diversity. Includes but is not limited to areas designated for biodiversity conservation within the protected areas. (FAO Global Resources Assessment 2020. Terms and definitions version of [adoption date]: http://www.fao.org/3/I8661EN/i8661en.pdf). (55)Forest where the management objective is social services. (FAO Global Resources Assessment 2020. Terms and definitions version of [adoption date]: http://www.fao.org/3/I8661EN/i8661en.pdf) (56)The stewardship and use of forests and forest lands in a way, and at a rate, that maintains their biodiversity, productivity, regeneration capacity, vitality and their potential to fulfil, now and in the future, relevant ecological, economic and social functions, at local, national, and global levels, and that does not cause damage to other ecosystems. (57)Annex 2 of the Resolution L2. Pan-European Operational Level Guidelines for Sustainable Forest Management. Third Ministerial Conference on the Protection of Forests in Europe 2-4 June 1998, Lisbon/Portugal (version of [adoption date]: (58)Land with high-carbon stock means wetlands, including peatland, and continuously forested areas within the meaning of Article 29(4)(a), (b) and (c) of Directive (EU) 2018/2001. (59)2019 Refinement to the 2006 IPCC Guidelines for National Greenhouse Gas Inventories (version of [adoption date]: https://www.ipcc-nggip.iges.or.jp/public/2019rf/). (60)Forest area that is designated to be retained as forest and may not be converted to other land use. (61)‘Sourcing area’ means the geographically defined area from which the forest biomass feedstock is sourced, from which reliable and independent information is available and where conditions are sufficiently homogeneous to evaluate the risk of the sustainability and legality characteristics of the forest biomass.</t>
  </si>
  <si>
    <t>Environmental protection and restoration activities</t>
  </si>
  <si>
    <t>CCM 2.1</t>
  </si>
  <si>
    <t>Restoration of wetlands</t>
  </si>
  <si>
    <t>Restoration of wetlands refers to economic activities that promote a return to original conditions of wetlands and economic activities that improve wetland functions without necessarily promoting a return to pre-disturbance conditions, with wetlands meaning land matching the international definition of wetland(64)Wetlands include a wide variety of inland habitats such as marshes, wet grasslands and peatlands, floodplains, rivers and lakes, and coastal areas such as saltmarshes, mangroves, intertidal mudflats and seagrass beds, and coral reefs and other marine areas no deeper than six meters at low tide, as well as human-made wetlands such as dams, reservoirs, rice paddies and waste water treatment ponds and lagoons. An Introduction to the Ramsar Convention on Wetlands, 7th ed. (previously The Ramsar Convention Manual). Ramsar Convention Secretariat, Gland, Switzerland. or of peatland(65)Peatlands are ecosystems with a peat soil. Peat consists of at least 30% dead, partially decomposed plant remains that have accumulated in situ under waterlogged and often acidic conditions. Resolution XIII.12 Guidance on identifying peatlands as Wetlands of International Importance (Ramsar Sites) for global climate change regulation as an additional argument to existing Ramsar criteria, Ramsar convention adopted on 21- 29 October 2018. as set out in the Convention on Wetlands of International Importance especially as Waterfowl Habitat (Ramsar Convention)(66)The Convention on Wetlands of International Importance especially as Waterfowl Habitat (version of [adoption date]: https://www.ramsar.org/sites/default/files/documents/library/current_convention_text_e.pdf).. The concerned area matches the Union definition of wetlands, as provided in the Commission Communication on the wise use and conservation of wetlands(67)Communication from the Commission to the Council and the European Parliament of 29 May 1995 on wise use and conservation of wetlands, COM(95) 189 final.. The economic activities in this category have no dedicated NACE code as referred to in the statistical classification of economic activities established by Regulation (EC) No 1893/2006, but relate to class 6 of the statistical classification of environmental protection activities (CEPA) established by Regulation (EU) No 691/2011 of the European Parliament and of the Council(68)Regulation (EU) No 691/2011 of the European Parliament and of the Council of 6 July 2011 on European environmental economic accounts (OJ L 192, 22.7.2011, p. 1)..</t>
  </si>
  <si>
    <t>1. Restoration plan 1.1. The area is covered by a restoration plan, which is consistent with the Ramsar Convention’s principles and guidelines on wetland restoration(69)Ramsar Convention (2002) Principles and guidelines for wetland restoration. Adopted by Resolution VIII.16 (2002) of the Ramsar Convention (version of [adoption date]: https://www.ramsar.org/sites/default/files/documents/pdf/guide/guide-restoration.pdf)., until the area is classified as a wetland and is covered by a wetland management plan, consistent with the Ramsar Convention’s guidelines for management planning for Ramsar sites and other wetlands(70)Ramsar Convention (2002) Resolution VIII.14 New Guidelines for management planning for Ramsar sites and other wetlands (version of [adoption date]: https://www.ramsar.org/sites/default/files/documents/pdf/res/key_res_viii_14_e.pdf).. For peatlands, the restoration plan follows the recommendations contained in relevant resolutions of the Ramsar Convention, including the resolution XIII/13. 1.2. The restoration plan contains careful consideration of local hydrological and pedological conditions, including the dynamics of soil saturation and the change of aerobic and anaerobic conditions. 1.3. All wetland management relevant DNSH criteria are addressed in the restoration plan. 1.4. The restoration plan provides for monitoring which ensures the correctness of the information contained in the plan, in particular as regards the data relating to the involved area. 2. Climate benefit analysis 2.1. The activity complies with the following criteria: the climate benefit analysis demonstrates that the net balance of GHG emissions and removals generated by the activity over a period of 30 years after the beginning of the activity is lower than a baseline, corresponding to the balance of GHG emissions and removals over a period of 30 years starting at the beginning of the activity, associated to the business-as-usual practices that would have occurred on the involved area in the absence of the activity; the projected long-term average net GHG balance of the activity is lower than the long-term average GHG balance projected for the baseline, referred to in point 2.2, where long term corresponds to 100 years. 2.2. The calculation of climate benefit complies with all of the following criteria: the analysis is consistent with the 2019 Refinement to the 2006 IPCC Guidelines for National Greenhouse Gas Inventories(71)2019 Refinement to the 2006 IPCC Guidelines for National Greenhouse Gas Inventories (version of [adoption date]: https://www.ipcc-nggip.iges.or.jp/public/2019rf/).. In particular, if the wetland definition used in that analysis differs from the wetland definition used in the national GHG inventory, the analysis includes an identification of the different land categories covered by the involved area. The climate benefit analysis is based on transparent, accurate, consistent, complete and comparable information, covers all carbon pools impacted by the activity, including above-ground biomass, below-ground biomass, deadwood, litter and soil, relies on the most conservative assumptions for calculations and includes appropriate considerations about the risks of non-permanence and reversals of carbon sequestration, the risk of saturation and the risk of leakage. For coastal wetlands, climate benefit analysis considers projections of expected relative sea level rise and the potential that the wetlands will migrate; the business-as-usual practices, including harvesting practices, are one of the following: the management practices as documented before the start of the activity, if any; the most recent business-as-usual practices prior to the start of the activity. the resolution of the analysis is proportionate to the size of the area concerned and values specific to the area concerned are used; emissions and removals that occur due to natural disturbances, such as pests and diseases infestations, fires, wind, storm damages, that impact the area and cause underperformance do not result in non-compliance with the criteria of Regulation (EU) 2020/852, provided that the climate benefit analysis is consistent with the 2019 Refinement to the 2006 IPCC Guidelines for National Greenhouse Gas Inventories regarding emissions and removals due to natural disturbances. 4. Guarantee of permanence 4.1. In accordance with national law, the wetland status of the area in which the activity takes place is guaranteed by one of the following measures: the area is designated to be retained as wetland and may not be converted to other land use; the area is classified as a protected area; the area is the subject of any legal or contractual guarantee ensuring that it will remain a wetland. 4.2. In accordance with the national law, the operator of the activity commits that future updates to the restoration plan, beyond the activity that is financed, will continue to seek the climate benefits as determined in point 2. Besides, the operator of the activity commits to compensate any reduction in the climate benefit determined in point 2 with an equivalent climate benefit resulting from the conduct of an activity that corresponds to one of the environmental protection and restoration activities defined in this Regulation. 5. Audit Within two years after the beginning of the activity and every 10 years thereafter, the compliance of the activity with the substantial contribution to climate change mitigation criteria and with the DNSH criteria are verified by either of the following: the relevant national competent authorities; an independent third-party certifier, at the request of national authorities or the operator of the activity. In order to reduce costs, audits may be performed together with any forest certification, climate certification or other audit. The independent third-party certifier may not have any conflict of interest with the owner or the funder, and may not be involved in the development or operation of the activity. 6. Group assessment The compliance with the criteria for substantial contribution to climate change mitigation and with DNSH criteria may be checked at the level of a group of holdings sufficiently homogeneous to evaluate the risk of the sustainability of the forest activity, provided that all those holdings have a durable relationship between them and participate in the activity and the group of those holdings remains the same for all subsequent audits.</t>
  </si>
  <si>
    <t>The activity complies with the criteria set out in Appendix B to this Annex.</t>
  </si>
  <si>
    <t>Peat extraction is minimised.</t>
  </si>
  <si>
    <t>The use of pesticides is minimised and alternative approaches or techniques, which may include non-chemical alternatives to pesticides are favoured, in accordance with Directive 2009/128/EC, with exception of occasions where the use of pesticides is needed to control outbreaks of pests and diseases. The activity minimises the use of fertilisers and does not use manure. The activity complies with Regulation (EU) 2019/1009 or national rules on fertilisers or soil improvers for agricultural use. Well documented and verifiable measures are taken to avoid the use of active ingredients that are listed in Annex I, part A, of Regulation (EU) 2019/1021(72)Which implements in the Union the Stockholm Convention on persistent organic pollutants (OJ L 209, 31.7.2006, p. 3)., the Rotterdam Convention on the prior informed consent procedure for certain hazardous chemicals and pesticides in international trade, the Minamata Convention on Mercury, the Montreal Protocol on Substances that Deplete the Ozone Layer, and of active ingredients that are listed as classification Ia (‘extremely hazardous’) or Ib (‘highly hazardous’) in the WHO recommended Classification of Pesticides by Hazard(73)The WHO Recommended Classification of Pesticides by Hazard (version 2019), (version of [adoption date]: https://apps.who.int/iris/bitstream/handle/10665/332193/9789240005662-eng.pdf?ua=1).. The activity complies with the relevant national implementing law on active ingredients. Pollution of water and soil is prevented and cleaning up measures are undertaken when pollution occurs.</t>
  </si>
  <si>
    <t>In areas designated by the national competent authority for conservation or in habitats that are protected, the activity is in accordance with the conservation objectives for those areas. There is no conversion of habitats specifically sensitive to biodiversity loss or with high conservation value, or of areas set aside for the restoration of such habitats in accordance with national law. The plan referred to in point 1 (Restoration plan) of this Section includes provisions for maintaining and possibly enhancing biodiversity in accordance with national and local provisions, including the following: ensuring the good conservation status of habitat and species, maintenance of typical habitat species; excluding the use or release of invasive species.</t>
  </si>
  <si>
    <t>(64) (65)Peatlands are ecosystems with a peat soil. Peat consists of at least 30% dead, partially decomposed plant remains that have accumulated in situ under waterlogged and often acidic conditions. Resolution XIII.12 (66)The Convention on Wetlands of International Importance especially as Waterfowl Habitat (version of [adoption date]: https://www.ramsar.org/sites/default/files/documents/library/current_convention_text_e.pdf). (67)Communication from the Commission to the Council and the European Parliament of 29 May 1995 on wise use and conservation of wetlands, COM(95) 189 final. (68)Regulation (EU) No 691/2011 of the European Parliament and of the Council of 6 July 2011 on European environmental economic accounts (OJ L 192, 22.7.2011, p. 1). (69)Ramsar Convention (2002) Principles and guidelines for wetland restoration. Adopted by Resolution VIII.16 (2002) of the Ramsar Convention (version of [adoption date]: (70)Ramsar Convention (2002) Resolution VIII.14 New Guidelines for management planning for Ramsar sites and other wetlands (version of [adoption date]: (71)2019 Refinement to the 2006 IPCC Guidelines for National Greenhouse Gas Inventories (version of [adoption date]: https://www.ipcc-nggip.iges.or.jp/public/2019rf/).</t>
  </si>
  <si>
    <t>C25, C27, C28</t>
  </si>
  <si>
    <t>Manufacturing</t>
  </si>
  <si>
    <t>CCM 3.1</t>
  </si>
  <si>
    <t>Manufacture of renewable energy technologies</t>
  </si>
  <si>
    <t>Enabling</t>
  </si>
  <si>
    <t>Manufacture of renewable energy technologies, where renewable energy is defined in Article 2(1) of Directive (EU) 2018/2001. The economic activities in this category could be associated with several NACE codes, in particular C25, C27, C28 in accordance with the statistical classification of economic activities established by Regulation (EC) No 1893/2006.</t>
  </si>
  <si>
    <t>The economic activity manufactures renewable energy technologies.</t>
  </si>
  <si>
    <t>The activity assesses the availability of and, where feasible, adopts techniques that support: reuse and use of secondary raw materials and re-used components in products manufactured; design for high durability, recyclability, easy disassembly and adaptability of products manufactured; waste management that prioritises recycling over disposal, in the manufacturing process; information on and traceability of substances of concern throughout the lifecycle of the manufactured products.</t>
  </si>
  <si>
    <t>The activity complies with the criteria set out in Appendix C to this Annex.</t>
  </si>
  <si>
    <t>The activity complies with the criteria set out in Appendix D to this Annex.</t>
  </si>
  <si>
    <t>CCM 3.2</t>
  </si>
  <si>
    <t>Manufacture of equipment for the production and use of hydrogen</t>
  </si>
  <si>
    <t>Manufacture of equipment for the production and use of hydrogen. The economic activities in this category could be associated with several NACE codes, in particular C25, C27, C28, in accordance with the statistical classification of economic activities established by Regulation (EC) No 1893/2006.</t>
  </si>
  <si>
    <t>The economic activity manufactures equipment for the production of hydrogen compliant with the Technical Screening Criteria set out in Section 3.10 of this Annex and equipment for the use of hydrogen.</t>
  </si>
  <si>
    <t>The activity assesses the availability of and, where feasible, adopts techniques that support: reuse and use of secondary raw materials and re-used components in products manufactured; design for high durability, recyclability, easy disassembly and adaptability of products manufactured; waste management that prioritises recycling over disposal, in the manufacturing process; information on and traceability of substances of concern throughout the life cycle of the manufactured products.</t>
  </si>
  <si>
    <t>C29.1, C30.1, C30.2, C30.9, C33.15, C33.17</t>
  </si>
  <si>
    <t>CCM 3.3</t>
  </si>
  <si>
    <t>Manufacture of low carbon technologies for transport</t>
  </si>
  <si>
    <t>Manufacture, repair, maintenance, retrofitting, repurposing and upgrade of low carbon transport vehicles, rolling stock and vessels. The economic activities in this category could be associated with several NACE codes, in particular C29.1, C30.1, C30.2, C30.9, C33.15, C33.17 in accordance with the statistical classification of economic activities established by Regulation (EC) No 1893/2006.</t>
  </si>
  <si>
    <t>The economic activity manufactures, repairs, maintains, retrofits(74)For points (j) to (m), the criteria related to retrofitting are covered in Sections 6.9 and 6.12 of this Annex., repurposes or upgrades: trains, passenger coaches and wagons that have zero direct (tailpipe) CO2 emissions; trains, passenger coaches and wagons that have zero direct tailpipe CO2 emission when operated on a track with necessary infrastructure, and use a conventional engine where such infrastructure is not available (bimode); urban, suburban and road passenger transport devices, where the direct (tailpipe) CO2 emissions of the vehicles are zero; until 31 December 2025, vehicles designated as categories M2 and M3(75)As referred to in Article 4(1), point (a), of Regulation (EU) 2018/858 of the European Parliament and of the Council of 30 May 2018 on the approval and market surveillance of motor vehicles and their trailers, and of systems, components and separate technical units intended for such vehicles, amending Regulations (EC) No 715/2007 and (EC) No 595/2009 and repealing Directive 2007/46/EC (OJ L 151, 14.06.2018, p. 1). that have a type of bodywork classified as ‘CA’ (single-deck vehicle), ‘CB’ (double-deck vehicle), ‘CC’ (single-deck articulated vehicle) or ‘CD’ (double-deck articulated vehicle)(76)As set out in point 3 of part C of Annex I to Regulation (EU) 2018/858., and comply with the latest EURO VI standard, i.e. both with the requirements of Regulation (EC) No 595/2009 of the European Parliament and of the Council(77)Regulation (EC) No 595/2009 of the European Parliament and of the Council of 18 June 2009 on type-approval of motor vehicles and engines with respect to emissions from heavy duty vehicles (Euro VI) and on access to vehicle repair and maintenance information and amending Regulation (EC) No 715/2007 and Directive 2007/46/EC and repealing Directives 80/1269/EEC, 2005/55/EC and 2005/78/EC (OJ L 188, 18.7.2009, p. 1). and, from the time of the entry into force of amendments to that Regulation, in those amending acts, even before they become applicable, and with the latest step of the Euro VI standard set out in Table 1 of Appendix 9 to Annex I to Commission Regulation (EU) No 582/2011(78)Commission Regulation (EU) No 582/2011 of 25 May 2011 implementing and amending Regulation (EC) No 595/2009 of the European Parliament and of the Council with respect to emissions from heavy duty vehicles (Euro VI) and amending Annexes I and III to Directive 2007/46/EC of the European Parliament and of the Council (OJ L 167, 25.6.2011, p. 1). where the provisions governing that step have entered into force but have not yet become applicable for this type of vehicle(79)Until 31/12/2022, the EURO VI, step E as set out in Regulation (EC) No 595/2009.. Where such standard is not available, the direct CO2 emissions of the vehicles are zero; personal mobility devices with a propulsion that comes from the physical activity of the user, from a zero-emissions motor, or a mix of zero-emissions motor and physical activity; vehicles of category M1 and N1 classified as light-duty vehicles(80)As defined in Article 4(1), points (a) and (b) of Regulation (EU) 2018/858). with: until 31 December 2025: specific emissions of CO2, as defined in Article 3(1), point (h), of Regulation (EU) 2019/631 of the European Parliament and of the Council(81)Regulation (EU) 2019/631 of the European Parliament and of the Council of 17 April 2019 setting CO2 emission performance standards for new passenger cars and for new light commercial vehicles, and repealing Regulations (EC) No 443/2009 and (EU) No 510/2011 (OJ L 111, 25.4.2019, p. 13)., lower than 50gCO2/km (low- and zero-emission light-duty vehicles); from 1 January 2026: specific emissions of CO2, as defined in Article 3(1), point (h), of Regulation (EU) 2019/631, are zero; vehicles of category L(82)As defined in Article 4 of Regulation (EU) No 168/2013 of the European Parliament and of the Council of 15 January 2013 on the approval and market surveillance of two- or three-wheel vehicles and quadricycles (OJ L 60, 2.3.2013, p. 52). with tailpipe CO2 emissions equal to 0g CO2e/km calculated in accordance with the emission test laid down in Regulation (EU) 168/2013 of the European Parliament and of the Council(83)Regulation (EU) No 168/2013 of the European Parliament and of the Council of 15 January 2013 on the approval and market surveillance of two- or three-wheel vehicles and quadricycles (OJ L 60, 2.3.2013, p. 52).; vehicles of categories N2 and N3, and N1 classified as heavy-duty vehicles, not dedicated to transporting fossil fuels with a technically permissible maximum laden mass not exceeding 7,5 tonnes that are ‘zero-emission heavy-duty vehicles’ as defined in Article 3, point (11), of Regulation (EU) 2019/1242 of the European Parliament and of the Council(84)Regulation (EU) 2019/1242 of the European Parliament and of the Council of 20 June 2019 setting CO2 emission performance standards for new heavy-duty vehicles and amending Regulations (EC) No 595/2009 and (EU) 2018/956 of the European Parliament and of the Council and Council Directive 96/53/EC (OJ L 198, 25.7.2019, p. 202).; vehicles of categories N2 and N3 not dedicated to transporting fossil fuels with a technically permissible maximum laden mass exceeding 7,5 tonnes that are zero-emission heavy-duty vehicles’, as defined in Article 3, point (11), of Regulation (EU) 2019/1242 or ‘low-emission heavy-duty vehicles’ as defined in Article 3, point (12) of that Regulation; inland passenger water transport vessels that: have zero direct (tailpipe) CO2 emissions; until 31 December 2025, are hybrid and dual fuel vessels using at least 50 % of their energy from zero direct (tailpipe) CO2 emission fuels or plug-in power for their normal operation; inland freight water transport vessels, not dedicated to transporting fossil fuels, that: have zero direct (tailpipe) CO2 emission; until 31 December 2025, have direct (tailpipe) emissions of CO2 per tonne kilometre (gCO2/tkm), calculated (or estimated in case of new vessels) using the Energy Efficiency Operational Indicator(85)The Energy Efficiency Operational Indicator is defined as the ratio of mass of CO2 emitted per unit of transport work. It is a representative value of the energy efficiency of the ship operation over a consistent period which represents the overall trading pattern of the vessel. Guidance on how to calculate this indicator is provided in the document MEPC.1/Circ. 684 from IMO., 50 % lower than the average reference value for emissions of CO2 defined for heavy duty vehicles (vehicle subgroup 5-LH) in accordance with Article 11 of Regulation (EU) 2019/1242; sea and coastal freight water transport vessels, vessels for port operations and auxiliary activities, that are not dedicated to transporting fossil fuels, that: have zero direct (tailpipe) CO2 emissions; until 31 December 2025, are hybrid and dual fuel vessels that derive at least 25 % of their energy from zero direct (tailpipe) CO2 emission fuels or plug-in power for their normal operation at sea and in ports; until 31 December 2025, and only where it can be proved that the vessels are used exclusively for operating coastal and short sea services designed to enable modal shift of freight currently transported by land to sea, the vessels that have direct (tailpipe) CO2 emissions, calculated using the International Maritime Organization (IMO) Energy Efficiency Design Index (EEDI)(86)Energy Efficiency Design Index (version of [adoption date]: http://www.imo.org/fr/MediaCentre/HotTopics/GHG/Pages/EEDI.aspx)., 50 % lower than the average reference CO2 emissions value defined for heavy duty vehicles (vehicle subgroup 5-LH) in accordance with Article 11 of Regulation (EU) 2019/1242; until 31 December 2025, the vessels have an attained Energy Efficiency Design Index (EEDI) value 10 % below the EEDI requirements applicable on 1 April 2022(87)EEDI requirements applicable on 1 April 2022 as agreed by the Marine Environment Protection Committee of the International Maritime Organization on its seventy fourth session. if the vessels are able to run on zero direct (tailpipe) CO2 emission fuels or on fuels from renewable sources(88)Fuels that meet the technical screening criteria specified in Sections 3.10 and 4.13 of this Annex.; from 1 January 2026, vessels that are able to run on zero direct (tailpipe) CO2 emission fuels or on fuels from renewable sources(89)Fuels that meet the technical screening criteria specified in Sections 3.10. and 4.13. of this Annex. have an attained Energy Efficiency Design Index (EEDI) value equivalent to reducing the EEDI reference line by at least 20 percentage points below the EEDI requirements applicable on 1 April 2022(90)EEDI requirements specified as a percentage reduction factor, to be applied to the EEDI reference value, as agreed by the Marine Environment Protection Committee of the International Maritime Organization on its seventy-fifth session. The defined percentage points in the technical screening criteria for EEDI shall be added to EEDI percentage reduction factor., and: are able to plug-in at berth; for gas-fuelled ships, demonstrate the use of state-of-the-art measures and technologies to mitigate methane slippage emissions. sea and coastal passenger water transport vessels, not dedicated to transporting fossil fuels, that: have zero direct (tailpipe) CO2 emissions; until 31 December 2025, hybrid and dual fuel vessels derive at least 25 % of their energy from zero direct (tailpipe) CO2 emission fuels or plug-in power for their normal operation at sea and in ports; until 31 December 2025, the vessels have an attained Energy Efficiency Design Index (EEDI) value 10 % below the EEDI requirements applicable on 1 April 2022 if the vessels are able to run on zero direct (tailpipe) CO2 emission fuels or on fuels from renewable sources(91)Fuels that meet the technical screening criteria specified in Sections 3.10 and 4.13 of this Annex.; from 1 January 2026, vessels that are able to run on zero direct (tailpipe) CO2 emission fuels or on fuels from renewable sources(92)Fuels that meet the technical screening criteria specified in Sections 3.10. and 4.13. of this Annex. have an attained Energy Efficiency Design Index (EEDI) value equivalent to reducing the EEDI reference line by at least 20 percentage points below the EEDI requirements applicable on 1 April 2022(93)EEDI requirements defined as a percentage reduction factor, to be applied to the EEDI reference value, as agreed by the Marine Environment Protection Committee of the International Maritime Organization on its seventy-fifth session. The defined percentage points in the technical screening criteria for EEDI shall be added to EEDI percentage reduction factor.’;, and: are able to plug-in at berth; for gas-fuelled ships, demonstrate the use of state-of-the-art measures and technologies to mitigate methane slippage emissions.</t>
  </si>
  <si>
    <t>The activity complies with the criteria set out in Appendix C to this Annex. Where applicable, vehicles do not contain lead, mercury, hexavalent chromium and cadmium.</t>
  </si>
  <si>
    <t>(74)For points (j) to (m), the criteria related to retrofitting are covered in Sections 6.9 and 6.12 of this Annex. (75)As referred to in Article 4(1), point (a), of Regulation (EU) 2018/858 of the European Parliament and of the Council of 30 May 2018 on the approval and market surveillance of motor vehicles and their trailers, and of systems, components and separate technical units intended for such vehicles, amending Regulations (EC) No 715/2007 and (EC) No 595/2009 and repealing Directive 2007/46/EC (OJ L 151, 14.06.2018, p. 1). (76)As set out in point 3 of part C of Annex I to Regulation (EU) 2018/858. (77)Regulation (EC) No 595/2009 of the European Parliament and of the Council of 18 June 2009 on type-approval of motor vehicles and engines with respect to emissions from heavy duty vehicles (Euro VI) and on access to vehicle repair and maintenance information and amending Regulation (EC) No 715/2007 and Directive 2007/46/EC and repealing Directives 80/1269/EEC, 2005/55/EC and 2005/78/EC (OJ L 188, 18.7.2009, p. 1). (78)Commission Regulation (EU) No 582/2011 of 25 May 2011 implementing and amending Regulation (EC) No 595/2009 of the European Parliament and of the Council with respect to emissions from heavy duty vehicles (Euro VI) and amending Annexes I and III to Directive 2007/46/EC of the European Parliament and of the Council (OJ L 167, 25.6.2011, p. 1). (79)Until 31/12/2022, the EURO VI, step E as set out in Regulation (EC) No 595/2009. (80)As defined in Article 4(1), points (a) and (b) of Regulation (EU) 2018/858). (81)Regulation (EU) 2019/631 of the European Parliament and of the Council of 17 April 2019 setting CO2 emission performance standards for new passenger cars and for new light commercial vehicles, and repealing Regulations (EC) No 443/2009 and (EU) No 510/2011 (OJ L 111, 25.4.2019, p. 13). (82)As defined in Article 4 of Regulation (EU) No 168/2013 of the European Parliament and of the Council of 15 January 2013 on the approval and market surveillance of two- or three-wheel vehicles and quadricycles (OJ L 60, 2.3.2013, p. 52). (83)Regulation (EU) No 168/2013 of the European Parliament and of the Council of 15 January 2013 on the approval and market surveillance of two- or three-wheel vehicles and quadricycles (OJ L 60, 2.3.2013, p. 52). (84)Regulation (EU) 2019/1242 of the European Parliament and of the Council of 20 June 2019 setting CO2 emission performance standards for new heavy-duty vehicles and amending Regulations (EC) No 595/2009 and (EU) 2018/956 of the European Parliament and of the Council and Council Directive 96/53/EC (OJ L 198, 25.7.2019, p. 202). (85)The Energy Efficiency Operational Indicator is defined as the ratio of mass of CO (86)Energy Efficiency Design Index (version of [adoption date]: http://www.imo.org/fr/MediaCentre/HotTopics/GHG/Pages/EEDI.aspx). (87)EEDI requirements applicable on 1 April 2022 as agreed by the Marine Environment Protection Committee of the International Maritime Organization on its seventy fourth session. (88)Fuels that meet the technical screening criteria specified in Sections 3.10 and 4.13 of this Annex. (89)Fuels that meet the technical screening criteria specified in Sections 3.10. and 4.13. of this Annex. (90)EEDI requirements specified as a percentage reduction factor, to be applied to the EEDI reference value, as agreed by the Marine Environment Protection Committee of the International Maritime Organization on its seventy-fifth session. The defined percentage points in the technical screening criteria for EEDI shall be added to EEDI percentage reduction factor. (91)Fuels that meet the technical screening criteria specified in Sections 3.10 and 4.13 of this Annex. (92)Fuels that meet the technical screening criteria specified in Sections 3.10. and 4.13. of this Annex. (93)EEDI requirements defined as a percentage reduction factor, to be applied to the EEDI reference value, as agreed by the Marine Environment Protection Committee of the International Maritime Organization on its seventy-fifth session. The defined percentage points in the technical screening criteria for EEDI shall be added to EEDI percentage reduction factor.’;</t>
  </si>
  <si>
    <t>C27.2, E38.32</t>
  </si>
  <si>
    <t>CCM 3.4</t>
  </si>
  <si>
    <t>Manufacture of batteries</t>
  </si>
  <si>
    <t>Manufacture of rechargeable batteries, battery packs and accumulators for transport, stationary and off-grid energy storage and other industrial applications. Manufacture of respective components (battery active materials, battery cells, casings and electronic components). Recycling of end-of-life batteries. The economic activities in this category could be associated with NACE code C27.2 and E38.32 in accordance with the statistical classification of economic activities established by Regulation (EC) No 1893/2006.</t>
  </si>
  <si>
    <t>The economic activity manufactures rechargeable batteries, battery packs and accumulators (and their respective components), including from secondary raw materials, that result in substantial GHG emission reductions in transport, stationary and off-grid energy storage and other industrial applications. The economic activity recycles end-of-life batteries.</t>
  </si>
  <si>
    <t>For manufacturing of new batteries, components and materials, the activity assesses the availability of and, where feasible, adopts techniques that support: reuse and use of secondary raw materials and reused components in products manufactured; design for high durability, recyclability, easy disassembly and adaptability of products manufactured; information on and traceability of substances of concern throughout the life cycle of the manufactured products. Recycling processes meet the conditions set out in Article 12 of Directive 2006/66/EC of the European Parliament and of the Council(95)Directive 2006/66/EC of the European Parliament and of the Council of 6 September 2006 on batteries and accumulators and waste batteries and accumulators and repealing Directive 91/157/EEC (OJ L 266, 26.9.2006, p. 1). and in Annex III, Part B, to that Directive, including the use of the latest relevant Best Available Techniques, the achievement of the efficiencies specified for lead-acid batteries, nickel-cadmium batteries and for other chemistries. These processes ensure the recycling of the metal content to the highest degree that is technically feasible while avoiding excessive costs. Where applicable, facilities carrying out recycling processes meet the requirements laid down in Directive 2010/75/EU of the European Parliament and of the Council(96)Directive 2010/75/EU of the European Parliament and of the Council of 24 November 2010 on industrial emissions (integrated pollution prevention and control) (OJ L 334, 17.12.2010, p. 17).</t>
  </si>
  <si>
    <t>The activity complies with the criteria set out in Appendix C to this Annex. Batteries comply with the applicable sustainability rules on the placing on the market of batteries in the Union, including restrictions on the use of hazardous substances in batteries, including Regulation (EC) No 1907/2006 of the European Parliament and of the Council(97)Regulation (EC) No 1907/2006 of the European Parliament and of the Council of 18 December 2006 concerning the Registration, Evaluation, Authorisation and Restriction of Chemicals (REACH), establishing a European Chemicals Agency, amending Directive 1999/45/EC and repealing Council Regulation (EEC) No 793/93 and Commission Regulation (EC) No 1488/94 as well as Council Directive 76/769/EEC and Commission Directives 91/155/EEC, 93/67/EEC, 93/105/EC and 2000/21/EC (OJ L 396, 30.12.2006, p. 1). and Directive 2006/66/EC.</t>
  </si>
  <si>
    <t>C16.23, C23.11, C23.20, C23.31, C23.32, C23.43, C25.11, C25.12, C25.21, C25.29, C25.93, C27.31, C27.32, C27.33, C27.40, C27.51, C28.11, C28.12, C28.13, C28.14</t>
  </si>
  <si>
    <t>CCM 3.5</t>
  </si>
  <si>
    <t>Manufacture of energy efficiency equipment for buildings</t>
  </si>
  <si>
    <t>Manufacture of energy efficiency equipment for buildings. The economic activities in this category could be associated with several NACE codes, in particular C16.23, C23.11, C23.20, C23.31, C23.32, C23.43, C.23.61, C25.11, C25.12, C25.21, C25.29, C25.93, C27.31, C27.32, C27.33, C27.40, C27.51, C28.11, C28.12, C28.13, C28.14, in accordance with the statistical classification of economic activities established by Regulation (EC) No 1893/2006.</t>
  </si>
  <si>
    <t>The economic activity manufactures one or more of the following products and their key components(98)Where relevant, the U-value is calculated according to the applicable standards, e.g. EN ISO 10077-1:2017 (windows and doors), EN ISO 12631:2017 (curtain walls) and EN ISO 6946:2017 (other building components and elements).: windows with U-value lower or equal to 1,0 W/m2K; doors with U-value lower or equal to 1,2 W/m2K; external wall systems with U-value lower or equal to 0,5 W/m2K; roofing systems with U-value lower or equal to 0,3 W/m2K; insulating products with a lambda value lower or equal to 0,06 W/mK; household appliances falling into the highest two populated classes of energy efficiency in accordance with Regulation (EU) 2017/1369 of the European Parliament and of the Council(99)Regulation (EU) 2017/1369 of the European Parliament and of the Council of 4 July 2017 setting a framework for energy labelling and repealing Directive 2010/30/EU (OJ L 198, 28.7.2017, p. 1). and delegated acts adopted under that Regulation; light sources rated in the highest two populated classes of energy efficiency in accordance with Regulation (EU) 2017/1369 and delegated acts adopted under that Regulation; space heating and domestic hot water systems rated in the highest two populated classes of energy efficiency in accordance with Regulation (EU) 2017/1369 and delegated acts adopted under that Regulation; cooling and ventilation systems rated in the highest two populated classes of energy efficiency in accordance with Regulation (EU) 2017/1369 and delegated acts adopted under that Regulation; presence and daylight controls for lighting systems; heat pumps compliant with the technical screening criteria set out in Section 4.16 of this Annex; façade and roofing elements with a solar shading or solar control function, including those that support the growing of vegetation; energy-efficient building automation and control systems for residential and non-residential buildings; zoned thermostats and devices for the smart monitoring of the main electricity loads or heat loads for buildings, and sensoring equipment; products for heat metering and thermostatic controls for individual homes connected to district heating systems, for individual flats connected to central heating systems serving a whole building, and for central heating systems; district heating exchangers and substations compliant with the district heating/cooling distribution activity set out in Section 4.15 of this Annex; products for smart monitoring and regulating of heating system, and sensoring equipment.</t>
  </si>
  <si>
    <t>The activity assesses the availability of and, where feasible, adopts techniques that support: reuse and use of secondary raw materials and reused components in products manufactured; design for high durability, recyclability, easy disassembly and adaptability of products manufactured; waste management that prioritises recycling over disposal, in the manufacturing process; information on and traceability of substances of concern throughout the life cycle of the manufactured products.</t>
  </si>
  <si>
    <t>(98)Where relevant, the U-value is calculated according to the applicable standards, e.g. EN ISO 10077-1:2017 (windows and doors), EN ISO 12631:2017 (curtain walls) and EN ISO 6946:2017 (other building components and elements).     (99)Regulation (EU) 2017/1369 of the European Parliament and of the Council of 4 July 2017 setting a framework for energy labelling and repealing Directive 2010/30/EU (OJ L 198, 28.7.2017, p. 1).</t>
  </si>
  <si>
    <t>C22, C25, C26, C27, C28</t>
  </si>
  <si>
    <t>CCM 3.6</t>
  </si>
  <si>
    <t>Manufacture of other low carbon technologies</t>
  </si>
  <si>
    <t>Manufacture of technologies aimed at substantial GHG emission reductions in other sectors of the economy, where those technologies are not covered in Sections 3.1 to 3.5 of this Annex. The economic activities in this category could be associated with several NACE codes, in particular from C22, C25, C26, C27 and C28 in accordance with the statistical classification of economic activities established by Regulation (EC) No 1893/2006.</t>
  </si>
  <si>
    <t>The economic activity manufactures technologies that are aimed at and demonstrate substantial life-cycle GHG emission savings compared to the best performing alternative technology/product/solution available on the market. Life-cycle GHG emission savings are calculated using Commission Recommendation 2013/179/EU(100)Commission Recommendation 2013/179/EU of 9 April 2013 on the use of common methods to measure and communicate the life cycle environmental performance of products and organisations (OJ L 124, 4.5.2013, p. 1). or, alternatively, ISO 14067:2018(101)ISO standard 14067:2018, Greenhouse gases — Carbon footprint of products — Requirements and guidelines for quantification (version of [adoption date]: https://www.iso.org/standard/71206.html). or ISO 14064-1:2018(102)ISO standard 14064-1:2018, Greenhouse gases — Part 1: Specification with guidance at the organization level for quantification and reporting of greenhouse gas emissions and removals (version of [adoption date]: https://www.iso.org/standard/66453.html).. Quantified life-cycle GHG emission savings are verified by an independent third party.</t>
  </si>
  <si>
    <t>(100)Commission Recommendation 2013/179/EU of 9 April 2013 on the use of common methods to measure and communicate the life cycle environmental performance of products and organisations (OJ L 124, 4.5.2013, p. 1). (101)ISO standard 14067:2018, Greenhouse gases — Carbon footprint of products — Requirements and guidelines for quantification (version of [adoption date]: https://www.iso.org/standard/71206.html). (102)ISO standard 14064-1:2018, Greenhouse gases — Part 1: Specification with guidance at the organization level for quantification and reporting of greenhouse gas emissions and removals (version of [adoption date]: https://www.iso.org/standard/66453.html).</t>
  </si>
  <si>
    <t>C23.51</t>
  </si>
  <si>
    <t>CCM 3.7</t>
  </si>
  <si>
    <t>Manufacture of cement</t>
  </si>
  <si>
    <t>Transitional</t>
  </si>
  <si>
    <t>Manufacture of cement clinker, cement or alternative binder. The economic activities in this category could be associated with NACE code C23.51 in accordance with the statistical classification of economic activities established by Regulation (EC) No 1893/2006.</t>
  </si>
  <si>
    <t>The activity manufactures one of the following: grey cement clinker where the specific GHG emissions(103)Calculated in accordance with Commission Delegated Regulation (EU) 2019/331 of 19 December 2018 determining transitional Union-wide rules for harmonised free allocation of emission allowances pursuant to Article 10a of Directive 2003/87/EC of the European Parliament and of the Council (OJ L 59, 27.2.2019, p. 8). are lower than 0,722(104)Reflecting the average value of the 10% most efficient installations in 2016 and 2017 (t CO2 equivalents/t) as set out in the Annex to the Commission Implementing Regulation (EU) 2021/447 of 12 March 2021 determining revised benchmark values for free allocation of emission allowances for the period from 2021 to 2025 pursuant to Article 10a(2) of Directive 2003/87/EC of the European Parliament and of the Council, (OJ L 87, 15.3.2021, p. 29). tCO2e per tonne of grey cement clinker; cement from grey clinker or alternative hydraulic binder, where the specific GHG emissions(105)Calculated in accordance with Regulation (EU) 2019/331. from the clinker and cement or alternative binder production are lower than 0,469(106)Reflecting the average value of the 10% most efficient installations in 2016 and 2017 (t CO2 equivalents/t) for grey cement clinker as set out in the Annex to the Implementing Regulation (EU) 2021/447, multiplied by the clinker to cement ratio of 0,65. tCO2e per tonne of cement or alternative binder manufactured. Where CO2 that would otherwise be emitted from the manufacturing process is captured for the purpose of underground storage, the CO2 is transported and stored underground, in accordance with the technical screening criteria set out in Sections 5.11 and 5.12 of this Annex.</t>
  </si>
  <si>
    <t>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(BAT) conclusions for the production of cement, lime and magnesium oxide(107)Commission Implementing Decision 2013/163/EU of 26 March 2013 establishing the best available techniques (BAT) conclusions under Directive 2010/75/EU of the European Parliament and of the Council on industrial emissions for the production of cement, lime and magnesium oxide (OJ L 100, 9.4.2013, p. 1).. No significant cross-media effects occur(108)See Best Available Techniques Reference Document (BREF) on Economics and Cross-Media Effects (version of [adoption date]: https://eippcb.jrc.ec.europa.eu/sites/default/files/2019-11/ecm_bref_0706.pdf).. For manufacture of cement employing hazardous wastes as alternative fuels, measures are in place to ensure the safe handling of waste.</t>
  </si>
  <si>
    <t>(103)Calculated in accordance with Commission Delegated Regulation (EU) 2019/331 of 19 December 2018 determining transitional Union-wide rules for harmonised free allocation of emission allowances pursuant to Article 10a of Directive 2003/87/EC of the European Parliament and of the Council (OJ L 59, 27.2.2019, p. 8). (104)Reflecting the average value of the 10% most efficient installations in 2016 and 2017 (t CO2 equivalents/t) as set out in the Annex to the Commission Implementing Regulation (EU) 2021/447 of 12 March 2021 determining revised benchmark values for free allocation of emission allowances for the period from 2021 to 2025 pursuant to Article 10a(2) of Directive 2003/87/EC of the European Parliament and of the Council, (OJ L 87, 15.3.2021, p. 29). (105)Calculated in accordance with Regulation (EU) 2019/331. (106)Reflecting the average value of the 10% most efficient installations in 2016 and 2017 (t CO2 equivalents/t) for grey cement clinker as set out in the Annex to the Implementing Regulation (EU) 2021/447, multiplied by the clinker to cement ratio of 0,65.</t>
  </si>
  <si>
    <t>C24.42, C24.53</t>
  </si>
  <si>
    <t>CCM 3.8</t>
  </si>
  <si>
    <t>Manufacture of aluminium</t>
  </si>
  <si>
    <t>Manufacture of aluminium through primary alumina (bauxite) process or secondary aluminium recycling. The economic activities in this category could be associated with NACE code C24.42, C24.53 in accordance with the statistical classification of economic activities established by Regulation (EC) No 1893/2006.</t>
  </si>
  <si>
    <t>The activity manufactures one of the following: primary aluminium where the economic activity complies with two of the following criteria until 2025 and with all of the following criteria(109)Combined to a single threshold resulting in the sum of direct and indirect emissions, calculated as the average value of the top 10% of installations based on the data collected in the context of establishing the EU ETS industrial benchmarks for the period of 2021-2026 and calculated in accordance with the methodology for setting the benchmarks set out in Directive 2003/87/EC plus the substantial contribution to climate change mitigation criterion for electricity generation (100gCO2e/kWh) multiplied by the average energy efficiency of aluminium manufacturing (15.5 MWh/t Al). after 2025: the GHG emissions(110)Calculated in accordance with Regulation (EU) 2019/331. do not exceed 1,484(111)Reflecting the average value of the 10% most efficient installations in 2016 and 2017 (t CO2 equivalents/t) as set out in the Annex to the Implementing Regulation (EU) 2021/447. tCO2e per ton of aluminium manufactured(112)The aluminium manufactured is the unwrought non alloy liquid aluminium produced from electrolysis.: the average carbon intensity for the indirect GHG emissions(113)Indirect greenhouse gas emissions are the life-cycle greenhouse gas emissions produced from the generation of the electricity used for the manufacturing of primary aluminium. does not exceed 100g CO2e/kWh; the electricity consumption for the manufacturing process does not exceed 15.5 MWh/t Al. secondary aluminium.</t>
  </si>
  <si>
    <t>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(BAT) conclusions for the non-ferrous metals industries(114)Commission Implementing Decision (EU) 2016/1032 of 13 June 2016 establishing best available techniques (BAT) conclusions, under Directive 2010/75/EU of the European Parliament and of the Council, for the non-ferrous metals industries (OJ L 174, 30.6.2016, p. 32).. No significant cross-media effects occur.</t>
  </si>
  <si>
    <t>(109)Combined to a single threshold resulting in the sum of direct and indirect emissions, calculated as the average value of the top 10% of installations based on the data collected in the context of establishing the EU ETS industrial benchmarks for the period of 2021-2026 and calculated in accordance with the methodology for setting the benchmarks set out in Directive 2003/87/EC plus the substantial contribution to climate change mitigation criterion for electricity generation (100gCO2e/kWh) multiplied by the average energy efficiency of aluminium manufacturing (15.5 MWh/t Al). (110)Calculated in accordance with Regulation (EU) 2019/331. (111)Reflecting the average value of the 10% most efficient installations in 2016 and 2017 (t CO2 equivalents/t) as set out in the Annex to the Implementing Regulation (EU) 2021/447. (112)The aluminium manufactured is the unwrought non alloy liquid aluminium produced from electrolysis. (113)Indirect greenhouse gas emissions are the life-cycle greenhouse gas emissions produced from the generation of the electricity used for the manufacturing of primary aluminium.</t>
  </si>
  <si>
    <t>C24.10, C24.20, C24.31, C24.32, C24.33, C24.34, C24.51, C24.52</t>
  </si>
  <si>
    <t>CCM 3.9</t>
  </si>
  <si>
    <t>Manufacture of iron and steel</t>
  </si>
  <si>
    <t>Manufacture of iron and steel. The economic activities in this category could be associated with several NACE codes, in particular C24.10, C24.20, C24.31, C24.32, C24.33, C24.34, C24.51 and C24.52 in accordance with the statistical classification of economic activities established by Regulation (EC) No 1893/2006.</t>
  </si>
  <si>
    <t>The activity manufactures one of the following: iron and steel where GHG emissions(115)Calculated in accordance with Regulation (EU) 2019/331., reduced by the amount of emissions assigned to the production of waste gases in accordance with point 10.1.5(a) of Annex VII to Regulation (EU) 2019/331 do not exceed the following values applied to the different manufacturing process steps: hot metal = 1,331(116)Reflecting the average value of the 10% most efficient installations in 2016 and 2017 (t CO2 equivalents/t) as set out in the Annex to the Implementing Regulation (EU) 2021/447. tCO2e/t product; sintered ore = 0,163(117)Reflecting the average value of the 10% most efficient installations in 2016 and 2017 (t CO2 equivalents/t) as set out in the Annex to the Implementing Regulation (EU) 2021/447. tCO2e/t product; coke (excluding lignite coke) = 0,144(118)Reflecting the average value of the 10% most efficient installations in 2016 and 2017 (t CO2 equivalents/t) as set out in the Annex to the Implementing Regulation (EU) 2021/447. tCO2e/t product; iron casting = 0,299(119)Reflecting the average value of the 10% most efficient installations in 2016 and 2017 (t CO2 equivalents/t) as set out in the Annex to the Implementing Regulation (EU) 2021/447. tCO2e/t product; electric Arc Furnace (EAF) high alloy steel = 0,266(120)Reflecting the average value of the 10% most efficient installations in 2016 and 2017 (t CO2 equivalents/t) as set out in the Annex to the Implementing Regulation (EU) 2021/447. tCO2e/t product; electric Arc Furnace (EAF) carbon steel = 0,209(121)Reflecting the average value of the 10% most efficient installations in 2016 and 2017 (t CO2 equivalents/t) as set out in the Annex to the Implementing Regulation (EU) 2021/447. tCO2e/t product. steel in electric arc furnaces (EAFs) producing EAF carbon steel or EAF high alloy steel, as defined in Commission Delegated Regulation (EU) 2019/331 and where the steel scrap input relative to product output is not lower than: 70 % for the production of high alloy steel; 90 % for the production of carbon steel. Where the CO2 that would otherwise be emitted from the manufacturing process is captured for the purpose of underground storage, the CO2 is transported and stored underground, in accordance with the technical screening criteria set out in Sections 5.11 and 5.12 of this Annex.</t>
  </si>
  <si>
    <t>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(BAT) conclusions for iron and steel production(122)Commission Implementing Decision 2012/135/EU of 28 February 2012 establishing the best available techniques (BAT) conclusions under Directive 2010/75/EU of the European Parliament and of the Council on industrial emissions for iron and steel production (OJ L 70, 8.3.2012, p. 63).. No significant cross-media effects occur.</t>
  </si>
  <si>
    <t>(115)Calculated in accordance with Regulation (EU) 2019/331. (116)Reflecting the average value of the 10% most efficient installations in 2016 and 2017 (t CO2 equivalents/t) as set out in the Annex to the Implementing Regulation (EU) 2021/447. (117)Reflecting the average value of the 10% most efficient installations in 2016 and 2017 (t CO2 equivalents/t) as set out in the Annex to the Implementing Regulation (EU) 2021/447. (118)Reflecting the average value of the 10% most efficient installations in 2016 and 2017 (t CO2 equivalents/t) as set out in the Annex to the Implementing Regulation (EU) 2021/447. (119)Reflecting the average value of the 10% most efficient installations in 2016 and 2017 (t CO2 equivalents/t) as set out in the Annex to the Implementing Regulation (EU) 2021/447. (120)Reflecting the average value of the 10% most efficient installations in 2016 and 2017 (t CO2 equivalents/t) as set out in the Annex to the Implementing Regulation (EU) 2021/447. (121)Reflecting the average value of the 10% most efficient installations in 2016 and 2017 (t CO2 equivalents/t) as set out in the Annex to the Implementing Regulation (EU) 2021/447.</t>
  </si>
  <si>
    <t>C20.11</t>
  </si>
  <si>
    <t>CCM 3.10</t>
  </si>
  <si>
    <t>Manufacture of hydrogen</t>
  </si>
  <si>
    <t>Manufacture of hydrogen and hydrogen-based synthetic fuels. The economic activities in this category could be associated with NACE code C20.11 in accordance with the statistical classification of economic activities established by Regulation (EC) No 1893/2006.</t>
  </si>
  <si>
    <t>The activity complies with the life-cycle GHG emissions savings requirement of 73.4% for hydrogen [resulting in life-cycle GHG emissions lower than 3tCO2e/tH2] and 70% for hydrogen-based synthetic fuels relative to a fossil fuel comparator of 94g CO2e/MJ in analogy to the approach set out in Article 25(2) of and Annex V to Directive (EU) 2018/2001. Life-cycle GHG emissions savings are calculated using the methodology referred to in Article 28(5) of Directive (EU) 2018/2001 or, alternatively, using ISO 14067:2018(123)ISO standard 14067:2018, Greenhouse gases — Carbon footprint of products — Requirements and guidelines for quantification (version of [adoption date]: https://www.iso.org/standard/71206.html). or ISO 14064-1:2018(124)ISO standard 14064-1:2018, Greenhouse gases — Part 1: Specification with guidance at the organization level for quantification and reporting of greenhouse gas emissions and removals (version of [adoption date]: https://www.iso.org/standard/66453.html).. Quantified life-cycle GHG emission savings are verified in line with Article 30 of Directive (EU) 2018/2001 where applicable, or by an independent third party. Where the CO2 that would otherwise be emitted from the manufacturing process is captured for the purpose of underground storage, the CO2 is transported and stored underground, in accordance with the technical screening criteria set out in Sections 5.11 and 5.12, respectively, of this Annex.</t>
  </si>
  <si>
    <t>The activity complies with the criteria set out in Appendix C to this Annex. Emissions are within or lower than the emission levels associated with the best available techniques (BAT-AEL) ranges set out in the relevant best available techniques (BAT) conclusions, including: the best available techniques (BAT) conclusions for the production of chlor-alkali(125)Commission Implementing Decision 2013/732/EU of 9 December 2013 establishing the best available techniques (BAT) conclusions, under Directive 2010/75/EU of the European Parliament and of the Council on industrial emissions, for the production of chlor-alkali (OJ L 332, 11.12.2013, p. 34). and the best available techniques (BAT) conclusions for common waste water and waste gas treatment/management systems in the chemical sector(126)Commission Implementing Decision (EU) 2016/902 of 30 May 2016 establishing best available techniques (BAT) conclusions, under Directive 2010/75/EU of the European Parliament and of the Council, for common waste water and waste gas treatment/management systems in the chemical sector (OJ L 152, 9.6.2016, p. 23).; the best available techniques (BAT) conclusions for the refining of mineral oil and gas(127)Commission Implementing Decision 2014/738/EU of 9 October 2014 establishing best available techniques (BAT) conclusions, under Directive 2010/75/EU of the European Parliament and of the Council on industrial emissions, for the refining of mineral oil and gas (OJ L307, 28.10.2014, p. 38).. No significant cross-media effects occur.</t>
  </si>
  <si>
    <t>(123)ISO standard 14067:2018, Greenhouse gases — Carbon footprint of products — Requirements and guidelines for quantification (version of [adoption date]: https://www.iso.org/standard/71206.html). (124)ISO standard 14064-1:2018, Greenhouse gases — Part 1: Specification with guidance at the organization level for quantification and reporting of greenhouse gas emissions and removals (version of [adoption date]: https://www.iso.org/standard/66453.html).</t>
  </si>
  <si>
    <t>C20.13</t>
  </si>
  <si>
    <t>CCM 3.11</t>
  </si>
  <si>
    <t>Manufacture of carbon black</t>
  </si>
  <si>
    <t>Manufacture of carbon black. The economic activities in this category could be associated with NACE code C20.13 in accordance with the statistical classification of economic activities established by Regulation (EC) No 1893/2006.</t>
  </si>
  <si>
    <t>GHG emissions(128)Calculated in accordance with Regulation (EU) 2019/331. from the carbon black production processes are lower than 1,141(129)Reflecting the average value of the 10% most efficient installations in 2016 and 2017 (t CO2 equivalents/t) as set out in the Annex to the Implementing Regulation (EU) 2021/447. tCO2e per tonne of product.</t>
  </si>
  <si>
    <t>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Reference Document (BREF) for the Large Volume Inorganic Chemicals – Solids and Others industry(130)Best Available Techniques (BAT) Reference Document for the Large Volumes Inorganic Chemicals- Solids and Others industry, (version of [adoption date]: https://eippcb.jrc.ec.europa.eu/sites/default/files/2019-11/lvic-s_bref_0907.pdf).; the best available techniques (BAT) conclusions for common waste water and waste gas treatment/management systems in the chemical sector(131)Implementing Decision (EU) 2016/902.. No significant cross-media effects occur.</t>
  </si>
  <si>
    <t>(128)Calculated in accordance with Regulation (EU) 2019/331. (129)Reflecting the average value of the 10% most efficient installations in 2016 and 2017 (t CO2 equivalents/t) as set out in the Annex to the Implementing Regulation (EU) 2021/447.</t>
  </si>
  <si>
    <t>CCM 3.12</t>
  </si>
  <si>
    <t>Manufacture of soda ash</t>
  </si>
  <si>
    <t>Manufacture of disodium carbonate (soda ash, sodium carbonate, carbonic acid disodium salt). The economic activities in this category could be associated with NACE code C20.13 in accordance with the statistical classification of economic activities established by Regulation (EC) No 1893/2006.</t>
  </si>
  <si>
    <t>GHG emissions(132)Calculated in accordance with Regulation (EU) 2019/331. from the soda ash production processes are lower than 0,789(133)Reflecting the average value of the 10% most efficient installations in 2016 and 2017 (t CO2 equivalents/t) as set out in the Annex to the Implementing Regulation (EU) 2021/447. tCO2e per tonne of product.</t>
  </si>
  <si>
    <t>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Reference Document (BREF) for the Large Volume Inorganic Chemicals – Solids and Others industry(134)Best Available Techniques (BAT) Reference Document for the Large Volumes Inorganic Chemicals- Solids and Others industry (version of [adoption date]: https://eippcb.jrc.ec.europa.eu/sites/default/files/2019-11/lvic-s_bref_0907.pdf).; the best available techniques (BAT) conclusions for common waste water and waste gas treatment/management systems in the chemical sector(135)Implementing Decision (EU) 2016/902.. No significant cross-media effects occur.</t>
  </si>
  <si>
    <t>(132)Calculated in accordance with Regulation (EU) 2019/331. (133)Reflecting the average value of the 10% most efficient installations in 2016 and 2017 (t CO2 equivalents/t) as set out in the Annex to the Implementing Regulation (EU) 2021/447.</t>
  </si>
  <si>
    <t>CCM 3.13</t>
  </si>
  <si>
    <t>Manufacture of chlorine</t>
  </si>
  <si>
    <t>Manufacture of chlorine. The economic activities in this category could be associated with NACE code C20.13 in accordance with the statistical classification of economic activities established by Regulation (EC) No 1893/2006.</t>
  </si>
  <si>
    <t>Electricity consumption for electrolysis and chlorine treatment is equal or lower than 2.45 MWh per tonne of chlorine. Average life-cycle GHG emissions of the electricity used for chlorine production is at or lower than 100 g CO2e/kWh. Life-cycle GHG emissions are calculated using Recommendation 2013/179/EU or, alternatively, using ISO 14067:2018(136)ISO standard 14067:2018, Greenhouse gases — Carbon footprint of products — Requirements and guidelines for quantification (version of [adoption date]: https://www.iso.org/standard/71206.html). or ISO 14064-1:2018(137)ISO standard 14064-1:2018, Greenhouse gases — Part 1: Specification with guidance at the organization level for quantification and reporting of greenhouse gas emissions and removals (version of [adoption date]: https://www.iso.org/standard/66453.html).. Quantified life-cycle GHG emissions are verified by an independent third party.</t>
  </si>
  <si>
    <t>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(BAT) conclusions for the production of chlor-alkali(138)Implementing Decision 2013/732/EU.; the best available techniques (BAT) conclusions for common waste water and waste gas treatment/management systems in the chemical sector(139)Implementing Decision (EU) 2016/902.. No significant cross-media effects occur.</t>
  </si>
  <si>
    <t>(136)ISO standard 14067:2018, Greenhouse gases — Carbon footprint of products — Requirements and guidelines for quantification (version of [adoption date]: https://www.iso.org/standard/71206.html). (137)ISO standard 14064-1:2018, Greenhouse gases — Part 1: Specification with guidance at the organization level for quantification and reporting of greenhouse gas emissions and removals (version of [adoption date]: https://www.iso.org/standard/66453.html).</t>
  </si>
  <si>
    <t>C20.14</t>
  </si>
  <si>
    <t>CCM 3.14</t>
  </si>
  <si>
    <t>Manufacture of organic basic chemicals</t>
  </si>
  <si>
    <t>Manufacture of: high value chemicals (HVC): acetylene; ethylene; propylene; butadiene. Aromatics: mixed alkylbenzenes, mixed alkylnaphthalenes other than HS 2707 or 2902; cyclohexane; benzene; toluene; o-Xylene; p-Xylene; m-Xylene and mixed xylene isomers; ethylbenzene; cumene; biphenyl, terphenyls, vinyltoluenes, other cyclic hydrocarbons excluding cyclanes, cyclenes, cycloterpenes, benzene, toluene, xylenes, styrene, ethylbenzene, cumene, naphthalene, anthracene; benzol (benzene), toluol (toluene) and xylol (xylenes) naphthalene and other aromatic hydrocarbon mixtures (excluding benzole, toluole, xylole). vinyl chloride; styrene; ethylene oxide; monoethylene glycol; adipic acid. The economic activities in this category could be associated with NACE code C20.14 in accordance with the statistical classification of economic activities established by Regulation (EC) No 1893/2006.</t>
  </si>
  <si>
    <t>GHG emissions(140)Calculated in accordance with Regulation (EU) 2019/331. from the organic basic chemicals production processes are lower than: for HVC: 0,693(141)Reflecting the average value of the 10% most efficient installations in 2016 and 2017 (t CO2 equivalents/t) as set out in the Annex to the Implementing Regulation (EU) 2021/447. tCO2e/t of HVC; for aromatics: 0,0072(142)Reflecting the average value of the 10% most efficient installations in 2016 and 2017 (t CO2 equivalents/t) as set out in the Annex to the Implementing Regulation (EU) 2021/447. tCO2e/t of complex weighted throughput; for vinyl chloride: 0,171(143)Reflecting the average value of the 10% most efficient installations in 2016 and 2017 (t CO2 equivalents/t) as set out in the Annex to the Implementing Regulation (EU) 2021/447. tCO2e/t of vinyl chloride; for styrene: 0,419(144)Reflecting the average value of the 10% most efficient installations in 2016 and 2017 (t CO2 equivalents/t) as set out in the Annex to the Implementing Regulation (EU) 2021/447. tCO2e/t of styrene; for ethylene oxide/ethylene glycols: 0,314(145)Reflecting the average value of the 10% most efficient installations in 2016 and 2017 (t CO2 equivalents/t) as set out in the Annex to the Implementing Regulation (EU) 2021/447. tCO2e/t of ethylene oxide/glycol; for adipic acid: 0,32(146)Reflecting the average value of the 10% most efficient installations in 2016 and 2017 (t CO2 equivalents/t) as set out in the Annex to the Implementing Regulation (EU) 2021/447. tCO2e /t of adipic acid. Where the organic chemicals in scope are produced wholly or partially from renewable feedstock, the life-cycle GHG emissions of the manufactured chemical, manufactured wholly or partially from renewable feedstock, are lower than the life-cycle GHG emissions of the equivalent chemical manufactured from fossil fuel feedstock. Life-cycle GHG emissions are calculated using Recommendation 2013/179/EU or, alternatively, using ISO 14067:2018(147)ISO standard 14067:2018, Greenhouse gases — Carbon footprint of products — Requirements and guidelines for quantification (version of [adoption date]: https://www.iso.org/standard/71206.html). or ISO 14064-1:2018(148)ISO standard 14064-1:2018, Greenhouse gases — Part 1: Specification with guidance at the organization level for quantification and reporting of greenhouse gas emissions and removals (version of [adoption date]: https://www.iso.org/standard/66453.html).. Quantified life-cycle GHG emissions are verified by an independent third party. Agricultural biomass used for the manufacture of organic basic chemicals complies with the criteria laid down in Article 29, paragraphs 2 to 5 of Directive (EU) 2018/2001. Forest biomass used for the manufacture of organic basic chemicals complies with the criteria laid down in Article 29, paragraphs 6 and 7 of that Directive.</t>
  </si>
  <si>
    <t>The activity complies with the criteria set out in Appendix C to this Annex. Emissions are within or lower than the emission levels associated with the best available techniques (BAT-AEL) ranges set out in relevant best available techniques (BAT) conclusions, including: the best available techniques (BAT) conclusions for the production of large volumes organic chemicals(149)Commission Implementing Decision (EU) 2017/2117 of 21 November 2017 establishing best available techniques (BAT) conclusions, under Directive 2010/75/EU of the European Parliament and of the Council, for the production of large volume organic chemicals (OJ L 323, 7.12.2017, p. 1).; the best available techniques (BAT) conclusions for common waste water and waste gas treatment/management systems in the chemical sector(150)Implementing Decision (EU) 2016/902.. No significant cross-media effects occur.</t>
  </si>
  <si>
    <t>(140)Calculated in accordance with Regulation (EU) 2019/331. (141)Reflecting the average value of the 10% most efficient installations in 2016 and 2017 (t CO2 equivalents/t) as set out in the Annex to the Implementing Regulation (EU) 2021/447. (142)Reflecting the average value of the 10% most efficient installations in 2016 and 2017 (t CO2 equivalents/t) as set out in the Annex to the Implementing Regulation (EU) 2021/447. (143)Reflecting the average value of the 10% most efficient installations in 2016 and 2017 (t CO2 equivalents/t) as set out in the Annex to the Implementing Regulation (EU) 2021/447. (144)Reflecting the average value of the 10% most efficient installations in 2016 and 2017 (t CO2 equivalents/t) as set out in the Annex to the Implementing Regulation (EU) 2021/447. (145)Reflecting the average value of the 10% most efficient installations in 2016 and 2017 (t CO2 equivalents/t) as set out in the Annex to the Implementing Regulation (EU) 2021/447. (146)Reflecting the average value of the 10% most efficient installations in 2016 and 2017 (t CO2 equivalents/t) as set out in the Annex to the Implementing Regulation (EU) 2021/447. (147)ISO standard 14067:2018, Greenhouse gases — Carbon footprint of products — Requirements and guidelines for quantification (version of [adoption date]: https://www.iso.org/standard/71206.html). (148)ISO standard 14064-1:2018, Greenhouse gases — Part 1: Specification with guidance at the organization level for quantification and reporting of greenhouse gas emissions and removals (version of [adoption date]: https://www.iso.org/standard/66453.html).</t>
  </si>
  <si>
    <t>C20.15</t>
  </si>
  <si>
    <t>CCM 3.15</t>
  </si>
  <si>
    <t>Manufacture of anhydrous ammonia</t>
  </si>
  <si>
    <t>Manufacture of anhydrous ammonia. The economic activities in this category could be associated with NACE code C20.15 in accordance with the statistical classification of economic activities established by Regulation (EC) No 1893/2006.</t>
  </si>
  <si>
    <t>The activity complies with one of the following criteria: ammonia is produced from hydrogen that complies with the technical screening criteria set out in Section 3.10 of this Annex (Manufacturing of hydrogen); ammonia is recovered from waste water.</t>
  </si>
  <si>
    <t>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Reference Document (BREF) for the manufacture of Large Volume Inorganic Chemicals - Ammonia, Acids and Fertilisers(151)Best Available Techniques (BAT) Reference Document for the manufacture of Large Volume Inorganic Chemicals - Ammonia, Acids and Fertilisers (version of [adoption date]: https://eippcb.jrc.ec.europa.eu/sites/default/files/2019-11/lvic_aaf.pdf).; the best available techniques (BAT) conclusions for common waste water and waste gas treatment/management systems in the chemical sector(152)Implementing Decision (EU) 2016/902.. No significant cross-media effects occur.</t>
  </si>
  <si>
    <t>CCM 3.16</t>
  </si>
  <si>
    <t>Manufacture of nitric acid</t>
  </si>
  <si>
    <t>Manufacture of nitric acid. The economic activities in this category could be associated with NACE code C20.15 in accordance with the statistical classification of economic activities established by Regulation (EC) No 1893/2006.</t>
  </si>
  <si>
    <t>GHG emissions(153)Calculated in accordance with the Regulation (EU) 2019/331. from the manufacture of nitric acid are lower than 0,038(154)Reflecting the average value of the 10% most efficient installations in 2016 and 2017 (t CO2 equivalents/t) as set out in the Annex to the Implementing Regulation (EU) 2021/447. tCO2e per tonne of nitric acid.</t>
  </si>
  <si>
    <t>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Reference Document (BREF) for the manufacture of Large Volume Inorganic Chemicals - Ammonia, Acids and Fertilisers(155)Best Available Techniques (BAT) Reference Document for the manufacture of Large Volume Inorganic Chemicals - Ammonia, Acids and Fertilisers (version of [adoption date]: https://eippcb.jrc.ec.europa.eu/sites/default/files/2019-11/lvic_aaf.pdf).; the best available techniques (BAT) conclusions for common waste water and waste gas treatment/management systems in the chemical sector(156)Implementing Decision (EU) 2016/902.. No significant cross-media effects occur.</t>
  </si>
  <si>
    <t>(153)Calculated in accordance with the Regulation (EU) 2019/331. (154)Reflecting the average value of the 10% most efficient installations in 2016 and 2017 (t CO2 equivalents/t) as set out in the Annex to the Implementing Regulation (EU) 2021/447.</t>
  </si>
  <si>
    <t>C20.16</t>
  </si>
  <si>
    <t>CCM 3.17</t>
  </si>
  <si>
    <t>Manufacture of plastics in primary form</t>
  </si>
  <si>
    <t>Manufacture resins, plastics materials and non-vulcanisable thermoplastic elastomers, the mixing and blending of resins on a custom basis, as well as the manufacture of non-customised synthetic resins. The economic activities in this category could be associated with NACE code C20.16 in accordance with the statistical classification of economic activities established by Regulation (EC) No 1893/2006.</t>
  </si>
  <si>
    <t>The activity complies with one of the following criteria: the plastic in primary form is fully manufactured by mechanical recycling of plastic waste; where mechanical recycling is not technically feasible or economically viable, the plastic in primary form is fully manufactured by chemical recycling of plastic waste and the life-cycle GHG emissions of the manufactured plastic, excluding any calculated credits from the production of fuels, are lower than the life-cycle GHG emissions of the equivalent plastic in primary form manufactured from fossil fuel feedstock. Life-cycle GHG emissions are calculated using Recommendation 2013/179/EU or, alternatively, using ISO 14067:2018(157)ISO standard 14067:2018, Greenhouse gases — Carbon footprint of products — Requirements and guidelines for quantification (version of [adoption date]: https://www.iso.org/standard/71206.html). or ISO 14064-1:2018(158)ISO standard 14064-1:2018, Greenhouse gases — Part 1: Specification with guidance at the organization level for quantification and reporting of greenhouse gas emissions and removals (version of [adoption date]: https://www.iso.org/standard/66453.html).. Quantified life-cycle GHG emissions are verified by an independent third party. derived wholly or partially from renewable feedstock(159)Renewable feedstock refers to biomass, industrial bio-waste or municipal bio-waste. and its life-cycle GHG emissions are lower than the life-cycle GHG emissions of the equivalent plastics in primary form manufactured from fossil fuel feedstock. Life-cycle GHG emissions are calculated using Recommendation 2013/179/EU or, alternatively, using ISO 14067:2018 or ISO 14064-1:2018. Quantified life-cycle GHG emissions are verified by an independent third party. Agricultural biomass used for the manufacture of plastics in its primary form complies with the criteria laid down in Article 29, paragraphs 2 to 5, of Directive (EU) 2018/2001. Forest biomass used for the manufacture of plastics in its primary form complies with the criteria laid down in Article 29, paragraphs 6 and 7, of that Directive.</t>
  </si>
  <si>
    <t>The activity complies with the criteria set out in Appendix C to this Annex. Emissions are within or lower than the emission levels associated with the best available techniques (BAT-AEL) ranges set out in relevant best available techniques (BAT) conclusions, including: the Best Available Techniques Reference Document (BREF) for the Production of Polymers(160)Best Available Techniques (BAT) Reference Document for the Production of Polymers (version of [adoption date]: https://eippcb.jrc.ec.europa.eu/sites/default/files/2019-11/pol_bref_0807.pdf).; the best available techniques (BAT) conclusions for common waste water and waste gas treatment/management systems in the chemical sector(161)Implementing Decision (EU) 2016/902.. No significant cross-media effects occur.</t>
  </si>
  <si>
    <t>(157)ISO standard 14067:2018, Greenhouse gases — Carbon footprint of products — Requirements and guidelines for quantification (version of [adoption date]: https://www.iso.org/standard/71206.html). (158)ISO standard 14064-1:2018, Greenhouse gases — Part 1: Specification with guidance at the organization level for quantification and reporting of greenhouse gas emissions and removals (version of [adoption date]: https://www.iso.org/standard/66453.html). (159)Renewable feedstock refers to biomass, industrial bio-waste or municipal bio-waste.</t>
  </si>
  <si>
    <t>C22.2, C26.1, C26.2, C28.14, C28.15, C29.2, C29.3, C33.17</t>
  </si>
  <si>
    <t>CCM 3.18</t>
  </si>
  <si>
    <t>Manufacture of automotive and mobility components</t>
  </si>
  <si>
    <t>Manufacture, repair, maintenance, retrofitting, repurposing and upgrade of mobility components for zero-emission personal mobility devices and of automotive and mobility systems, components, separate technical units, parts and spare parts as defined in Article 3, points (18) to (21) and (23) of Regulation (EU) 2018/858 of the European Parliament and of the Council(162)Regulation (EU) 2018/858 of the European Parliament and of the Council of 30 May 2018 on the approval and market surveillance of motor vehicles and their trailers, and of systems, components and separate technical units intended for such vehicles, amending Regulations (EC) No 715/2007 and (EC) No 595/2009 and repealing Directive 2007/46/EC (OJ L 151, 14.6.2018, p. 1)., type approved, designed, and constructed for use only in vehicles and buses of category M1, M2, M3, N1, N2 and N3, and in Article 3, points (15) to (18) and (21) in Regulation (EU) 168/2013 of the European Parliament and of the Council(163)Regulation (EU) No 168/2013 of the European Parliament and of the Council of 15 January 2013 on the approval and market surveillance of two- or three-wheel vehicles and quadricycles (OJ L 60, 2.3.2013, p. 52)., type approved, designed, and constructed for use only in vehicles of category L meeting the criteria set out in this Section and which are essential for delivering and improving the environmental performance of the vehicle.   The economic activities in this category are excluded from Sections 3.3. and 3.6. of this Annex. Where Sections 3.2. and 3.4. of this Annex are applicable, the economic activities in this category are excluded from this Section. The economic activities in this category could be associated with several NACE codes, in particular C22.2, C26.1, C26.2, 26.3, 26.4, C28.14, C28.15, C29.2, C29.3, and C33.17 in accordance with the statistical classification of economic activities established by Regulation (EC) No 1893/2006.</t>
  </si>
  <si>
    <t>1. The economic activity manufactures, repairs, maintains, retrofits, repurposes and upgrades components that are essential for delivering and improving the environmental performance for the following vehicles: urban, suburban and road passenger transport devices, where the direct (tailpipe) CO2 emissions of the vehicles are zero; vehicles designated as categories M2 and M3(164)As referred to in Article 4(1), point (a), of Regulation (EU) 2018/858. where the direct (tailpipe) CO2 emissions of the vehicles are zero; vehicles of category M1 and N1 classified as light-duty vehicles(165)As defined in Article 4(1), points (a) and (b) of Regulation (EU) 2018/858. where specific emissions of CO2, as defined in Article 3(1), point (h), of Regulation (EU) 2019/631 of the European Parliament and of the Council(166)Regulation (EU) 2019/631 of the European Parliament and of the Council of 17 April 2019 setting CO2 emission performance standards for new passenger cars and for new light commercial vehicles, and repealing Regulations (EC) No 443/2009 and (EU) No 510/2011 (recast) (OJ L 111, 25.4.2019, p. 13)., are zero; vehicles of category L(167)As defined in Article 4 of Regulation (EU) No 168/2013. with tailpipe CO2 emissions equal to 0 g CO2e/km calculated in accordance with the emission test laid down in Regulation (EU) 168/2013; vehicles of categories N2 and N3, and N1 classified as heavy-duty vehicles, not dedicated to transporting fossil fuels with a technically permissible maximum laden mass not exceeding 7,5 tonnes that are ‘zero-emission heavy-duty vehicles’ as defined in Article 3, point (11), of Regulation (EU) 2019/1242 of the European Parliament and of the Council(168)Regulation (EU) 2019/1242 of the European Parliament and of the Council of 20 June 2019 setting CO2 emission performance standards for new heavy-duty vehicles and amending Regulations (EC) No 595/2009 and (EU) 2018/956 of the European Parliament and of the Council and Council Directive 96/53/EC (OJ L 198, 25.7.2019, p. 202).. 2. The economic activity manufactures, repairs, maintains, retrofits, repurposes and upgrades mobility components for personal mobility devices with a propulsion that comes from the physical activity of the user, from a zero-emissions motor, or a mix of zero-emissions motor and physical activity.</t>
  </si>
  <si>
    <t>The activity complies with the criteria set out in Appendix B to this Annex</t>
  </si>
  <si>
    <t>The activity assesses the availability of and, where feasible, adopts techniques that support: reuse and use of secondary raw materials and re-used components in products manufactured;  design for high durability, recyclability, easy disassembly and adaptability of products manufactured;  waste management that prioritises recycling over disposal, in the manufacturing process;  information on and traceability of substances of concern throughout the life cycle of the manufactured products. </t>
  </si>
  <si>
    <t>The activity complies with the criteria set out in Appendix C to this Annex Where applicable, the components and parts do not contain lead, mercury, hexavalent chromium and cadmium.</t>
  </si>
  <si>
    <t>(162)Regulation (EU) 2018/858 of the European Parliament and of the Council of 30 May 2018 on the approval and market surveillance of motor vehicles and their trailers, and of systems, components and separate technical units intended for such vehicles, amending Regulations (EC) No 715/2007 and (EC) No 595/2009 and repealing Directive 2007/46/EC (OJ L 151, 14.6.2018, p. 1). (163)Regulation (EU) No 168/2013 of the European Parliament and of the Council of 15 January 2013 on the approval and market surveillance of two- or three-wheel vehicles and quadricycles (OJ L 60, 2.3.2013, p. 52). (164)As referred to in Article 4(1), point (a), of Regulation (EU) 2018/858. (165)As defined in Article 4(1), points (a) and (b) of Regulation (EU) 2018/858. (166)Regulation (EU) 2019/631 of the European Parliament and of the Council of 17 April 2019 setting CO2 emission performance standards for new passenger cars and for new light commercial vehicles, and repealing Regulations (EC) No 443/2009 and (EU) No 510/2011 (recast) (OJ L 111, 25.4.2019, p. 13). (167)As defined in Article 4 of Regulation (EU) No 168/2013. (168)Regulation (EU) 2019/1242 of the European Parliament and of the Council of 20 June 2019 setting CO2 emission performance standards for new heavy-duty vehicles and amending Regulations (EC) No 595/2009 and (EU) 2018/956 of the European Parliament and of the Council and Council Directive 96/53/EC (OJ L 198, 25.7.2019, p. 202).</t>
  </si>
  <si>
    <t>C30.2, C27.1, C27.9</t>
  </si>
  <si>
    <t>CCM 3.19</t>
  </si>
  <si>
    <t>Manufacture of rail rolling stock constituents</t>
  </si>
  <si>
    <t>Manufacture, installation, technical consulting, retrofitting, upgrade, repair, maintenance, and repurposing of products, equipment, systems, and software related to the rail constituents detailed in Point 2.7 of Annex II to Directive (EU) 2016/797. These constituents and services are essential to the environmental performance, operation and functioning over the lifetime of rail rolling stock that comply with Section 3.3. of this Annex. The economic activities in this category could be associated with several NACE codes, in particular, C30.2 C27.1, C27.9 in accordance with the statistical classification of economic activities established by Regulation (EC) No 1893/2006. The economic activities in this category are excluded from Sections 3.3. and 3.6. of this Annex.</t>
  </si>
  <si>
    <t>The economic activity manufactures, installs, retrofits, repairs, maintains, upgrades or repurposes products, equipment, systems or software related to the following rail constituents detailed in Point 2.7 of Annex II to Directive (EU) 2016/797 or provides related technical consulting services: These constituents and services are essential to the environmental performance, operation and functioning over the lifetime of one or more of the technologies listed below:  trains, passenger coaches and wagons that have zero direct (tailpipe) CO2 emissions that comply with Section 3.3. of Annex I to this Regulation; trains, passenger coaches and wagons that have zero direct tailpipe CO2 emission when operated on a track with necessary infrastructure, and use a conventional engine where such infrastructure is not available (bimode) that comply with Section 3.3. of Annex I to this Regulation.</t>
  </si>
  <si>
    <t>The activity complies with the criteria set out in Appendix C to this Annex. Where applicable, vehicles do not contain lead, mercury, hexavalent chromium and cadmium. </t>
  </si>
  <si>
    <t>C26.51, C27.1, C27.3, C27.9, C33.13, C33.14, C33.2</t>
  </si>
  <si>
    <t>CCM 3.20</t>
  </si>
  <si>
    <t>Manufacture, installation, and servicing of high, medium and low voltage electrical equipment for electrical transmission and distribution that result in or enable a substantial contribution to climate change mitigation</t>
  </si>
  <si>
    <t>The economic activity develops, manufactures, installs, maintains or services electrical products, equipment or systems, or software aimed at substantial GHG emission reductions in high, medium and low voltage electrical transmission and distribution systems through electrification, energy efficiency, integration of renewable energy or efficient power conversion. The economic activity includes systems to integrate renewable sources of energy in the electric grid, interconnect or increase grid automation, flexibility and stability, manage demand-side response, develop low carbon transport or heat, or deploy smart metering technologies for substantial improvement of energy efficiency. The economic activity in this category does not include heat and power generating equipment and electrical appliances. Where an economic activity falls under this Section and Section 4.9. of this Annex, Section 4.9. of this Annex applies. The economic activities in this category could be associated with several NACE codes, in particular C26.51, C27.1, C27.3, C27.9, C33.13, C33.14 and C33.2 in accordance with the statistical classification of economic activities established by Regulation (EC) No 1893/2006.</t>
  </si>
  <si>
    <t>1. The activity manufactures, installs, or maintains one or more of the following, or provides maintenance, repair and technical consulting services essential to the functioning over the lifetime of one or more of the following: electric vehicle charging stations and supporting electric infrastructure for the electrification of transport that is installed primarily to enable electric vehicle charging. Any activity included in Section 7.4. is excluded from this point. transmission and distribution current-carrying wiring devices and non-current-carrying wiring devices for wiring electrical circuits, and transformers that comply with the Tier 2 (1 July 2021) requirements for large power transformers set out in Annex I to Commission Regulation (EU) 548/2014(169)Commission Regulation (EU) No 548/2014 of 21 May 2014 on implementing Directive 2009/125/EC of the European Parliament and of the Council with regard to small, medium and large power transformers (OJ L 152 22.5.2014, p. 1)., and medium power transformers with highest voltage for equipment not exceeding 36 kV, with AA0 level requirements on no-load losses set out in standard EN 50708 series, provided those devices and transformers contribute to increasing the proportion of renewable energy in the system or improve energy efficiency; low voltage electrical products, equipment and systems, that increase the controllability of the electricity system, and contribute to increasing the proportion of renewable energy or improve energy efficiency, that are: low voltage circuit breakers, switchgears, switchboards, panel boards or control centres that are connectable, automated or equipped with power or energy metering devices and that comply with IEC TR 63196 Low-Voltage Switchgear and Control gear and their assemblies – Energy efficiency; Home and Building Electronic Systems (HBES), as referred to in EN IEC 63044 series, where the products and systems are needed to measure, control and reduce energy consumption; technologies that enable to increase the energy efficiency of low voltage installations, recognised under HD 60364-8-1: Low-voltage electrical installations – Part 8-1: Energy efficiency and HD 60364-8-82: Low-voltage electrical installations – Part 8-82: Functional aspects – Prosumer’s low-voltage electrical installations, including energy and power meters, external customer display, power compensation, phase compensation and filtering and efficient electric motor-driven systems; high and medium voltage switchgears and control gears that increase the controllability of the electricity system, are integrated to increase the proportion of renewable energy or improve energy efficiency. The equipment referred to in this point (d) complies with EN 62271-1 High-voltage switchgear and control gear – Part 1: Common specifications for alternating current switchgear and control gear and EN 62271-200 High-voltage switchgear and control gear – Part 200: AC metal-enclosed switchgear and control gear for rated voltages above 1 kV and up to and including 52 kV or with EN 62271-203 High-voltage switchgear and control gear – Part 203: Gas-insulated metal-enclosed switchgear for rated voltages above 52kV; demand response and load shifting equipment, systems and services that increase the flexibility of the electricity system and support grid stability, that include: solutions to carry information to users for remotely acting on supply or consumption, including customer data hubs; automated control centres for load management and their core components (switchboards, contactors, relays, circuit breakers, automatic transfer switches). Core components are installed as part of control centres; where not included in Section 8.2., advanced software and analytics to maximise efficiency and automation of electricity networks or integration of decentralised energy resources, at the level of the electricity grid or an industry, that include: advanced control rooms, automation of electrical substations, voltage control capabilities; operation software enabling operators to simulate the operation of grids for the purpose of ensuring grid stability, managing Distributed Energy Resources or improving grid performance. The software supports dynamic grid characteristics required for the transition towards renewable energy. It is capable of processing data from near-real time grid measurements to observe how the power transmission, distribution and consumption really occur, and use this information to improve simulation studies and operation activities, including the avoidance of outages, black-outs, and wastes; where not included in Section 8.2., software supporting the design and planning of new grids or grid upgrades. The software supports dynamic grid characteristics required for the transition towards renewable energy, including volatile power generation at distribution level (“prosumers”), changing of power flow directions, and the use of grid storage units; meteorological sensors for forecasting renewable electricity production; stand-alone or embedded connectable controllers and relays that enable an efficient use of electrical sources and loads; load-shedding and load-shifting equipment for load management and source-switching equipment, where the equipment is compliant with EN IEC 62962:2019 Particular requirements for load-shedding equipment; where not included in Section 8.2., communication systems, software and control equipment, products, systems and services for energy efficiency or integration of renewable energy: equipment to allow for exchange specifically of renewable electricity between users; battery swapping technology or service, supporting the electrification of transport; microgrid management systems; energy or power management systems, energy or power controls systems and SCADA systems for power management; contactors, motor starters and motor controls that are connectable or automated and enable remote or automated control of electricity consumption and optimisation of load variation; variable speed drives and other variable speed drive solutions, excluding soft starters, that enable energy efficiency in electrical motor applications, where the equipment is compliant with EN 61800-9-1: Adjustable speed electrical power drive systems - Part 9-1: Ecodesign for power drive systems, motor starters, power electronics and their driven applications - General requirements for setting energy efficiency standards for power driven equipment using the extended product approach (EPA) and semi analytic model (SAM) and EN 61800-9-2: Adjustable speed electrical power drive systems - Part 9-2: Ecodesign for power drive systems, motor starters, power electronics and their driven applications - Energy efficiency indicators for power drive systems and motor starters; low-voltage electrical motors with an energy efficiency class (according to EN 60034-30-1: Rotating electrical machines - Part 30-1: Efficiency classes of line operated AC motors (IE code)) exceeding the requirements set by Commission Regulation 2019/1781(170)Commission Regulation (EU) 2019/1781 of 1 October 2019 laying down ecodesign requirements for electric motors and variable speed drives pursuant to Directive 2009/125/EC of the European Parliament and of the Council, amending Regulation (EC) No 641/2009 with regard to ecodesign requirements for glandless standalone circulators and glandless circulators integrated in products and repealing Commission Regulation (EC) No 640/2009 (OJ L 272, 25.10.2019, p. 74)., specifically: single-phase motors with a rated output of 0,12 kW or higher and an efficiency class of IE3 or higher; Ex eb increased safety motors with a rated output between 0,12 kW and 1 000 kW, with 2, 4, 6 or 8 poles and an efficiency class IE3 or higher; 3-phase motors with a rated output between 0,75 kW and 1000 kW, with 2, 4, 6 or 8 poles, which are not Ex eb increased safety motors and have (i) an efficiency class of IE5 for motors with 2,4 or 6 poles and a rated power between 75 kW and 200 kW, (ii) an efficiency class of IE 4 or higher for all other motors; 3-phase motors with a rated output between 0,12 kW and 0,75 kW, with 2, 4, 6 or 8 poles, which are not Ex eb increased safety motors and have an efficiency class of IE3 or higher; 3-phase VSD only motors with a rated output between 0,75 kW and 1000 kW with 2, 4, 6 or 8 poles, classified according to the EN IEC TS 60034-30-2 and an efficiency class IE5; medium- and high-voltage motors with a rated power above 1000 kW and an energy efficiency class IE 4 or higher according to draft standard IEC 60034-30-3. 2. The following elements are not compliant: infrastructure dedicated to creating a direct connection or expanding an existing direct connection between a substation or network and a power production plant that is more greenhouse gas intensive than 100 g CO2e/kWh measured on a life cycle basis. That exclusion only applies to equipment that is directly used to connect, or reinforce the connection to, a power production plant that is more greenhouse gas intensive than 100 g CO2e/kWh measured on a life cycle basis; products, equipment, systems and software that are installed in an infrastructure dedicated to the extraction, transport, distribution, storage, manufacturing or transformation of fossil fuels. 3. Switchgears with insulating or breaking medium using, or whose functioning relies on gases with a Global Warming Potential above 10 are not compliant. For all power ranges, switchgears containing SF6 are not compliant. 4. All products, equipment and systems comply with mandatory energy and material efficiency performance requirements laid down in Directive 2009/125/EC of the European Parliament and of the Council(171)Directive 2009/125/EC of the European Parliament and of the Council of 21 October 2009 establishing a framework for the setting of ecodesign requirements for energy-related products (recast) (OJ L 285, 31.10.2009, p. 10).. Manufacturers refer to the latest applicable performance requirements in the Union.</t>
  </si>
  <si>
    <t>The activity assesses the availability of and, where feasible, adopts techniques that support: reuse and use of secondary raw materials and reused components in products manufactured; design for high durability, recyclability, easy disassembly and adaptability of products manufactured; waste management that prioritises recycling over disposal in the manufacturing process; information on and traceability of substances of concern throughout the life cycle of the manufactured products.</t>
  </si>
  <si>
    <t>(169)Commission Regulation (EU) No 548/2014 of 21 May 2014 on implementing Directive 2009/125/EC of the European Parliament and of the Council with regard to small, medium and large power transformers (OJ L 152 22.5.2014, p. 1). (170)Commission Regulation (EU) 2019/1781 of 1 October 2019 laying down ecodesign requirements for electric motors and variable speed drives pursuant to Directive 2009/125/EC of the European Parliament and of the Council, amending Regulation (EC) No 641/2009 with regard to ecodesign requirements for glandless standalone circulators and glandless circulators integrated in products and repealing Commission Regulation (EC) No 640/2009 (OJ L 272, 25.10.2019, p. 74). (171)Directive 2009/125/EC of the European Parliament and of the Council of 21 October 2009 establishing a framework for the setting of ecodesign requirements for energy-related products (recast) (OJ L 285, 31.10.2009, p. 10).</t>
  </si>
  <si>
    <t>C30.3, C33.16</t>
  </si>
  <si>
    <t>CCM 3.21</t>
  </si>
  <si>
    <t>Manufacturing of aircraft</t>
  </si>
  <si>
    <t>Manufacture, repair, maintenance, overhaul, retrofitting, design, repurposing and upgrade of aircraft and aircraft parts and equipment(172)The activity includes manufacturing of parts and equipment and provision of related services, as well as Maintenance, Repair and Overhaul (MRO), to the extent that these can be linked to an eligible aircraft type and improves or maintains the level of efficiency of the aircraft.. The economic activities in this category could be associated with a NACE code, in particular C30.3 and C33.16, in accordance with the statistical classification of economic activities established by Regulation (EC) No 1893/2006.</t>
  </si>
  <si>
    <t>The activity manufactures, repairs, maintains, overhauls, retrofits, designs, repurposes or upgrades one of the following: the aircraft with zero direct (tailpipe) CO2 emissions; until 31 December 2027, the aircraft, other than produced for private or commercial business aviation, meeting the margins specified below and limited by the replacement ratio to ensure that the delivery does not increase the worldwide fleet number: having maximum take-off mass greater than 5,7 t and less than or equal to 60t and a certified metric value of CO2 emissions of at least 11 % less than the New Type limit of the International Civil Aviation Organisation (ICAO) standard(173)Volume 3 (CO2 emissions) of the environmental protection standard of the International Civil Aviation Organization (ICAO) contained in Annex 16 to the Chicago Convention, first edition.; having a maximum take-off mass greater than 60 t and less than or equal to 150t and a certified metric value of CO2 emissions of at least 2 % less than the New Type limit of the ICAO standard; having a maximum take-off mass greater than 150 t and a certified metric value of CO2 emissions of at least 1,5 % less than the New Type limit of the ICAO standard. The share of Taxonomy compliance of eligible aircraft shall be limited by the replacement ratio. The replacement ratio shall be calculated based on the proportion of aircraft permanently withdrawn from use to aircraft delivered at the global level averaged over the preceding 10 years as evidenced by verified data available from independent data providers. In the absence of a certificate on the metric values of CO2 emissions confirming the required margin to the New Type limit of the ICAO standard, the aircraft manufacturer shall deliver a declaration that the aircraft meets the required level of performance and margins of improvement with the condition that the aircraft is certified by 11 December 2026. from 1 January 2028 to 31 December 2032, the aircraft meeting the technical screening criteria set out in point (b) of this subsection that is certified to operate on 100 % blend of sustainable aviation fuels.</t>
  </si>
  <si>
    <t>The activity assesses the availability of and, where feasible, adopts techniques that support: reuse and use of secondary raw materials and re-used components in products manufactured; design for high durability, recyclability, easy disassembly and adaptability of products manufactured; waste management that prioritises recycling over disposal in the manufacturing process; information on and traceability of substances of concern throughout the life cycle of the manufactured products. Measures are in place to manage and recycle waste at the end-of life, including through decommissioning contractual agreements with recycling service providers, reflection in financial projections or official project documentation. These measures ensure that components and materials are segregated and treated to maximise recycling and reuse in accordance with the waste hierarchy, EU waste regulation principles and applicable regulations, in particular through the reuse and recycling of batteries and electronics and the critical raw materials therein. These measures also include the control and management of hazardous materials.</t>
  </si>
  <si>
    <t>The activity complies with the criteria set out in Appendix C to this Annex. The aircraft complies with Article 9(2) of Regulation (EU) 2018/1139. The aircraft referred to in points (b) and (c) of this Section complies with the following standards: amendment 13 of Volume I (noise), Chapter 14 of Annex 16 to the Chicago Convention, where the sum of the differences at all three measurement points between the maximum noise levels and the maximum permitted noise levels specified in 14.4.1.1, 14.4.1.2 and 14.4.1.3, shall not be less than 22 EPNdB; amendment 10 of Volume II (engine emissions), Chapters 2 and 4, of Annex 16 to the Chicago Convention.</t>
  </si>
  <si>
    <t>(172)The activity includes manufacturing of parts and equipment and provision of related services, as well as Maintenance, Repair and Overhaul (MRO), to the extent that these can be linked to an eligible aircraft type and improves or maintains the level of efficiency of the aircraft. (173)Volume 3 (CO2 emissions) of the environmental protection standard of the International Civil Aviation Organization (ICAO) contained in Annex 16 to the Chicago Convention, first edition.</t>
  </si>
  <si>
    <t>D35.11, F42.22</t>
  </si>
  <si>
    <t>Energy</t>
  </si>
  <si>
    <t>CCM 4.1</t>
  </si>
  <si>
    <t>Electricity generation using solar photovoltaic technology</t>
  </si>
  <si>
    <t>Construction or operation of electricity generation facilities that produce electricity using solar photovoltaic (PV) technology. Where an economic activity is an integral element of the ‘Installation, maintenance and repair of renewable energy technologies’ as referred to in Section 7.6 of this Annex, the technical screening criteria specified in Section 7.6 apply. The economic activities in this category could be associated with several NACE codes, in particular D35.11 and F42.22 in accordance with the statistical classification of economic activities established by Regulation (EC) No 1893/2006.</t>
  </si>
  <si>
    <t>The activity generates electricity using solar PV technology.</t>
  </si>
  <si>
    <t>The activity assesses availability of and, where feasible, uses equipment and components of high durability and recyclability and that are easy to dismantle and refurbish.</t>
  </si>
  <si>
    <t>CCM 4.2</t>
  </si>
  <si>
    <t>Electricity generation using concentrated solar power (CSP) technology</t>
  </si>
  <si>
    <t>Construction or operation of electricity generation facilities that produce electricity using concentrated solar power (CSP) technology. The economic activities in this category could be associated with several NACE codes, in particular D35.11 and F42.22 in accordance with the statistical classification of economic activities established by Regulation (EC) No 1893/2006.</t>
  </si>
  <si>
    <t>The activity generates electricity using CSP technology.</t>
  </si>
  <si>
    <t>CCM 4.3</t>
  </si>
  <si>
    <t>Electricity generation from wind power</t>
  </si>
  <si>
    <t>Construction or operation of electricity generation facilities that produce electricity from wind power. Where an economic activity is an integral element of the ‘Installation, maintenance and repair of renewable energy technologies’ as referred to in Section 7.6 of this Annex, the technical screening criteria specified in Section 7.6 apply. The economic activities in this category could be associated with several NACE codes, in particular D35.11 and F42.22 in accordance with the statistical classification of economic activities established by Regulation (EC) No 1893/2006.</t>
  </si>
  <si>
    <t>The activity generates electricity from wind power.</t>
  </si>
  <si>
    <t>In case of construction of offshore wind, the activity does not hamper the achievement of good environmental status as set out in Directive 2008/56/EC of the European Parliament and of the Council(174)Directive 2008/56/EC of the European Parliament and of the Council of 17 June 2008 establishing a framework for community action in the field of marine environmental policy (Marine Strategy Framework Directive) (OJ L 164, 25.6.2008, p. 19)., requiring that the appropriate measures are taken to prevent or mitigate impacts in relation to that Directive’s Descriptor 11 (Noise/Energy), laid down in Annex I to that Directive, and as set out in Commission Decision (EU) 2017/848(175)Commission Decision (EU) 2017/848 of 17 May 2017 laying down criteria and methodological standards on good environmental status of marine waters and specifications and standardised methods for monitoring and assessment, and repealing Decision 2010/477/EU (OJ L 125, 18.5.2017, p. 43). in relation to the relevant criteria and methodological standards for that descriptor.</t>
  </si>
  <si>
    <t>The activity complies with the criteria set out in Appendix D to this Annex(176)Practical guidance for the implementation of this criterion is contained in the European Commission notice C(2020) 7730 final “Guidance document on wind energy developments and EU nature legislation”, (version of [adoption date]: https://ec.europa.eu/environment/nature/natura2000/management/docs/wind_farms_en.pdf).. In case of offshore wind, the activity does not hamper the achievement of good environmental status as set out in Directive 2008/56/EC, requiring that the appropriate measures are taken to prevent or mitigate impacts in relation to that Directive’s Descriptors 1 (biodiversity) and 6 (seabed integrity), laid down in Annex I to that Directive, and as set out in Decision (EU) 2017/848 in relation to the relevant criteria and methodological standards for those descriptors.</t>
  </si>
  <si>
    <t>CCM 4.4</t>
  </si>
  <si>
    <t>Electricity generation from ocean energy technologies</t>
  </si>
  <si>
    <t>Construction or operation of electricity generation facilities that produce electricity from ocean energy. The economic activities in this category could be associated with several NACE codes, in particular D35.11 and F42.22 in accordance with the statistical classification of economic activities established by Regulation (EC) No 1893/2006.</t>
  </si>
  <si>
    <t>The activity generates electricity from ocean energy.</t>
  </si>
  <si>
    <t>The activity does not hamper the achievement of good environmental status, as set out in Directive 2008/56/EC, requiring that the appropriate measures are taken to prevent or mitigate impacts in relation to that Directive’s Descriptor 11 (Noise/Energy), laid down in Annex I to that Directive, and as set out in Decision (EU) 2017/848 in relation to the relevant criteria and methodological standards for that descriptor.</t>
  </si>
  <si>
    <t>Measures are in place to minimise toxicity of anti-fouling paint and biocides as laid down in Regulation (EU) No 528/2012 of the European Parliament and of the Council(177)Regulation (EU) No 528/2012 of the European Parliament and of the Council of 22 May 2012 concerning the making available on the market and use of biocidal products (OJ L 167, 27.6.2012, p. 1)..</t>
  </si>
  <si>
    <t>The activity complies with the criteria set out in Appendix D to this Annex. The activity does not hamper the achievement of good environmental status, as set out in Directive 2008/56/EC, requiring that the appropriate measures are taken to prevent or mitigate impacts in relation to that Directive’s Descriptor 1 (biodiversity), laid down in Annex I to that Directive, and as set out in Decision (EU) 2017/848 in relation to the relevant criteria and methodological standards for that descriptor.</t>
  </si>
  <si>
    <t>CCM 4.5</t>
  </si>
  <si>
    <t>Electricity generation from hydropower</t>
  </si>
  <si>
    <t>Construction or operation of electricity generation facilities that produce electricity from hydropower. The economic activities in this category could be associated with several NACE codes, in particular D35.11 and F42.22 in accordance with the statistical classification of economic activities established by Regulation (EC) No 1893/2006.</t>
  </si>
  <si>
    <t>The activity complies with either of the following criteria: the electricity generation facility is a run-of-river plant and does not have an artificial reservoir; the power density of the electricity generation facility is above 5 W/m2; the life-cycle GHG emissions from the generation of electricity from hydropower, are lower than 100gCO2e/kWh. The life-cycle GHG emissions are calculated using Recommendation 2013/179/EU or, alternatively, using ISO 14067:2018(179)ISO standard 14067:2018, Greenhouse gases — Carbon footprint of products — Requirements and guidelines for quantification (version of [adoption date]: https://www.iso.org/standard/71206.html)., ISO 14064-1:2018(180)ISO standard 14064-1:2018, Greenhouse gases — Part 1: Specification with guidance at the organization level for quantification and reporting of greenhouse gas emissions and removals (version of [adoption date]: https://www.iso.org/standard/66453.html). or the G-res tool(181)Publicly available online tool developed by the International Hydropower Association (IHA) in collaboration with the UNESCO Chair for Global Environmental Change (version of [adoption date]: https://www.hydropower.org/gres).. Quantified life-cycle GHG emissions are verified by an independent third party.</t>
  </si>
  <si>
    <t>1. The activity complies with the provisions of Directive 2000/60/EC, in particular with all the requirements laid down in Article 4 of the Directive. 2. For operation of existing hydropower plants, including refurbishment activities to enhance renewable energy or energy storage potential, the activity complies with the following criteria: 2.1. In accordance with Directive 2000/60/EC and in particular Articles 4 and 11 of that Directive, all technically feasible and ecologically relevant mitigation measures have been implemented to reduce adverse impacts on water as well as on protected habitats and species directly dependent on water. 2.2. Measures include, where relevant and depending on the ecosystems naturally present in the affected water bodies: measures to ensure downstream and upstream fish migration (such as fish friendly turbines, fish guidance structures, state-of-the-art fully functional fish passes, measures to stop or minimise operation and discharges during migration or spawning); measures to ensure minimum ecological flow (including mitigation of rapid, short-term variations in flow or hydro-peaking operations) and sediment flow; measures to protect or enhance habitats. 2.3. The effectiveness of those measures is monitored in the context of the authorisation or permit setting out the conditions aimed at achieving good status or potential of the affected water body. 3. For construction of new hydropower plants, the activity complies with the following criteria: 3.1. In accordance with Article 4 of Directive 2000/60/EC and in particular paragraph 7 of that Article, prior to construction, an impact assessment of the project is carried out to assess all its potential impacts on the status of water bodies within the same river basin and on protected habitats and species directly dependent on water, considering in particular migration corridors, free-flowing rivers or ecosystems close to undisturbed conditions. The assessment is based on recent, comprehensive and accurate data, including monitoring data on biological quality elements that are specifically sensitive to hydromorphological alterations, and on the expected status of the water body as a result of the new activities, as compared to its current one. It assesses in particular the cumulated impacts of this new project with other existing or planned infrastructure in the river basin. 3.2. On the basis of that impact assessment, it has been established that the plant is conceived, by design and location and by mitigation measures, so that it complies with one of the following requirements: the plant does not entail any deterioration nor compromises the achievement of good status or potential of the specific water body it relates to; where the plant risks to deteriorate or compromise the achievement of good status/potential of the specific water body it relates to, such deterioration is not significant, and is justified by a detailed cost-benefit assessment demonstrating both of the following: the reasons of overriding public interest or the fact that benefits expected from the planned hydropower plant outweigh the costs from deteriorating the status of water that are accruing to the environment and to society; the fact that the overriding public interest or the benefits expected from the plant cannot, for reasons of technical feasibility or disproportionate cost, be achieved by alternative means that would lead to a better environmental outcome (such as refurbishing of existing hydropower plants or use of technologies not disrupting river continuity). 3.3. All technically feasible and ecologically relevant mitigation measures are implemented to reduce adverse impacts on water as well as on protected habitats and species directly dependent on water. Mitigation measures include, where relevant and depending on the ecosystems naturally present in the affected water bodies: measures to ensure downstream and upstream fish migration (such as fish friendly turbines, fish guidance structures, state-of the-art fully functional fish passes, measures to stop or minimise operation and discharges during migration or spawning); measures to ensure minimum ecological flow (including mitigation of rapid, short-term variations in flow or hydro-peaking operations) and sediment flow; measures to protect or enhance habitats. The effectiveness of those measures is monitored in the context of the authorisation or permit setting out the conditions aimed at achieving good status or potential of the affected water body. 3.4. The plant does not permanently compromise the achievement of good status/potential in any of the water bodies in the same river basin district. 3.5. In addition to the mitigation measures referred to above, and where relevant, compensatory measures are implemented to ensure that the project does not increase the fragmentation of water bodies in the same river basin district. This is achieved by restoring continuity within the same river basin district to an extent that compensates the disruption of continuity, which the planned hydropower plant may cause. Compensation starts prior to the execution of the project.</t>
  </si>
  <si>
    <t>The activity complies with the criteria set out in Appendix D to this Annex.(182)Practical guidance is contained in Commission notice C/2018/2619 ‘Guidance document on the requirements for hydropower in relation to EU nature legislation’ (OJ C 213, 18.6.2018, p. 1).</t>
  </si>
  <si>
    <t xml:space="preserve"> (179)ISO standard 14067:2018, Greenhouse gases — Carbon footprint of products — Requirements and guidelines for quantification (version of [adoption date]: https://www.iso.org/standard/71206.html). (180)ISO standard 14064-1:2018, Greenhouse gases — Part 1: Specification with guidance at the organization level for quantification and reporting of greenhouse gas emissions and removals (version of [adoption date]: https://www.iso.org/standard/66453.html). (181)Publicly available online tool developed by the International Hydropower Association (IHA) in collaboration with the UNESCO Chair for Global Environmental Change (version of [adoption date]:</t>
  </si>
  <si>
    <t>CCM 4.6</t>
  </si>
  <si>
    <t>Electricity generation from geothermal energy</t>
  </si>
  <si>
    <t>Construction or operation of electricity generation facilities that produce electricity from geothermal energy. The economic activities in this category could be associated with several NACE codes, in particular D35.11 and F42.22 in accordance with the statistical classification of economic activities established by Regulation (EC) No 1893/2006.</t>
  </si>
  <si>
    <t>Life-cycle GHG emissions from the generation of electricity from geothermal energy are lower than 100gCO2e/kWh. Life-cycle GHG emission savings are calculated using Commission Recommendation 2013/179/EU or, alternatively, using ISO 14067:2018 or ISO 14064-1:2018. Quantified life-cycle GHG emissions are verified by an independent third party.</t>
  </si>
  <si>
    <t>For the operation of high-enthalpy geothermal energy systems, adequate abatement systems are in place to reduce emission levels in order not to hamper the achievement of air quality limit values set out in Directive 2004/107/EC of the European Parliament and of the Council(183)Directive 2004/107/EC of the European Parliament and of the Council of 15 December 2004 relating to arsenic, cadmium, mercury, nickel and polycyclic aromatic hydrocarbons in ambient air (OJ L 23, 26.1.2005, p. 3). and Directive 2008/50/EC of the European Parliament and of the Council(184)Directive 2008/50/EC of the European Parliament and of the Council of 21 May 2008 on ambient air quality and cleaner air for Europe (OJ L 152, 11.6.2008, p. 1)..</t>
  </si>
  <si>
    <t>CCM 4.7</t>
  </si>
  <si>
    <t>Electricity generation from renewable non-fossil gaseous and liquid fuels</t>
  </si>
  <si>
    <t>Construction or operation of electricity generation facilities that produce electricity using gaseous and liquid fuels of renewable origin. This activity does not include electricity generation from the exclusive use of biogas and bio-liquid fuels (see Section 4.8 of this Annex). The economic activities in this category could be associated with several NACE codes, in particular D35.11 and F42.22 in accordance with the statistical classification of economic activities established by Regulation (EC) No 1893/2006.</t>
  </si>
  <si>
    <t>1. Life-cycle GHG emissions from the generation of electricity using renewable gaseous and liquid fuels are lower than 100gCO2e/kWh. Life-cycle GHG emissions are calculated based on project-specific data, where available, using Recommendation 2013/179/EU or, alternatively, using ISO 14067:2018(185)ISO standard 14067:2018, Greenhouse gases — Carbon footprint of products — Requirements and guidelines for quantification (version of [adoption date]: https://www.iso.org/standard/71206.html). or ISO 14064-1:2018(186)ISO standard 14064-1:2018, Greenhouse gases — Part 1: Specification with guidance at the organization level for quantification and reporting of greenhouse gas emissions and removals (version of [adoption date]: https://www.iso.org/standard/66453.html).. Quantified life-cycle GHG emissions are verified by an independent third party. 2. Where facilities incorporate any form of abatement (including carbon capture or use of decarbonised fuels), that abatement activity complies with the criteria set out in the relevant Section of this Annex, where applicable. Where the CO2 that would otherwise be emitted from the electricity generation process is captured for the purpose of underground storage, the CO2 is transported and stored underground, in accordance with the technical screening criteria set out in Sections 5.11 and 5.12 of this Annex. 3. The activity meets either of the following criteria: at construction, measurement equipment for monitoring of physical emissions, such as methane leakage is installed or a leak detection and repair program is introduced; at operation, physical measurement of methane emissions are reported and leak is eliminated. 4. Where the activity blends renewable gaseous or liquid fuels with biogas or bioliquids, the agricultural biomass used for the production of the biogas or bioliquids complies with the criteria laid down in Article 29, paragraphs 2 to 5, of Directive (EU) 2018/2001 while forest biomass complies with the criteria laid down in Article 29, paragraphs 6 and 7, of that Directive.</t>
  </si>
  <si>
    <t>Emissions are within or lower than the emission levels associated with the best available techniques (BAT-AEL) ranges set out in the latest relevant best available techniques (BAT) conclusions, including the best available techniques (BAT) conclusions for large combustion plants(187)Commission Implementing Decision (EU) 2017/1442 of 31 July 2017 establishing best available techniques (BAT) conclusions, under Directive 2010/75/EU of the European Parliament and of the Council, for large combustion plants (OJ L 212, 17.8.2017, p. 1).. No significant cross-media effects occur. For combustion plants with thermal input greater than 1 MW but below the thresholds for the BAT conclusions for large combustion plants to apply, emissions are below the emission limit values set out in Annex II, part 2, to Directive (EU) 2015/2193 of the European Parliament and of the Council(188)Directive (EU) 2015/2193 of the European Parliament and of the Council of 25 November 2015 on the limitation of emissions of certain pollutants into the air from medium combustion plants (OJ L 313, 28.11.2015, p. 1)..</t>
  </si>
  <si>
    <t>(185)ISO standard 14067:2018, Greenhouse gases — Carbon footprint of products — Requirements and guidelines for quantification (version of [adoption date]: https://www.iso.org/standard/71206.html). (186)ISO standard 14064-1:2018, Greenhouse gases — Part 1: Specification with guidance at the organization level for quantification and reporting of greenhouse gas emissions and removals (version of [adoption date]: https://www.iso.org/standard/66453.html).</t>
  </si>
  <si>
    <t>D35.11</t>
  </si>
  <si>
    <t>CCM 4.8</t>
  </si>
  <si>
    <t>Electricity generation from bioenergy</t>
  </si>
  <si>
    <t>Construction and operation of electricity generation installations that produce electricity exclusively from biomass, biogas or bioliquids, excluding electricity generation from blending of renewable fuels with biogas or bioliquids (see Section 4.7 of this Annex). The economic activities in this category could be associated with NACE code D35.11 in accordance with the statistical classification of economic activities established by Regulation (EC) No 1893/2006.</t>
  </si>
  <si>
    <t>1. Agricultural biomass used in the activity complies with the criteria laid down in Article 29, paragraphs 2 to 5, of Directive (EU) 2018/2001. Forest biomass used in the activity complies with the criteria laid down in Article 29, paragraphs 6 and 7, of that Directive. 2. The greenhouse gas emission savings from the use of biomass are at least 80 % in relation to the GHG saving methodology and the relative fossil fuel comparator set out in Annex VI to Directive (EU) 2018/2001. 3. Where the installations rely on anaerobic digestion of organic material, the production of the digestate meets the criteria in Sections 5.6 and criteria 1 and 2 of Section 5.7 of this Annex, as applicable. 4. Points 1 and 2 do not apply to electricity generation installations with a total rated thermal input below 2 MW and using gaseous biomass fuels. 5. For electricity generation installations with a total rated thermal input from 50 to 100 MW, the activity applies high-efficiency cogeneration technology, or, for electricity-only installations, the activity meets an energy efficiency level associated with the best available techniques (BAT-AEL) ranges set out in the latest relevant best available techniques (BAT) conclusions, including the best available techniques (BAT) conclusions for large combustion plants(189)Implementing Decision (EU) 2017/1442.. 6. For electricity generation installations with a total rated thermal input above 100 MW, the activity complies with one or more of the following criteria: attains electrical efficiency of at least 36 %; applies highly efficient CHP (combined heat and power) technology as referred to in Directive 2012/27/EU of the European Parliament and of the Council(190)Directive 2012/27/EU of the European Parliament and of the Council of 25 October 2012 on energy efficiency, amending Directives 2009/125/EC and 2010/30/EU and repealing Directives 2004/8/EC and 2006/32/EC (OJ L 315, 14.11.2012, p. 1).; uses carbon capture and storage technology. Where the CO2 that would otherwise be emitted from the electricity generation process is captured for the purpose of underground storage, the CO2 is transported and stored underground in accordance with the technical screening criteria set out in Sections 5.11 and 5.12, respectively, of this Annex.</t>
  </si>
  <si>
    <t>For installations falling within the scope of Directive 2010/75/EU of the European Parliament and of the Council(191)Directive 2010/75/EU of the European Parliament and of the Council of 24 November 2010 on industrial emissions (integrated pollution prevention and control) (OJ L 334, 17.12.2010, p. 17)., emissions are within or lower than the emission levels associated with the best available techniques (BAT-AEL) ranges set out in the latest relevant best available techniques (BAT) conclusions, including the best available techniques (BAT) conclusions for large combustion plants(192)Implementing Decision (EU) 2017/1442.. No significant cross-media effects occur. For combustion plants with thermal input greater than 1 MW but below the thresholds for the BAT conclusions for large combustion plants to apply, emissions are below the emission limit values set out in Annex II, part 2, to Directive (EU) 2015/2193. For plants in zones or parts of zones not complying with the air quality limit values laid down in Directive 2008/50/EC, measures are implemented to reduce emission levels taking into account the results of the information exchange(193)The final technology report resulting from the exchange of information with Member States, the industries concerned and non-governmental organisations contains technical information on best available technologies used in medium combustion plants to reduce their environmental impacts, and on the emission levels achievable with best available and emerging technologies and the related costs (version of [adoption date]: https://circabc.europa.eu/ui/group/06f33a94-9829-4eee-b187-21bb783a0fbf/library/9a99a632-9ba8-4cc0-9679-08d929afda59/details). which are published by the Commission in accordance with Article 6, paragraphs 9 and 10, of Directive (EU) 2015/2193 . For anaerobic digestion of organic material, where the produced digestate is used as fertiliser or soil improver, either directly or after composting or any other treatment, it meets the requirements for fertilising materials set out in Component Material Categories (CMC) 4 and 5 in Annex II to Regulation (EU) 2019/1009 or national rules on fertilisers or soil improvers for agricultural use. For anaerobic digestion plants treating over 100 tonnes per day, emissions to air and water are within or lower than the emission levels associated with the best available techniques (BAT-AEL) ranges set for anaerobic treatment of waste in the latest relevant best available techniques (BAT) conclusions, including the best available techniques (BAT) conclusions for waste treatment(194)Commission Implementing Decision (EU) 2018/1147 of 10 August 2018 establishing best available techniques (BAT) conclusions for waste treatment, under Directive 2010/75/EU of the European Parliament and of the Council (OJ L 208, 17.8.2018, p. 38).. No significant cross-media effects occur.</t>
  </si>
  <si>
    <t>(189)Implementing Decision (EU) 2017/1442. (190)Directive 2012/27/EU of the European Parliament and of the Council of 25 October 2012 on energy efficiency, amending Directives 2009/125/EC and 2010/30/EU and repealing Directives 2004/8/EC and 2006/32/EC (OJ L 315, 14.11.2012, p. 1).</t>
  </si>
  <si>
    <t>D35.12, D35.13</t>
  </si>
  <si>
    <t>CCM 4.9</t>
  </si>
  <si>
    <t>Transmission and distribution of electricity</t>
  </si>
  <si>
    <t>Construction and operation of transmission systems that transport the electricity on the extra high-voltage and high-voltage interconnected system. Construction and operation of distribution systems that transport electricity on high-voltage, medium-voltage and low-voltage distribution systems. The economic activities in this category could be associated with several NACE codes, in particular D35.12 and D35.13 in accordance with the statistical classification of economic activities established by Regulation (EC) No 1893/2006.</t>
  </si>
  <si>
    <t>The activity complies with one of the following criteria: 1. The transmission and distribution infrastructure or equipment is in an electricity system that complies with at least one of the following criteria: the system is the interconnected European system, i.e. the interconnected control areas of Member States, Norway, Switzerland and the United Kingdom, and its subordinated systems; more than 67% of newly enabled generation capacity in the system is below the generation threshold value of 100 gCO2e/kWh measured on a life cycle basis in accordance with electricity generation criteria, over a rolling five-year period; the average system grid emissions factor, calculated as the total annual emissions from power generation connected to the system, divided by the total annual net electricity production in that system, is below the threshold value of 100 gCO2e/kWh measured on a life cycle basis in accordance with electricity generation criteria, over a rolling five-year period; Infrastructure dedicated to creating a direct connection or expanding an existing direct connection between a substation or network and a power production plant that is more greenhouse gas intensive than 100 gCO2e/kWh measured on a life cycle basis is not compliant. Installation of metering infrastructure that does not meet the requirements of smart metering systems of Article 20 of Directive (EU) 2019/944 is not compliant. 2. The activity is one of the following: construction and operation of direct connection, or expansion of existing direct connection, of low carbon electricity generation below the threshold of 100 gCO2e/kWh measured on a life cycle basis to a substation or network; construction and operation of electric vehicle (EV) charging stations and supporting electric infrastructure for the electrification of transport, subject to compliance with the technical screening criteria under the transport Section of this Annex; installation of transmission and distribution transformers that comply with the Tier 2 (1 July 2021) requirements set out in Annex I to Commission Regulation (EU) No 548/2014 and, for medium power transformers with highest voltage for equipment not exceeding 36 kV, with AA0 level requirements on no-load losses set out in standard EN 50588-1(195)CEI EN 50588-1 Medium power transformers 50 Hz, with highest voltage for equipment not exceeding 36 kV.. construction/installation and operation of equipment and infrastructure where the main objective is an increase of the generation or use of renewable electricity generation; installation of equipment to increase the controllability and observability of the electricity system and to enable the development and integration of renewable energy sources, including: sensors and measurement tools (including meteorological sensors for forecasting renewable production); communication and control (including advanced software and control rooms, automation of substations or feeders, and voltage control capabilities to adapt to more decentralised renewable infeed). installation of equipment such as, but not limited to future smart metering systems or those replacing smart metering systems in line with Article 19(6) of Directive (EU) 2019/944 of the European Parliament and of the Council(198)Directive (EU) 2019/944 of the European Parliament and of the Council of 5 June 2019 on rules for the internal market for electricity and amending Directive 2012/27/EU (OJ L 158/125, 14.6.2019),, which meet the requirements of Article 20 of Directive (EU) 2019/944, able to carry information to users for remotely acting on consumption, including customer data hubs; construction/installation of equipment to allow for exchange of specifically renewable electricity between users; construction and operation of interconnectors between transmission systems, provided that one of the systems is compliant. For the purposes of this Section, the following specifications apply: the rolling five-year period used in determining compliance with the thresholds is based on five consecutive historical years, including the year for which the most recent data are available; a ‘system’ means the power control area of the transmission or distribution network where the infrastructure or equipment is installed; transmission systems may include generation capacity connected to subordinated distribution systems; distribution systems subordinated to a transmission system that is deemed to be on a trajectory to full decarbonisation may also be deemed to be on a trajectory to full decarbonisation; to determine compliance, it is possible to consider a system covering multiple control areas which are interconnected and with significant energy exchanges between them, in which case the weighted average emissions factor across all included control areas is used, and individual subordinated transmission or distribution systems within that system is not required to demonstrate compliance separately; it is possible for a system to become non-compliant after having previously been compliant. In systems that become non-compliant, no new transmission and distribution activities are compliant from that moment onward, until the system complies again with the threshold (except for those activities that are always compliant, see above). Activities in subordinated systems may still be compliant, where those subordinated systems meet the criteria of this Section; a direct connection or expansion of an existing direct connection to production plants includes infrastructure that is indispensable to carry the associated electricity from the power generating facility to a substation or to the network.</t>
  </si>
  <si>
    <t>A waste management plan is in place and ensures maximal reuse or recycling at end of life in accordance with the waste hierarchy, including through contractual agreements with waste management partners, reflection in financial projections or official project documentation.</t>
  </si>
  <si>
    <t>Overground high voltage lines: for construction site activities, activities follow the principles of the IFC General Environmental, Health, and Safety Guidelines(199)Environmental, Health, and Safety (EHS) Guidelines of 30 April 2007 (version of [adoption date]: https://www.ifc.org/wps/wcm/connect/29f5137d-6e17-4660-b1f9-02bf561935e5/Final%2B-%2BGeneral%2BEHS%2BGuidelines.pdf?MOD=AJPERES&amp;CVID=jOWim3p).. activities respect applicable norms and regulations to limit impact of electromagnetic radiation on human health, including for activities carried out in the Union, the Council recommendation on the limitation of exposure of the general public to electromagnetic fields (0 Hz to 300 GHz)(200)Council Recommendation of 12 July 1999 on the limitation of exposure of the general public to electromagnetic fields (0 Hz to 300 GHz) (1999/519/EC) (OJ L 199, 30.7.1999, p. 59). and for activities carried out in third countries, the 1998 Guidelines of International Commission on Non-Ionizing Radiation Protection (ICNIRP)(201)ICNIRP 1998 Guidelines for limiting exposure to time-varying electric, magnetic and electromagnetic fields (up to 300 ghz) (version of [adoption date]: https://www.icnirp.org/cms/upload/publications/ICNIRPemfgdl.pdf).. Activities do not use PCBs polyclorinated biphenyls.</t>
  </si>
  <si>
    <t>The activity complies with the criteria set out in Appendix D to this Annex(202)Practical guidance for the implementation of this criterion is contained in the European Commission notice C(2018)2620 “Energy transmission infrastructure and EU nature legislation” (OJ C 213, 18.6.2018, p. 62)..</t>
  </si>
  <si>
    <t>(195)CEI EN 50588-1 Medium power transformers 50 Hz, with highest voltage for equipment not exceeding 36 kV. (198)Directive (EU) 2019/944 of the European Parliament and of the Council of 5 June 2019 on rules for the internal market for electricity and amending Directive 2012/27/EU (OJ L 158/125, 14.6.2019),</t>
  </si>
  <si>
    <t>CCM 4.10</t>
  </si>
  <si>
    <t>Storage of electricity</t>
  </si>
  <si>
    <t>Construction and operation of facilities that store electricity and return it at a later time in the form of electricity. The activity includes pumped hydropower storage. Where an economic activity is an integral element of the ‘Installation, maintenance and repair of renewable energy technologies’ as referred to in Section 7.6 of this Annex, the technical screening criteria specified in Section 7.6 apply. The economic activities in this category have no dedicated NACE code as referred to in the statistical classification of economic activities established by Regulation (EC) No 1893/2006.</t>
  </si>
  <si>
    <t>The activity is the construction and operation of electricity storage including pumped hydropower storage. Where the activity includes chemical energy storage, the medium of storage (such as hydrogen or ammonia) complies with the criteria for manufacturing of the corresponding product specified in Sections 3.7 to 3.17 of this Annex. In case of using hydrogen as electricity storage, where hydrogen meets the technical screening criteria specified in Section 3.10 of this Annex, re-electrification of hydrogen is also considered part of the activity.</t>
  </si>
  <si>
    <t>In case of pumped hydropower storage not connected to a river body, the activity complies with the criteria set out in Appendix B to this Annex. In case of pumped hydropower storage connected to a river body, the activity complies with the criteria for DNSH to sustainable use and protection of water and marine resources specified in Section 4.5 (Electricity production from hydropower).</t>
  </si>
  <si>
    <t>CCM 4.11</t>
  </si>
  <si>
    <t>Storage of thermal energy</t>
  </si>
  <si>
    <t>Construction and operation of facilities that store thermal energy and return it at a later time in the form of thermal energy or other energy vectors. Where an economic activity is an integral element of the ‘Installation, maintenance and repair of renewable energy technologies’ as referred to in Section 7.6 of this Annex, the technical screening criteria specified in Section 7.6 apply. The economic activities in this category have no dedicated NACE code as referred to in the statistical classification of economic activities established by Regulation (EC) No 1893/2006.</t>
  </si>
  <si>
    <t>The activity stores thermal energy, including Underground Thermal Energy Storage (UTES) or Aquifer Thermal Energy Storage (ATES).</t>
  </si>
  <si>
    <t>For Aquifer Thermal Energy Storage, the activity complies with the criteria set out in Appendix B to this Annex.</t>
  </si>
  <si>
    <t>A waste management plan is in place and ensures maximal reuse, remanufacturing or recycling at end of life, including through contractual agreements with waste management partners, reflection in financial projections or official project documentation.</t>
  </si>
  <si>
    <t>CCM 4.12</t>
  </si>
  <si>
    <t>Storage of hydrogen</t>
  </si>
  <si>
    <t>Construction and operation of facilities that store hydrogen and return it at a later time. The economic activities in this category have no dedicated NACE code in accordance with the statistical classification of economic activities established by Regulation (EC) No 1893/2006.</t>
  </si>
  <si>
    <t>The activity is one of the following: construction of hydrogen storage facilities; conversion of existing underground gas storage facilities into storage facilities dedicated to hydrogen-storage; operation of hydrogen storage facilities where the hydrogen stored in the facility meets the criteria for manufacture of hydrogen set out in Section 3.10. of this Annex.</t>
  </si>
  <si>
    <t>In the case of storage above five tonnes, the activity complies with Directive 2012/18/EU of the European Parliament and of the Council(203)Directive 2012/18/EU of the European Parliament and of the Council of 4 July 2012 on the control of major-accident hazards involving dangerous substances, amending and subsequently repealing Council Directive 96/82/EC (OJ L 197, 24.7.2012, p. 1)..</t>
  </si>
  <si>
    <t>D35.21</t>
  </si>
  <si>
    <t>CCM 4.13</t>
  </si>
  <si>
    <t>Manufacture of biogas and biofuels for use in transport and of bioliquids</t>
  </si>
  <si>
    <t>Manufacture of biogas or biofuels for use in transport and of bioliquids. The economic activities in this category could be associated with NACE code D35.21 in accordance with the statistical classification of economic activities established by Regulation (EC) No 1893/2006.</t>
  </si>
  <si>
    <t>1. Agricultural biomass used for the manufacture of biogas or biofuels for use in transport and for the manufacture of bioliquids complies with the criteria laid down in Article 29, paragraphs 2 to 5, of Directive (EU) 2018/2001. Forest biomass used for the manufacture of biogas or biofuels for use in transport and for the manufacture of bioliquids complies with the criteria laid down in Article 29, paragraphs 6 and 7, of that Directive. Food-and feed crops are not used for the manufacture of biofuels for use in transport and for the manufacture of bioliquids. 2. The greenhouse gas emission savings from the manufacture of biofuels and biogas for use in transport and from the manufacture of bioliquids are at least 65 % in relation to the GHG saving methodology and the relative fossil fuel comparator set out in Annex V to Directive (EU) 2018/2001. 3. Where the manufacture of biogas relies on anaerobic digestion of organic material, the production of the digestate meets the criteria in Sections 5.6 and criteria 1 and 2 of Section 5.7 of this Annex, as applicable. 4. Where the CO2 that otherwise would be emitted from the manufacturing process is captured for the purpose of underground storage, the CO2 is transported and stored underground in accordance with the technical screening criteria set out in Sections 5.11 and 5.12 of this Annex.</t>
  </si>
  <si>
    <t>For biogas production, a gas-tight cover on the digestate storage is applied. For anaerobic digestion plants treating over 100 tonnes per day, emissions to air and water are within or lower than the emission levels associated with the best available techniques (BAT-AEL) ranges set for anaerobic treatment of waste in the latest relevant best available techniques (BAT) conclusions, including the best available techniques (BAT) conclusions for waste treatment(204)Implementing Decision (EU) 2018/1147.. No significant cross-media effects occur. In case of anaerobic digestion of organic material, where the produced digestate is used as fertiliser or soil improver, either directly or after composting or any other treatment, it meets the requirements for fertilising materials set out in Component Material Categories (CMC) 4 and 5 for digestate or CMC 3 for compost, as applicable, in Annex II to Regulation EU 2019/1009 or national rules on fertilisers or soil improvers for agricultural use.</t>
  </si>
  <si>
    <t>D35.22, F42.21, H49.50</t>
  </si>
  <si>
    <t>CCM 4.14</t>
  </si>
  <si>
    <t>Transmission and distribution networks for renewable and low-carbon gases</t>
  </si>
  <si>
    <t>Conversion, repurposing or retrofit of gas networks for the transmission and distribution of renewable and low-carbon gases. Construction or operation of transmission and distribution pipelines dedicated to the transport of hydrogen or other low-carbon gases. The economic activities in this category could be associated with several NACE codes, in particular D35.22, F42.21 and H49.50 in accordance with the statistical classification of economic activities established by Regulation (EC) No 1893/2006.</t>
  </si>
  <si>
    <t>1. The activity consists in one of the following: construction or operation of new transmission and distribution networks dedicated to hydrogen or other low-carbon gases; conversion/repurposing of existing natural gas networks to 100% hydrogen; retrofit of gas transmission and distribution networks that enables the integration of hydrogen and other low-carbon gases in the network, including any gas transmission or distribution network activity that enables the increase of the blend of hydrogen or other low carbon gasses in the gas system; 2. The activity includes leak detection and repair of existing gas pipelines and other network elements to reduce methane leakage.</t>
  </si>
  <si>
    <t>Fans, compressors, pumps and other equipment used which is covered by Directive 2009/125/EC of the European Parliament and of the Council(205)Directive 2009/125/EC of the European Parliament and of the Council of 21 October 2009 establishing a framework for the setting of ecodesign requirements for energy-related products (OJ L 285, 31.10.2009, p. 10). comply, where relevant, with the top class requirements of the energy label, and with implementing regulations under that Directive and represent the best available technology.</t>
  </si>
  <si>
    <t>D35.30</t>
  </si>
  <si>
    <t>CCM 4.15</t>
  </si>
  <si>
    <t>District heating/cooling distribution</t>
  </si>
  <si>
    <t>Construction, refurbishment and operation of pipelines and associated infrastructure for distribution of heating and cooling, ending at the sub-station or heat exchanger. The economic activities in this category could be associated with NACE code D35.30 in accordance with the statistical classification of economic activities established by Regulation (EC) No 1893/2006.</t>
  </si>
  <si>
    <t>The activity complies with one of the following criteria: for construction and operation of pipelines and associated infrastructure for distributing heating and cooling, the system meets the definition of efficient district heating and cooling systems laid down in Article 2, point 41, of Directive 2012/27/EU; for refurbishment of pipelines and associated infrastructure for distributing heating and cooling, the investment that makes the system meet the definition of efficient district heating or cooling laid down in Article 2, point 41, of Directive 2012/27/EU starts within a three year period as underpinned by a contractual obligation or an equivalent in case of operators in charge of both generation and the network; the activity is the following: modification to lower temperature regimes; advanced pilot systems (control and energy management systems, Internet of Things).</t>
  </si>
  <si>
    <t>Fans, compressors, pumps and other equipment used which is covered by Directive 2009/125/EC comply, where relevant, with the top class requirements of the energy label, and otherwise comply with implementing regulations under that Directive and represent the best available technology.</t>
  </si>
  <si>
    <t>D35.30, F43.22</t>
  </si>
  <si>
    <t>CCM 4.16</t>
  </si>
  <si>
    <t>Installation and operation of electric heat pumps</t>
  </si>
  <si>
    <t>Installation and operation of electric heat pumps. Where an economic activity is an integral element of ‘Installation, maintenance and repair of renewable energy technologies’ as referred to in Section 7.6 of this Annex, the technical screening criteria specified in Section 7.6 apply. The economic activities in this category could be associated with several NACE codes, in particular D35.30 and F43.22 in accordance with the statistical classification of economic activities established by Regulation (EC) No 1893/2006.</t>
  </si>
  <si>
    <t>The installation and operation of electric heat pumps complies with both of the following criteria: refrigerant threshold: Global Warming Potential does not exceed 675; energy efficiency requirements laid down in the implementing regulations(206)Commission Regulation (EU) No 206/2012 of 6 March 2012 implementing Directive 2009/125/EC of the European Parliament and of the Council with regard to ecodesign requirements for air conditioners and comfort fans (OJ L 72, 10.3.2012, p. 7), Commission Regulation (EU) No 813/2013 of 2 August 2013 implementing Directive 2009/125/EC of the European Parliament and of the Council with regard to ecodesign requirements for space heaters and combination heaters (OJ L 239, 6.9.2013, p. 136) and Commission Regulation (EU) 2016/2281 Commission Regulation (EU) 2016/2281 of 30 November 2016 implementing Directive 2009/125/EC of the European Parliament and of the Council establishing a framework for the setting of ecodesign requirements for energy-related products, with regard to ecodesign requirements for air heating products, cooling products, high temperature process chillers and fan coil units (OJ L 346, 20.12.2016, p. 1). under Directive 2009/125/EC are met.</t>
  </si>
  <si>
    <t>The activity assesses availability of and, where feasible, uses equipment and components of high durability and recyclability and that are easy to dismantle and refurbish. A waste management plan is in place and ensures maximal reuse, remanufacturing or recycling at end of life, including through contractual agreements with waste management partners, reflection in financial projections or official project documentation.</t>
  </si>
  <si>
    <t>For air to air heat pumps with rated capacity of 12kW or below, indoor and outdoor sound power levels are below the threshold set out in Commission Regulation (EU) No 206/2012(207)Commission Regulation (EU) No 206/2012 of 6 March 2012 implementing Directive 2009/125/EC of the European Parliament and of the Council with regard to ecodesign requirements for air conditioners and comfort fans (OJ L 72, 10.3.2012, p. 7)..</t>
  </si>
  <si>
    <t>(206)Commission Regulation (EU) No 206/2012 of 6 March 2012 implementing Directive 2009/125/EC of the European Parliament and of the Council with regard to ecodesign requirements for air conditioners and comfort fans (OJ L 72, 10.3.2012, p. 7), Commission Regulation (EU) No 813/2013 of 2 August 2013 implementing Directive 2009/125/EC of the European Parliament and of the Council with regard to ecodesign requirements for space heaters and combination heaters (OJ L 239, 6.9.2013, p. 136) and Commission Regulation (EU) 2016/2281 Commission Regulation (EU) 2016/2281 of 30 November 2016 implementing Directive 2009/125/EC of the European Parliament and of the Council establishing a framework for the setting of ecodesign requirements for energy-related products, with regard to ecodesign requirements for air heating products, cooling products, high temperature process chillers and fan coil units (OJ L 346, 20.12.2016, p. 1).</t>
  </si>
  <si>
    <t>D35.11, D35.30</t>
  </si>
  <si>
    <t>CCM 4.17</t>
  </si>
  <si>
    <t>Cogeneration of heat/cool and power from solar energy</t>
  </si>
  <si>
    <t>Construction and operation of facilities co-generating electricity and heat/cool from solar energy. The economic activities in this category could be associated with several NACE codes, in particular D35.11 and D35.30 in accordance with the statistical classification of economic activities established by Regulation (EC) No 1893/2006.</t>
  </si>
  <si>
    <t>The activity consists in the cogeneration(208)Cogeneration is defined in Article 2 point 30 of Directive 2012/27/EU. of electricity and heat/cool from solar energy.</t>
  </si>
  <si>
    <t>(208)Cogeneration is defined in Article 2 point 30 of Directive 2012/27/EU.</t>
  </si>
  <si>
    <t>CCM 4.18</t>
  </si>
  <si>
    <t>Cogeneration of heat/cool and power from geothermal energy</t>
  </si>
  <si>
    <t>Construction and operation of facilities co-generating heat/cool and power from geothermal energy. The economic activities in this category could be associated with several NACE codes, in particular D35.11 and D35.30 in accordance with the statistical classification of economic activities established by Regulation (EC) No 1893/2006.</t>
  </si>
  <si>
    <t>The life-cycle GHG emissions from the combined generation of heat/cool and power(209)Cogeneration is defined in Article 2 point 30 of Directive 2012/27/EU. from geothermal energy are lower than 100gCO2e per 1 kWh of energy output from the combined generation. Life-cycle GHG emissions are calculated based on project-specific data, where available, using Commission Recommendation 2013/179/EU or, alternatively, using ISO 14067:2018 or ISO 14064-1:2018. Quantified life-cycle GHG emissions are verified by an independent third party.</t>
  </si>
  <si>
    <t>For the operation of high-enthalpy geothermal energy systems, adequate abatement systems are in place to reduce emission levels in order not to hamper the achievement of air quality limit values set out in Directives 2004/107/EC and 2008/50/EC.</t>
  </si>
  <si>
    <t>(209)Cogeneration is defined in Article 2 point 30 of Directive 2012/27/EU.</t>
  </si>
  <si>
    <t>CCM 4.19</t>
  </si>
  <si>
    <t>Cogeneration of heat/cool and power from renewable non-fossil gaseous and liquid fuels</t>
  </si>
  <si>
    <t>Construction and operation of combined heat/cool and power generation facilities using gaseous and liquid fuels of renewable origin. This activity does not include cogeneration of heat/cool and power from the exclusive use of biogas and bio-liquid fuels (see Section 4.20 of this Annex) The economic activities in this category could be associated with several NACE codes, in particular D35.11 and D35.30 in accordance with the statistical classification of economic activities established by Regulation (EC) No 1893/2006.</t>
  </si>
  <si>
    <t>1. The life-cycle GHG emissions from the co-generation of heat/cool and power(210)Cogeneration is defined in Article 2 point 30 of Directive 2012/27/EU. from renewable gaseous and liquid fuels are lower than 100gCO2e per 1 kWh of energy output from the co-generation. Life-cycle GHG emissions are calculated based on project-specific data, where available, using Recommendation 2013/179/EU or, alternatively, using ISO 14067:2018(211)ISO standard 14067:2018, Greenhouse gases — Carbon footprint of products — Requirements and guidelines for quantification (version of [adoption date]: https://www.iso.org/standard/71206.html). or ISO 14064-1:2018(212)ISO standard 14064-1:2018, Greenhouse gases — Part 1: Specification with guidance at the organization level for quantification and reporting of greenhouse gas emissions and removals (version of [adoption date]: https://www.iso.org/standard/66453.html).. Quantified life-cycle GHG emissions are verified by an independent third party. 2. Where facilities incorporate any form of abatement (including carbon capture or use of decarbonised fuels) that abatement activity complies with the relevant Sections of this Annex, where applicable. Where the CO2 that would otherwise be emitted from the cogeneration process is captured for the purpose of underground storage, the CO2 is transported and stored underground, in accordance with the technical screening criteria set out in Sections 5.11 and 5.12 of this Annex. 3. The activity meets either of the following criteria: at construction, measurement equipment for monitoring of physical emissions, such as methane leakage is installed or a leak detection and repair program is introduced; at operation, physical measurement of methane emissions are reported and leak is eliminated. 4. Where the activity blends renewable gaseous or liquid fuels with biogas or bioliquids, the agricultural biomass used for the production of the biogas or bioliquids complies with the criteria laid down in Article 29, paragraphs 2 to 5, of Directive (EU) 2018/2001 while forest biomass complies with the criteria laid down in Article 29, paragraphs 6 and 7, of that Directive.</t>
  </si>
  <si>
    <t>Emissions are within or lower than the emission levels associated with the best available techniques (BAT-AEL) ranges set out in the latest relevant best available techniques (BAT) conclusions, including the best available techniques (BAT) conclusions for large combustion plants(213)Implementing Decision (EU) 2017/1442.. No significant cross-media effects occur. For combustion plants with thermal input greater than 1 MW but below the thresholds for the BAT conclusions for large combustion plants to apply, emissions are below the emission limit values set out in Annex II, part 2, to Directive (EU) 2015/2193.</t>
  </si>
  <si>
    <t>(210)Cogeneration is defined in Article 2 point 30 of Directive 2012/27/EU. (211)ISO standard 14067:2018, Greenhouse gases — Carbon footprint of products — Requirements and guidelines for quantification (version of [adoption date]: https://www.iso.org/standard/71206.html). (212)ISO standard 14064-1:2018, Greenhouse gases — Part 1: Specification with guidance at the organization level for quantification and reporting of greenhouse gas emissions and removals (version of [adoption date]: https://www.iso.org/standard/66453.html).</t>
  </si>
  <si>
    <t>CCM 4.20</t>
  </si>
  <si>
    <t>Cogeneration of heat/cool and power from bioenergy</t>
  </si>
  <si>
    <t>Construction and operation of installations used for cogeneration of heat/cool and power exclusively from biomass, biogas or bioliquids, and excluding cogeneration from blending of renewable fuels with biogas or bioliquids (see Section 4.19 of this Annex). The economic activities in this category could be associated with several NACE codes, in particular D35.11 and D35.30 in accordance with the statistical classification of economic activities established by Regulation (EC) No 1893/2006.</t>
  </si>
  <si>
    <t>1. Agricultural biomass used in the activity complies with the criteria laid down in Article 29, paragraphs 2 to 5, of Directive (EU) 2018/2001. Forest biomass used in the activity complies with the criteria laid down in Article 29, paragraphs 6 and 7 of that Directive. 2. The greenhouse gas emission savings from the use of biomass in cogeneration installations are at least 80 % in relation to the GHG emission saving methodology and fossil fuel comparator set out in Annex VI to Directive (EU) 2018/2001. 3. Where the cogeneration installations rely on anaerobic digestion of organic material, the production of the digestate meets the criteria in Sections 5.6 and criteria 1 and 2 of Section 5.7 of this Annex, as applicable. 4. Points 1 and 2 do not apply to cogeneration installations with a total rated thermal input below 2 MW and using gaseous biomass fuels.</t>
  </si>
  <si>
    <t>For installations falling within the scope of Directive 2010/75/EU, emissions are within or lower than the emission levels associated with the best available techniques (BAT-AEL) ranges set out in the latest relevant best available techniques (BAT) conclusions, including the best available techniques (BAT) conclusions for large combustion plants(214)Implementing Decision (EU) 2017/1442., ensuring at the same time that no significant cross-media effects occur. For combustion plants with thermal input greater than 1 MW but below the thresholds for the BAT conclusions for large combustion plants to apply, emissions are below the emission limit values set out in Annex II, part 2, to Directive (EU) 2015/2193. For plants in zones or parts of zones not complying with the air quality limit values laid down in Directive 2008/50/EC, results of the information exchange(215)The final technology report resulting from the exchange of information with Member States, the industries concerned and non-governmental organisations contains technical information on best available technologies used in medium combustion plants to reduce their environmental impacts, and on the emission levels achievable with best available and emerging technologies and the related costs (version of [adoption date]: https://circabc.europa.eu/ui/group/06f33a94-9829-4eee-b187-21bb783a0fbf/library/9a99a632-9ba8-4cc0-9679-08d929afda59/details)., which are published by the Commission in accordance with Article 6, paragraphs 9 and 10, of Directive (EU) 2015/2193 are taken into account. In case of anaerobic digestion of organic material, where the produced digestate is used as fertiliser or soil improver, either directly or after composting or any other treatment, it meets the requirements for fertilising materials set out in Component Material Categories (CMC) 4 and 5 in Annex II to Regulation (EU) 2019/1009 or national rules on fertilisers or soil improvers for agricultural use. For anaerobic digestion plants treating over 100 tonnes per day, emissions to air and water are within or lower than the emission levels associated with the best available techniques (BAT-AEL) ranges set for anaerobic treatment of waste in the latest relevant best available techniques (BAT) conclusions, including the best available techniques (BAT) conclusions for waste treatment(216)Implementing Decision (EU) 2018/1147.. No significant cross-media effects occur.</t>
  </si>
  <si>
    <t>CCM 4.21</t>
  </si>
  <si>
    <t>Production of heat/cool from solar thermal heating</t>
  </si>
  <si>
    <t>Construction and operation of facilities producing heat/cool from solar thermal heating technology. Where an economic activity is an integral element of the ‘Installation, maintenance and repair of renewable energy technologies’ as referred to in Section 7.6 of this Annex, the technical screening criteria specified in Section 7.6 apply. The economic activities in this category could be associated with NACE code D35.30 in accordance with the statistical classification of economic activities established by Regulation (EC) No 1893/2006.</t>
  </si>
  <si>
    <t>The activity produces heat/cool using solar thermal heating.</t>
  </si>
  <si>
    <t>CCM 4.22</t>
  </si>
  <si>
    <t>Production of heat/cool from geothermal energy</t>
  </si>
  <si>
    <t>Construction or operation of facilities that produce heat/cool from geothermal energy. The economic activities in this category could be associated with NACE code D35.30 in accordance with the statistical classification of economic activities established by Regulation (EC) No 1893/2006.</t>
  </si>
  <si>
    <t>The life-cycle GHG emissions from the generation of heat/cool from geothermal energy are lower than 100gCO2e/kWh. Life-cycle GHG emissions are calculated based on project-specific data, where available, using Commission Recommendation 2013/179/EU or, alternatively, using ISO 14067:2018 or ISO 14064-1:2018. Quantified life-cycle GHG emissions are verified by an independent third party.</t>
  </si>
  <si>
    <t>CCM 4.23</t>
  </si>
  <si>
    <t>Production of heat/cool from renewable non-fossil gaseous and liquid fuels</t>
  </si>
  <si>
    <t>Construction and operation of heat generation facilities that produce heat/cool using gaseous and liquid fuels of renewable origin. This activity does not include production of heat/cool from the exclusive use of biogas and bio-liquid fuels (see Section 4.24 of this Annex). The economic activities in this category could be associated with NACE code D35.30 in accordance with the statistical classification of economic activities established by Regulation (EC) No 1893/2006.</t>
  </si>
  <si>
    <t>1. The life-cycle GHG emissions from the generation of heat/cool using renewable gaseous and liquid fuels are lower than 100gCO2e/kWh. Life-cycle GHG emissions are calculated based on project-specific data, where available, using Recommendation 2013/179/EU or, alternatively, using ISO 14067:2018(217)ISO standard 14067:2018, Greenhouse gases — Carbon footprint of products — Requirements and guidelines for quantification (version of [adoption date]: https://www.iso.org/standard/71206.html). or ISO 14064-1:2018(218)ISO standard 14064-1:2018, Greenhouse gases — Part 1: Specification with guidance at the organization level for quantification and reporting of greenhouse gas emissions and removals (version of [adoption date]: https://www.iso.org/standard/66453.html).. Quantified life-cycle GHG emissions are verified by an independent third party. 2. Where facilities incorporate any form of abatement (including carbon capture or use of decarbonised fuels), that abatement activity complies with the relevant Sections of this Annex, where applicable. Where the CO2 that would otherwise be emitted from the electricity generation process is captured for the purpose of underground storage, the CO2 is transported and stored underground, in accordance with the technical screening criteria set out in Sections 5.11 and 5.12 of this Annex. 3. The activity meets either of the following criteria: at construction, measurement equipment for monitoring physical emissions, such as methane leakage is installed or a leak detection and repair program is introduced; at operation, physical measurement of methane emissions are reported and leak is eliminated. 4. Where the activity blends renewable gaseous or liquid fuels with biogas or bioliquids, the agricultural biomass used for the production of the biogas or bioliquids complies with the criteria laid down in Article 29, paragraphs 2 to 5, of Directive (EU) 2018/2001 while forest biomass complies with the criteria laid down in Article 29, paragraphs 6 and 7, of that Directive.</t>
  </si>
  <si>
    <t>Emissions are within or lower than the emission levels associated with the best available techniques (BAT-AEL) ranges set in the latest relevant best available techniques (BAT) conclusions, including the best available techniques (BAT) conclusions for large combustion plants(219)Implementing Decision (EU) 2017/1442.. No significant cross-media effects occur. For combustion plants with thermal input greater than 1 MW but below the thresholds for the BAT conclusions for large combustion plants to apply, emissions are below the emission limit values set out in Annex II, part 2, to Directive (EU) 2015/2193.</t>
  </si>
  <si>
    <t>(217)ISO standard 14067:2018, Greenhouse gases — Carbon footprint of products — Requirements and guidelines for quantification (version of [adoption date]: https://www.iso.org/standard/71206.html). (218)ISO standard 14064-1:2018, Greenhouse gases — Part 1: Specification with guidance at the organization level for quantification and reporting of greenhouse gas emissions and removals (version of [adoption date]: https://www.iso.org/standard/66453.html).</t>
  </si>
  <si>
    <t>CCM 4.24</t>
  </si>
  <si>
    <t>Production of heat/cool from bioenergy</t>
  </si>
  <si>
    <t>Construction and operation of facilities that produce heat/cool exclusively from biomass, biogas or bioliquids, and excluding production of heat/cool from blending of renewable fuels with biogas or bioliquids (see Section 4.23 of this Annex. The economic activities in this category could be associated with NACE code D35.30 in accordance with the statistical classification of economic activities established by Regulation (EC) No 1893/2006.</t>
  </si>
  <si>
    <t>1. Agricultural biomass used in the activity for the production of heat and cool complies with the criteria laid down in Article 29, paragraphs 2 to 5, of Directive (EU) 2018/2001. Forest biomass used in the activity complies with the criteria laid down in Article 29, paragraphs 6 and 7, of that Directive. 2. The greenhouse gas emission savings from the use of biomass are at least 80 % in relation to the GHG emission saving methodology and relative fossil fuel comparator set out in Annex VI to Directive (EU) 2018/2001. 3. Where the installations rely on anaerobic digestion of organic material, the production of the digestate meets the criteria in Sections 5.6 and criteria 1 and 2 of Section 5.7 of this Annex, as applicable. 4. Points 1 and 2 do not apply to heat generation installations with a total rated thermal input below 2 MW and using gaseous biomass fuels.</t>
  </si>
  <si>
    <t>For installations falling within the scope of Directive 2010/75/EU, emissions are within or lower than the emission levels associated with the best available techniques (BAT-AEL) ranges set out in the latest relevant best available techniques (BAT) conclusions, including the best available techniques (BAT) conclusions for large combustion plants(220)Implementing Decision (EU) 2017/1442., ensuring at the same time that no significant cross-media effects occur. For combustion plants with thermal input greater than 1 MW but below the thresholds for the BAT conclusions for large combustion plants to apply, emissions are below the emission limit values set out in Annex II, part 2, to Directive (EU) 2015/2193. For plants in zones or parts of zones not complying with the air quality limit values laid down in Directive 2008/50/EC, results of the information exchange(221)The final technology report resulting from the exchange of information with Member States, the industries concerned and non-governmental organisations contains technical information on best available technologies used in medium combustion plants to reduce their environmental impacts, and on the emission levels achievable with best available and emerging technologies and the related costs (version of [adoption date]: https://circabc.europa.eu/ui/group/06f33a94-9829-4eee-b187-21bb783a0fbf/library/9a99a632-9ba8-4cc0-9679-08d929afda59/details)., which are published by the Commission in accordance with Article 6, paragraphs 9 and 10 of Directive (EU) 2015/2193 are taken into account. For anaerobic digestion of organic material, where the produced digestate is used as fertiliser or soil improver, either directly or after composting or any other treatment, it meets the requirements for fertilising materials set out in Component Material Categories (CMC) 4 and 5 in Annex II to Regulation (EU) 2019/1009 or national rules on fertilisers or soil improvers for agricultural use. For anaerobic digestion plants treating over 100 tonnes per day, emissions to air and water are within or lower than the emission levels associated with the best available techniques (BAT-AEL) ranges set for anaerobic treatment of waste in the latest relevant best available techniques (BAT) conclusions, including the best available techniques (BAT) conclusions for waste treatment(222)Implementing Decision (EU) 2018/1147.. No significant cross-media effects occur.</t>
  </si>
  <si>
    <t>CCM 4.25</t>
  </si>
  <si>
    <t>Production of heat/cool using waste heat</t>
  </si>
  <si>
    <t>Construction and operation of facilities that produce heat/cool using waste heat. The economic activities in this category could be associated with NACE code D35.30 in accordance with the statistical classification of economic activities established by Regulation (EC) No 1893/2006.</t>
  </si>
  <si>
    <t>The activity produces heat/cool from waste heat.</t>
  </si>
  <si>
    <t>Pumps and the kind of equipment used, which is covered by Ecodesign and Energy labelling comply, where relevant, with the top class requirements of the energy label laid down in Regulation (EU) 2017/1369, and with implementing regulations under Directive 2009/125/EC and represent the best available technology.</t>
  </si>
  <si>
    <t>M72, M72.1</t>
  </si>
  <si>
    <t>CCM 4.26</t>
  </si>
  <si>
    <t>Pre-commercial stages of advanced technologies to produce energy from nuclear processes with minimal waste from the fuel cycle</t>
  </si>
  <si>
    <t>Research, development, demonstration and deployment of innovative electricity generation facilities, licenced by Member States’ competent authorities in accordance with applicable national law, that produce energy from nuclear processes with minimal waste from the fuel cycle. The activity is classified under NACE code M72 and M72.1 in accordance with the statistical classification of economic activities established by Regulation (EC) No 1893/2006. An economic activity in this category is an activity as referred to in Article 10(2) of Regulation (EU) 2020/852 where it complies with all the technical screening criteria set out in this Section.</t>
  </si>
  <si>
    <t>General criteria pertaining to substantial contribution to climate change mitigation and Do no significant harm (‘DNSH’) 1. The project related to the economic activity (‘the project’) is located in a Member State which complies with all of the following: the Member State has fully transposed Council Directive 2009/71/Euratom(223)Council Directive 2009/71/Euratom of 25 June 2009 establishing a Community framework for the nuclear safety of nuclear installations (OJ L 172, 2.7.2009, p. 18). and Council Directive 2011/70/Euratom(224)Council Directive 2011/70/Euratom of 19 July 2011 establishing a Community framework for the responsible and safe management of spent fuel and radioactive waste (OJ L 199, 2.8.2011, p. 48).; the Member State complies with the Treaty establishing the European Atomic Energy Community (‘Euratom Treaty’) and with legislation adopted on its basis, in particular, Directive 2009/71/Euratom, Directive 2011/70/Euratom and Council Directive 2013/59/Euratom(225)Council Directive 2013/59/Euratom of 5 December 2013 laying down basic safety standards for protection against the dangers arising from exposure to ionising radiation, and repealing Directives 89/618/Euratom, 90/641/Euratom, 96/29/Euratom, 97/43/Euratom and 2003/122/Euratom (OJ L 13, 17.1.2014, p. 1)., as well as applicable Union environmental law adopted under Article 192 TFEU, in particular Directive 2011/92/EU of the European Parliament and of the Council(226)Directive 2011/92/EU of the European Parliament and of the Council of 13 December 2011 on the assessment of the effects of certain public and private projects on the environment (OJ L 26, 28.1.2012, p. 1). and Directive 2000/60/EC of the European Parliament and of the Council(227)Directive 2000/60/EC of the European Parliament and of the Council of 23 October 2000 establishing a framework for Community action in the field of water policy (OJ L 327, 22.12.2000, p. 1).; the Member State has in place, as of the approval date of the project, a radioactive waste management fund and a nuclear decommissioning fund which can be combined; the Member State has demonstrated that it will have resources available at the end of the estimated useful life of the nuclear power plant corresponding to the estimated cost of radioactive waste management and decommissioning in compliance with Commission Recommendation 2006/851/Euratom(228)Commission Recommendation 2006/851/Euratom of 24 October 2006 on the management of financial resources for the decommissioning of nuclear installations, spent fuel and radioactive waste (OJ L 330, 28.11.2006, p. 31).; the Member State has operational final disposal facilities for all very low-, low- and intermediate-level radioactive waste, notified to the Commission under Article 41 Euratom Treaty or Article 1(4) of Council Regulation (Euratom) No 2587/1999, and included in the national programme updated under Directive 2011/70/Euratom; the Member State has a documented plan with detailed steps to have in operation, by 2050, a disposal facility for high-level radioactive waste describing all of the following: For the purposes of point (f), Member States may use plans drawn up as part of the national programme required by Articles 11 and 12 of Directive 2011/70/Euratom. 2. The project is part of a Union financed research programme or the project has been notified to the Commission in accordance with Article 41 of the Euratom Treaty or with Article 1(4) of Council Regulation (Euratom) No 2587/1999, where either of these provisions is applicable, the Commission has given its opinion on it in accordance with Article 43 of the Euratom Treaty, and all the issues raised in the opinion, with relevance for the application of Article 10(2) and Article 17 of Regulation (EU) 2020/852, and of the technical screening criteria laid down in this Section have been satisfactorily addressed. 3. The Member State concerned has committed to report to the Commission every five years for each project on all of the following: the adequacy of the accumulated resources referred to in point 1(c); actual progress in the implementation of the plan referred to in point 1(f). On the basis of the reports, the Commission shall review the adequacy of the accumulated resources of the radioactive waste management fund and the nuclear decommissioning fund referred to in point 1(c) and the progress in the implementation of the documented plan referred to in point 1(f) and it may address an opinion to the Member State concerned. 4. The activity complies with national legislation that transposes the legislation referred to in point 1(a) and (b), including as regards the evaluation, in particular through stress tests, of the resilience of the nuclear power plants located on the territory of the Union against extreme natural hazards, including earthquakes. Accordingly, the activity takes place on the territory of a Member State where the operator of a nuclear installation: has submitted a demonstration of nuclear safety, whose scope and level of detail is commensurate with the potential magnitude and nature of the hazard relevant for the nuclear installation and its site (Article 6, point (b), of Directive 2009/71/Euratom); has taken defence-in-depth measures to ensure, inter alia, that the impact of extreme external natural and unintended man-made hazards is minimised (Article 8b(1), point (a) of Directive 2009/71/Euratom); has performed an appropriate site and installation-specific assessment when the operator concerned applies for a licence to construct or operate a nuclear power plant (Article 8c(a) of Directive 2009/71/Euratom). 5. The activity fulfils the requirements of Directive 2009/71/Euratom, supported by the latest international guidance from the International Atomic Energy Agency (‘IAEA’) and the Western European Nuclear Regulator’s Association (‘WENRA’), contributing to increasing the resilience and the ability of new and existing nuclear power plants to cope with extreme natural hazards, including floods and extreme weather conditions. 6. Radioactive waste as referred to in point 1(e) and (f), is disposed of in the Member State in which it was generated, unless there is an agreement between the Member State concerned and the Member State of destination, as established in Directive 2011/70/Euratom. In that case, the Member State of destination has radioactive waste management and disposal programmes and a suitable disposal facility in operation in compliance with the requirements of Directive 2011/70/Euratom. Additional criteria pertaining to substantial contribution to climate change mitigation The activity aims at generating or generates electricity using nuclear energy. Life-cycle greenhouse gas (GHG) emissions from the generation of electricity from nuclear energy are below the threshold of 100 g CO2e/kWh. Life-cycle GHG emission savings are calculated using Commission Recommendation 2013/179/EU or, alternatively, using ISO 14067:2018 or ISO 14064-1:2018. Quantified life-cycle GHG emissions are verified by an independent third party.</t>
  </si>
  <si>
    <t>The activity complies with the criteria set out in Appendix A to this Annex. The activity complies with the requirements laid down in Article 6(b), 8b(1), point (a), and Article 8c(a) of Directive 2009/71/Euratom. The activity fulfils the requirements of Directive 2009/71/Euratom implemented in accordance with the international guidance of the IAEA and WENRA relating to extreme natural hazards, including floods and extreme weather conditions.</t>
  </si>
  <si>
    <t>The activity complies with the criteria set out in Appendix B to this Annex. Environmental degradation risks related to preserving water quality and avoiding water stress are identified and addressed, in accordance with a water use and protection management plan, developed in consultation with stakeholders concerned. In order to limit thermal anomalies associated with the discharge of waste heat, operators of inland nuclear power plants utilising once-through wet cooling by taking water from a river or a lake control: the maximum temperature of the recipient freshwater body after mixing, and the maximum temperature difference between the discharged cooling water and the recipient freshwater body. The temperature control is implemented in accordance with the individual licence conditions for the specific operations, where applicable, or threshold values in line with Union law. The activity complies with the International Finance Corporation (IFC) standards. Nuclear activities are operated in compliance with the requirements of Directive 2000/60/EC and of Council Directive 2013/51/Euratom laying down requirements for the protection of the health of the general public with regard to radioactive substances in water intended for human consumption.</t>
  </si>
  <si>
    <t>A plan for the management of both non-radioactive and radioactive waste is in place and ensures maximal reuse or recycling of such waste at end of life in accordance with the waste hierarchy, including through contractual agreements with waste management partners, the reflection in financial projections or the official project documentation. During operation and decommissioning, the amount of radioactive waste is minimised and the amount of free-release materials is maximised in accordance with Directive 2011/70/Euratom, and in compliance with the radiation protection requirements laid down in Directive 2013/59/Euratom. A financing scheme is in place to ensure adequate funding for all decommissioning activities and for the management of spent fuel and radioactive waste, in compliance with Directive 2011/70/Euratom and Recommendation 2006/851/Euratom. An Environmental Impact Assessment is completed prior to the construction of a nuclear power plant, in accordance with Directive 2011/92/EU. The required mitigation and compensatory measures are implemented. The relevant elements in this Section are covered by Member States’ reports to the Commission in accordance with Article 14(1) of Directive 2011/70/Euratom.</t>
  </si>
  <si>
    <t>The activity complies with the criteria set out in Appendix C to this Annex. Non-radioactive emissions are within or lower than the emission levels associated with the best available techniques (BAT-AEL) ranges set out in the best available techniques (BAT) conclusions for large combustion plants. No significant cross-media effects occur. For nuclear power plants greater than 1 MW thermal input but below the thresholds for the BAT conclusions for large combustion plants to apply, emissions are below the emission limit values set out in Annex II, part 2, to Directive (EU) 2015/2193. Radioactive discharges to air, water bodies and ground (soil) comply with individual licence conditions for the specific operations, where applicable, or national threshold values in line with Directive 2013/51/Euratom(229)Council Directive 2013/51/Euratom of 22 October 2013 laying down requirements for the protection of the health of the general public with regard to radioactive substances in water intended for human consumption (OJ L 296, 7.11.2013, p. 12). and Directive 2013/59/Euratom. Spent fuel and radioactive waste is safely and responsibly managed in accordance with Directive 2011/70/Euratom and Directive 2013/59/Euratom. An adequate capacity of interim storage is available for the project, while national plans for disposal are in place to minimise the duration of interim storage, in compliance with the provision of Directive 2011/70/Euratom that considers radioactive waste storage, including long-term storage, as an interim solution, but not an alternative to disposal.</t>
  </si>
  <si>
    <t>The activity complies with the criteria set out in Appendix D to this Annex. An Environmental Impact Assessment is completed prior to the construction of a nuclear power plant, in accordance with Directive 2011/92/EU. The required mitigation and compensatory measures are implemented. For sites/operations located in or near biodiversity sensitive areas likely to have a significant effect on biodiversity sensitive areas (including the Natura 2000 network of protected areas, UNESCO World Heritage sites and Key Biodiversity Areas, as well as other protected areas), an appropriate assessment, where applicable, has been conducted and based on its conclusions the necessary mitigation measures are implemented. The sites/operations shall not be detrimental to the conservation status of any of the habitats or species present in protected areas.</t>
  </si>
  <si>
    <t>(223)Council Directive 2009/71/Euratom of 25 June 2009 establishing a Community framework for the	nuclear safety of nuclear installations (OJ L 172, 2.7.2009, p. 18). (224)Council Directive 2011/70/Euratom of 19 July 2011 establishing a Community framework for the responsible and safe management of spent fuel and radioactive waste (OJ L 199, 2.8.2011, p. 48). (225)Council Directive 2013/59/Euratom of 5 December 2013 laying down basic safety standards for protection against the dangers arising from exposure to ionising radiation, and repealing Directives 89/618/Euratom, 90/641/Euratom, 96/29/Euratom, 97/43/Euratom and 2003/122/Euratom (OJ L 13, 17.1.2014, p. 1). (226)Directive 2011/92/EU of the European Parliament and of the Council of 13 December 2011 on the assessment of the effects of certain public and private projects on the environment (OJ L 26, 28.1.2012, p. 1). (227)Directive 2000/60/EC of the European Parliament and of the Council of 23 October 2000 establishing a framework for Community action in the field of water policy (OJ L 327, 22.12.2000, p. 1). (228)Commission Recommendation 2006/851/Euratom of 24 October 2006 on the management of financial resources for the decommissioning of nuclear installations, spent fuel and radioactive waste (OJ L 330, 28.11.2006, p. 31).</t>
  </si>
  <si>
    <t>CCM 4.27</t>
  </si>
  <si>
    <t>Construction and safe operation of new nuclear power plants, for the generation of electricity and/or heat, including for hydrogen production, using best-available technologies</t>
  </si>
  <si>
    <t>Construction and safe operation of new nuclear installations, for which the construction permit has been issued by 2045 by Member States’ competent authorities in accordance with applicable national law, to produce electricity or process heat, including for the purposes of district heating or industrial processes such as hydrogen production (new nuclear installations), as well as their safety upgrades. The activity is classified under NACE codes D35.11 and F42.22 in accordance with the statistical classification of economic activities established by Regulation (EC) No. 1893/2006.</t>
  </si>
  <si>
    <t>General criteria pertaining to substantial contribution to climate change mitigation and Do no significant harm (‘DNSH’) 1. The project related to the economic activity (‘the project’) is located in a Member State which complies with all of the following: the Member State has fully transposed Council Directive 2009/71/Euratom and Council Directive 2011/70/Euratom; the Member State complies with the Euratom Treaty and with legislation adopted on its basis, in particular, Directive 2009/71/Euratom, Directive 2011/70/Euratom and Directive 2013/59/Euratom, as well as applicable Union environmental law adopted under Article 192 TFEU, in particular Directive 2011/92/EU and Directive 2000/60/EC; the Member State has in place, as of the approval date of the project, a radioactive waste management fund and a nuclear decommissioning fund which can be combined; the Member State has demonstrated that it will have resources available at the end of the estimated useful life of the nuclear power plant corresponding to the estimated cost of radioactive waste management and decommissioning in compliance with Recommendation 2006/851/Euratom; the Member State has operational final disposal facilities for all very low-, low- and intermediate-level radioactive waste, notified to the Commission under Article 41 of the Euratom Treaty or under Article 1(4) of Council Regulation 2587/1999 and included in the national programme updated under Council Directive 2011/70/Euratom; the Member State has a documented plan with detailed steps to have in operation, by 2050, a disposal facility for high-level radioactive waste describing all of the following: For the purposes of point (f), Member States may use the plans drawn up as part of the national programme required by Articles 11 and 12 of Directive 2011/70/Euratom. 2. The project fully applies the best-available technology and from 2025 accident-tolerant fuel. The technology is certified and approved by the national safety regulator. 3. The project has been notified to the Commission in accordance with Article 41 of the Euratom Treaty or with Article 1(4) of Council Regulation 2587/1999, where either of these provisions is applicable, the Commission has given its opinion on it in accordance with Article 43 of the Euratom Treaty, and all the issues raised in the opinion, with relevance for the application of Article 10(2) and Article 17 of Regulation (EU) 2020/852, and of the technical screening criteria laid down in this Section, have been satisfactorily addressed. 4. The Member State concerned has committed to report to the Commission every five years for each project on all of the following: the adequacy of the accumulated resources referred to in point 1(c); actual progress in the implementation of the plan referred to in point 1(f). On the basis of the reports, the Commission shall review the adequacy of the accumulated resources of the radioactive waste management fund and the nuclear decommissioning fund referred to in point 1(c) and the progress in the implementation of the documented plan referred to in point 1(f) and it may address an opinion to the Member State concerned. 5. The Commission shall review, as of 2025 and at least every 10 years, the technical parameters corresponding to the best-available technology on the basis of the assessment by the European Nuclear Safety Regulators’ Group (‘ENSREG’). 6. The activity complies with national legislation that transposes the legislation referred to in point 1(a) and (b), including as regards the evaluation, in particular through stress-tests, of the resilience of the nuclear power plants located on the territory of the Union against extreme natural hazards, including earthquakes. Accordingly, the activity takes place on the territory of a Member State where the operator of a nuclear installation: has submitted a demonstration of nuclear safety, whose scope and level of detail is commensurate with the potential magnitude and nature of the hazard relevant for the nuclear installation and its site (Article 6, point (b), of Directive 2009/71/Euratom); has taken defence-in-depth measures to ensure, inter alia, that the impact of extreme external natural and unintended man-made hazards is minimised (Article 8b(1), point (a), of Directive 2009/71/Euratom); has performed an appropriate site and installation-specific assessment when the operator concerned applies for a licence to construct or operate a nuclear power plant (Article 8c(a) of Directive 2009/71/Euratom). 7. The activity fulfils the requirements of Directive 2009/71/Euratom, supported by the latest international guidance from the IAEA and WENRA, contributing to increasing the resilience and the ability of new and existing nuclear power plants to cope with extreme natural hazards, including floods and extreme weather conditions. 8. Radioactive waste as referred to in point 1 (e) and (f) is disposed of in the Member State in which it was generated, unless there is an agreement between the Member State concerned and the Member State of destination, as established in Directive 2011/70/Euratom. In that case, the Member State of destination has radioactive waste management and disposal programmes and a suitable disposal facility in operation in compliance with the requirements of Directive 2011/70/Euratom. Additional criteria pertaining to substantial contribution to climate change mitigation The activity generates electricity using nuclear energy. Life-cycle greenhouse gas (GHG) emissions from the generation of electricity from nuclear energy are below the threshold of 100 g CO2e/kWh. Life-cycle GHG emission savings are calculated using Recommendation 2013/179/EU or, alternatively, using ISO 14067:2018 or ISO 14064-1:2018. Quantified life-cycle GHG emissions are verified by an independent third party.</t>
  </si>
  <si>
    <t>The activity complies with the criteria set out in Appendix A to this Annex. The activity complies with the requirements laid down in Article 6(b), Article 8b(1), point (a), and Article 8c(a) of Directive 2009/71/Euratom. The activity fulfils the requirements of Directive 2009/71/Euratom, implemented in accordance with the international guidance of the IAEA and WENRA relating to extreme natural hazards, including floods and extreme weather conditions.</t>
  </si>
  <si>
    <t>The activity complies with the criteria set out in Appendix B to this Annex. Environmental degradation risks related to preserving water quality and avoiding water stress are identified and addressed, in accordance with a water use and protection management plan, developed in consultation with stakeholders concerned. In order to limit thermal anomalies associated with the discharge of waste heat, operators of inland nuclear power plants utilising once-through wet cooling by taking water from a river or a lake control: the maximum temperature of the recipient freshwater body after mixing, and the maximum temperature difference between the discharged cooling water and the recipient freshwater body. The temperature control is implemented in accordance with the individual licence conditions for the specific operations, where applicable, or threshold values in line with Union law. The activity complies with the International Finance Corporation (IFC) standards. Nuclear activities are operated in compliance with Directive 2000/60/EC regarding water bodies used for the abstraction of drinking water and Council Directive 2013/51/Euratom laying down requirements for the protection of the health of the general public with regard to radioactive substances in water intended for human consumption.</t>
  </si>
  <si>
    <t>The activity complies with the criteria set out in Appendix C to this Annex. Non-radioactive emissions are within or lower than the emission levels associated with the best available techniques (BAT-AEL) ranges set out in the best available techniques (BAT) conclusions for large combustion plants. No significant cross-media effects occur. For nuclear power plants greater than 1 MW thermal input but below the thresholds for the BAT conclusions for large combustion plants to apply, emissions are below the emission limit values set out in Annex II, part 2, to Directive (EU) 2015/2193. Radioactive discharges to air, water bodies and ground (soil) comply with individual licence conditions for the specific operations, where applicable, or national threshold values in line with Directive 2013/51/Euratom and Directive 2013/59/Euratom. Spent fuel and radioactive waste is safely and responsibly managed in accordance with Directive 2011/70/Euratom and Directive 2013/59/Euratom. An adequate capacity of interim storage is available for the project, while national plans for disposal are in place to minimise the duration of interim storage, in compliance with Directive 2011/70/Euratom that considers radioactive waste storage, including long-term storage, as an interim solution, but not an alternative to disposal.</t>
  </si>
  <si>
    <t>CCM 4.28</t>
  </si>
  <si>
    <t>Electricity generation from nuclear energy in existing installations</t>
  </si>
  <si>
    <t>Modification of existing nuclear installations for the purposes of extension, authorised by Member States’ competent authorities by 2040 in accordance with applicable national law, of the service time of safe operation of nuclear installations that produce electricity or heat from nuclear energy (‘nuclear power plants’). The activity is classified under NACE codes D35.11 and F42.22 in accordance with the statistical classification of economic activities established by Regulation (EC) No 1893/2006. An economic activity in this category is an activity as referred to in Article 10(2) of Regulation (EU) 2020/852 where it complies with all the technical screening criteria set out in this Section.</t>
  </si>
  <si>
    <t>General criteria pertaining to substantial contribution to climate change mitigation and Do no significant harm (‘DNSH’) 1. The project related to the economic activity (‘the project’) is located in a Member State which complies with all of the following: the Member State has fully transposed Council Directive 2009/71/Euratom and Council Directive 2011/70/Euratom; the Member State complies with the Euratom Treaty and with legislation adopted on its basis, in particular, Directive 2009/71/Euratom, Directive 2011/70/Euratom and Directive 2013/59/Euratom, and with applicable Union environmental law adopted under Article 192 TFEU, in particular Directive 2011/92/EU and Directive 2000/60/EC; the Member State has in place, as of the approval date of the project, a radioactive waste management fund and a nuclear decommissioning fund which can be combined; the Member State has demonstrated that it will have resources available at the end of the estimated useful life of the nuclear power plant corresponding to the estimated cost of radioactive waste management and decommissioning in compliance with Recommendation 2006/851/Euratom; the Member State has operational final disposal facilities for all very low-, low- and intermediate-level radioactive waste, notified to the Commission under Article 41 of the Euratom Treaty or under Article 1(4) of Council Regulation 2587/1999 and included in the national programme updated under Council Directive 2011/70/Euratom; for projects authorised after 2025, the Member State has a documented plan with detailed steps to have in operation, by 2050, a disposal facility for high-level radioactive waste describing all of the following: For the purposes of point (f), Member States may use the plans drawn up as part of the national programme required by Articles 11 and 12 of Directive 2011/70/Euratom. 2. The upgraded project implements any reasonably practicable safety improvement and from 2025 makes use of accident-tolerant fuel. The technology is certified and approved by the national safety regulator. 3. The project has been notified to the Commission in accordance with Article 41 of the Euratom Treaty or with Article 1(4) of Council Regulation 2587/1999, where either of these provisions is applicable, the Commission has given its opinion on it in accordance with Article 43 of the Euratom Treaty, and all the issues raised in the opinion, with relevance for the application of Article 10(2) and Article 17 of Regulation (EU) 2020/852, and of the technical screening criteria laid down in this Section, have been satisfactorily addressed. 4. The Member State concerned has committed to report to the Commission every five years for each project on all of the following: the adequacy of the accumulated resources referred to in point 1(c); actual progress in the implementation of the plan referred to in point 1(f). On the basis of the reports, the Commission shall review the adequacy of the accumulated resources of the radioactive waste management fund and the nuclear decommissioning fund referred to in point 1(c) and the progress in the implementation of the documented plan referred to in point 1(f) and it may address an opinion to the Member State concerned. 5. The activity complies with national legislation that transposes the legislation referred to in point 1 (a) and (b), including as regards the evaluation, in particular through stress-tests, of the resilience of the Union nuclear power plants against extreme natural hazards, including earthquakes. Accordingly, the activity takes place on the territory of a Member State where the operator of a nuclear installation: has submitted a demonstration of nuclear safety, whose scope and level of detail is commensurate with the potential magnitude and nature of the hazard relevant for the nuclear installation and its site (Article 6, point (b), of Directive 2009/71/Euratom); has taken defence-in-depth measures to ensure, inter alia, that the impact of extreme external natural and unintended man-made hazards is minimised (Article 8b(1), point (a), of Directive 2009/71/Euratom); has performed an appropriate site and installation-specific assessment when the operator concerned applies for a licence to construct or operate a nuclear power plant (Article 8c(a) of Directive 2009/71/Euratom). 6. The activity fulfils the requirements of Directive 2009/71/Euratom, supported by the latest international guidance from the IAEA and WENRA, contributing to increasing the resilience and the ability of new and existing nuclear power plants to cope with extreme natural hazards, including floods and extreme weather conditions. 7. Radioactive waste referred to in point 1 (e) and (f) is disposed of in the Member State in which it was generated, unless there is an agreement between the Member State concerned and the Member State of destination, as established in Directive 2011/70/Euratom. In that case, the Member State of destination has radioactive waste management and disposal programmes and a suitable disposal facility in operation in compliance with the requirements of Directive 2011/70/Euratom. Additional criteria pertaining to substantial contribution to climate change mitigation The activity generates electricity using nuclear energy. Life-cycle greenhouse gas (GHG) emissions from the generation of electricity from nuclear energy are below the threshold of 100 g CO2e/kWh. Life-cycle GHG emission savings are calculated using Recommendation 2013/179/EU or, alternatively, using ISO 14067:2018 or ISO 14064-1:2018. Quantified life-cycle GHG emissions are verified by an independent third party.</t>
  </si>
  <si>
    <t>The activity complies with the criteria set out in Appendix A to this Annex. The activity complies with the requirements laid down in Article 6(b), Article 8b(1), point (a), and Article 8c(a) of Directive 2009/71/Euratom. The activity fulfils the requirements of Directive 2009/71/Euratom implemented in accordance with international guidance of the IAEA and WENRA relating to extreme natural hazards, including floods and extreme weather conditions.</t>
  </si>
  <si>
    <t>The activity complies with the criteria set out in Appendix B to this Annex. Environmental degradation risks related to preserving water quality and avoiding water stress are identified and addressed, in accordance with a water use and protection management plan, developed in consultation with stakeholders concerned. In order to limit thermal anomalies associated with the discharge of waste heat, operators of inland nuclear power plants utilising once-through wet cooling by taking water from a river or a lake control: the maximum temperature of the recipient freshwater body after mixing, and the maximum temperature difference between the discharged cooling water and the recipient freshwater body. The temperature control is implemented in accordance with the individual licence conditions for the specific operations, where applicable, or threshold values in line with Union law. The activity complies with the International Finance Corporation (IFC) standards. Nuclear activities are operated in compliance with the requirements of Directive 2000/60/EC regarding water bodies used for the abstraction of drinking water and Council Directive 2013/51/Euratom laying down requirements for the protection of the health of the general public with regard to radioactive substances in water intended for human consumption.</t>
  </si>
  <si>
    <t>CCM 4.29</t>
  </si>
  <si>
    <t>Electricity generation from fossil gaseous fuels</t>
  </si>
  <si>
    <t>Construction or operation of electricity generation facilities that produce electricity using fossil gaseous fuels. This activity does not include electricity generation from the exclusive use of renewable non-fossil gaseous and liquid fuels as referred to in Section 4.7 of this Annex and biogas and bio-liquid fuels as referred to in Section 4.8 of this Annex. The economic activities in this category may be associated with several NACE codes, notably D35.11 and F42.22 in accordance with the statistical classification of economic activities established by Regulation (EC) No 1893/2006.</t>
  </si>
  <si>
    <t>1. The activity meets either of the following criteria: the life-cycle GHG emissions from the generation of electricity using fossil gaseous fuels are lower than 100 g CO2e/kWh. Life-cycle GHG emissions are calculated based on project-specific data, where available, using Recommendation 2013/179/EU or, alternatively, using ISO 14067:2018 or ISO 14064-1:2018. Quantified life-cycle GHG emissions are verified by an independent third party. Where facilities incorporate any form of abatement, including carbon capture or use of renewable or low-carbon gases, that abatement activity complies with the criteria set out in the relevant Section of this Annex, where applicable. Where the CO2 that would otherwise be emitted from the electricity generation process is captured for the purpose of underground storage, the CO2 is transported and stored underground, in accordance with the technical screening criteria set out in Sections 5.11 and 5.12 of this Annex. facilities for which the construction permit is granted by 31 December 2030 comply with all of the following: direct GHG emissions of the activity are lower than 270g CO2e/kWh of the output energy, or annual direct GHG emissions of the activity do not exceed an average of 550kgCO2e/kW of the facility’s capacity over 20 years; the power to be replaced cannot be generated from renewable energy sources, based on a comparative assessment with the most cost-effective and technically feasible renewable alternative for the same capacity identified; the result of this comparative assessment is published and is subject to a stakeholder consultation; the activity replaces an existing high emitting electricity generation activity that uses solid or liquid fossil fuels; the newly installed production capacity does not exceed the capacity of the replaced facility by more than 15%; the facility is designed and constructed to use renewable and/or low-carbon gaseous fuels and the switch to full use of renewable and/or low-carbon gaseous fuels takes place by 31 December 2035, with a commitment and verifiable plan approved by the management body of the undertaking; the replacement leads to a reduction in emissions of at least 55% GHG over the lifetime of the newly installed production capacity; where the activity takes place on the territory of a Member State in which coal is used for energy generation, that Member State has committed to phase-out the use of energy generation from coal and has reported this in its integrated national energy and climate plan referred to in Article 3 of Regulation (EU) 2018/1999 of the European Parliament and of the Council(230)Regulation (eu) 2018/1999 of the European Parliament and of the Council of 11 December 2018 on the governance of the energy union and climate action, amending regulations (EC) No 663/2009 and (EC) No 715/2009 of the European Parliament and of the Council, Directives 94/22/EC, 98/70/EC, 2009/31/EC, 2009/73/EC, 2010/31/EU, 2012/27/EU and 2013/30/EU of the European Parliament and of the Council, Council Directives 2009/119/EC and (EU) 2015/652 and repealing Regulation (EU) No 525/2013 of the European Parliament and of the Council (OJ L 328, 21.12.2018, p. 1). or in another instrument. Compliance with the criteria referred to in point 1(b) is verified by an independent third party. The independent third-party verifier has the necessary resources and expertise to perform such verification. The independent third party verifier does not have any conflict of interest with the owner or the funder, and is not involved in the development or operation of the activity. The independent third party verifier carries out diligently the verification of compliance with the technical screening criteria. In particular, every year the independent third party publishes and transmits to the Commission a report: certifying the level of direct GHG emissions referred to in point 1(b)(i); where applicable, assessing whether annual direct GHG emissions of the activity are on a credible trajectory to comply with the average threshold over 20 years referred to in point 1(b)(i); assessing whether the activity is on a credible trajectory to comply with point 1(b)(v). When undertaking the assessment referred to in point 1(b), the independent third party verifier takes into account in particular the planned annual direct GHG emissions for each year of the trajectory, realised annual direct GHG emissions, planned and realised operating hours, and planned and realised use of renewable or low carbon gases. On the basis of the reports transmitted to it, the Commission may address an opinion to the relevant operators. The Commission shall take those reports into account when performing the review referred to in Article 19(5) of Regulation (EU) 2020/852. 2. The activity meets either of the following criteria: at construction, measurement equipment for monitoring of physical emissions, such as those from methane leakage, is installed or a leak detection and repair programme is introduced; at operation, physical measurement of emissions are reported and leak is eliminated. 3. Where the activity blends fossil gaseous fuels with gaseous or liquid biofuels, the agricultural biomass used for the production of the biofuels complies with the criteria laid down in Article 29, paragraphs 2 to 5, of Directive (EU) 2018/2001 while forest biomass complies with the criteria laid down in Article 29, paragraphs 6 and 7, of that Directive.</t>
  </si>
  <si>
    <t>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(BAT) conclusions for large combustion plants. No significant cross-media effects occur. For combustion plants with thermal input greater than 1 MW but below the thresholds for the BAT conclusions for large combustion plants to apply, emissions are below the emission limit values set out in Annex II, part 2, to Directive (EU) 2015/2193.</t>
  </si>
  <si>
    <t>(230)Regulation (eu) 2018/1999 of the European Parliament and of the Council of 11 December 2018 on the governance of the energy union and climate action, amending regulations (EC) No 663/2009 and (EC) No 715/2009 of the European Parliament and of the Council, Directives 94/22/EC, 98/70/EC, 2009/31/EC, 2009/73/EC, 2010/31/EU, 2012/27/EU and 2013/30/EU of the European Parliament and of the Council, Council Directives 2009/119/EC and (EU) 2015/652 and repealing Regulation (EU) No 525/2013 of the European Parliament and of the Council (OJ L 328, 21.12.2018, p. 1).</t>
  </si>
  <si>
    <t>CCM 4.30</t>
  </si>
  <si>
    <t>High-efficiency co-generation of heat/cool and power from fossil gaseous fuels</t>
  </si>
  <si>
    <t>Construction, refurbishment, and operation of combined heat/cool and power generation facilities using fossil gaseous fuels. This activity does not include high-efficiency co-generation of heat/cool and power from the exclusive use of renewable non-fossil gaseous and liquid fuels referred to in Section 4.19 of this Annex, and biogas and bio-liquid fuels referred to in Section 4.20 of this Annex. The economic activities in this category may be associated with NACE codes D35.11 and D35.30 in accordance with the statistical classification of economic activities established by Regulation (EC) No 1893/2006.</t>
  </si>
  <si>
    <t>1. The activity meets either of the following criteria: the life-cycle GHG emissions from the co-generation of heat/cool and power from gaseous fuels are lower than 100 g CO2e per 1 kWh of energy output of the co-generation. Life-cycle GHG emissions are calculated based on project-specific data, where available, using Recommendation 2013/179/EU or, alternatively, using ISO 14067:2018 or ISO 14064-1:2018. Quantified life-cycle GHG emissions are verified by an independent third party. Where facilities incorporate any form of abatement, including carbon capture or use of renewable or low-carbon gases, that abatement activity complies with the relevant Sections of this Annex, where applicable. Where the CO2 emitted from the electricity generation is captured, the CO2 shall meet the emissions limit set out in point 1 of this Section and, the CO2 be transported and stored underground in a way that meets the technical screening criteria for transport of CO2 and storage of CO2 set out in Sections 5.11 and 5.12, respectively of this Annex. facilities for which the construction permit is granted by 31 December 2030 comply with all of the following: the activity achieves primary energy savings of at least 10% compared with the references to separate production of heat and electricity; the primary energy savings are calculated on the basis of formula provided in Directive 2012/27/EU; direct GHG emissions of the activity are lower than 270 g CO2e/kWh of the output energy; the power and/or heat/cool to be replaced cannot be generated from renewable energy sources, based on a comparative assessment with the most cost-effective and technically feasible renewable alternative for the same capacity identified; the result of this comparative assessment is published and is subject to a stakeholder consultation; the activity replaces an existing high emitting combined heat/cool and power generation activity, a separate heat/cool generation activity, or a separate power generation activity that uses solid or liquid fossil fuels; the newly installed production capacity does not exceed the capacity of the replaced facility; the facility is designed and constructed to use renewable and/or low-carbon gaseous fuels and the switch to full use of renewable and/or low-carbon gaseous fuels takes place by 31 December 2035, with a commitment and verifiable plan approved by the management body of the undertaking; the replacement leads to a reduction in emissions of at least 55% GHG per kWh of output energy; the refurbishment of the facility does not increase production capacity of the facility; where the activity takes place on the territory of a Member State in which coal is used for energy generation, that Member State has committed to phase-out the use of energy generation from coal and has reported this in its integrated national energy and climate plan referred to in Article 3 of Regulation (EU) 2018/1999 or in another instrument. Compliance with the criteria referred to in point 1(b) is verified by an independent third party. The independent third party verifier has the necessary resources and expertise to perform such verification. The independent third party verifier does not have any conflict of interest with the owner or the funder, and is not involved in the development or operation of the activity. The independent third party verifier carries out diligently the verification of compliance with the technical screening criteria. In particular, every year the independent third party publishes and transmits to the Commission a report: certifying the level of direct GHG emissions referred to in point 1(b)(ii); assessing whether the activity is on a credible trajectory to comply with point 1(b)(vi). On the basis of the reports transmitted to it, the Commission may address an opinion to the operators concerned. The Commission shall take those reports into account when performing the review referred to in Article 19(5) of Regulation (EU) 2020/852. 2. The activity meets either of the following criteria: at construction, measurement equipment for monitoring of physical emissions, including those from methane leakage, is installed or a leak detection and repair program is introduced; at operation, physical measurement of emissions are reported and any leak is eliminated.</t>
  </si>
  <si>
    <t>CCM 4.31</t>
  </si>
  <si>
    <t>Production of heat/cool from fossil gaseous fuels in an efficient district heating and cooling system</t>
  </si>
  <si>
    <t>Construction, refurbishment and operation of heat generation facilities that produce heat/cool using fossil gaseous fuels connected to efficient district heating and cooling within the meaning of Article 2, point (41) of Directive 2012/27/EU. This activity does not include production of heat/cool in an efficient district heating from the exclusive use of renewable non-fossil gaseous and liquid fuels referred to in Section 4.23 of this Annex and biogas and bio-liquid fuels referred to in Section 4.24 of this Annex. The activity is classified under NACE code D35.30 in accordance with the statistical classification of economic activities established by Regulation (EC) No 1893/2006.</t>
  </si>
  <si>
    <t>1. The activity meets either of the following criteria: Life-cycle GHG emissions from the generation of heat/cool from gaseous fuels are lower than 100 g CO2e/kWh. Life-cycle GHG emission savings are calculated using Recommendation 2013/179/EU or, alternatively, using ISO 14067:2018 or ISO 14064-1:2018. Quantified life-cycle GHG emissions are verified by an independent third party. Where facilities incorporate any form of abatement, including carbon capture or use of renewable or low-carbon gases, that abatement activity complies with the relevant Sections of this Annex, where applicable. Where the CO2 emitted from the electricity generation is captured, the CO2 shall meet the emissions limit set out in point 1 of this Section and shall be transported and stored underground in a way that meets the technical screening criteria for transport of CO2 and storage of CO2 set out in Sections 5.11 and 5.12, respectively of this Annex. facilities for which the construction permit is granted by 31 December 2030 comply with all of the following: the thermal energy generated by the activity is used in an efficient district heating and cooling system as defined in Directive 2012/27/EU; the direct GHG emissions of the activity are lower than 270 g CO2e/kWh of the output energy; the heat/cool to be replaced cannot be generated from renewable energy sources, based on a comparative assessment with the most cost-effective and technically feasible renewable alternative for the same capacity identified; the result of this comparative assessment is published and is subject to a stakeholder consultation; the activity replaces an existing high emitting heating/cooling activity using solid or liquid fossil fuel; the newly installed production capacity does not exceed the capacity of the replaced facility; the facility is designed and constructed to use renewable and/or low-carbon gaseous fuels and the switch to full use of renewable and/or low-carbon gaseous fuels takes place by 31 December 2035, with a commitment and verifiable plan approved by the management body of the undertaking; the replacement leads to a reduction in emissions of at least 55% GHG per kWh of output energy; the refurbishment of the facility does not increase production capacity of the facility; where the activity takes place on the territory of a Member State in which coal is used for energy generation, that Member State has committed to phase-out the use of energy generation from coal and has reported this in its integrated national energy and climate plan referred to in Article 3 of Regulation (EU) 2018/1999 or in another instrument. Compliance with the criteria referred to in point 1(b) is verified by an independent third party. The independent third-party verifier has the necessary resources and expertise to perform such verification. The independent third party verifier does not have any conflict of interest with the owner or the funder, and is not be involved in the development or operation of the activity. The independent third party verifier carries out diligently the verification of compliance with the technical screening criteria. In particular, every year the independent third party publishes and transmits to the Commission a report: certifying the level of direct GHG emissions referred to in point 1(b)(ii); assessing whether the activity is on a credible trajectory to comply with point 1(b)(vi). On the basis of the reports transmitted to it, the Commission may address an opinion to the operators concerned. The Commission shall take those reports into account when performing the review referred to in Article 19(5) of Regulation (EU) 2020/852. The activity meets either of the following criteria: at construction, measurement equipment for monitoring of physical emissions, such as those from methane leakage, is installed or a leak detection and repair program is introduced; at operation, physical measurement of emissions are reported and any leak is eliminated.</t>
  </si>
  <si>
    <t>E36.00, F42.99</t>
  </si>
  <si>
    <t>Water supply, sewerage, waste management and remediation</t>
  </si>
  <si>
    <t>CCM 5.1</t>
  </si>
  <si>
    <t>Construction, extension and operation of water collection, treatment and supply systems</t>
  </si>
  <si>
    <t>Construction, extension and operation of water collection, treatment and supply systems. The economic activities in this category could be associated with several NACE codes, in particular E36.00 and F42.99 in accordance with the statistical classification of economic activities established by Regulation (EC) No 1893/2006.</t>
  </si>
  <si>
    <t>The water supply system complies with one of the following criteria: the net average energy consumption for abstraction and treatment equals to or is lower than 0.5 kWh per cubic meter produced water supply. Net energy consumption may take into account measures decreasing energy consumption, such as source control (pollutant load inputs), and, as appropriate, energy generation (such as hydraulic, solar and wind energy); the leakage level is either calculated using the Infrastructure Leakage Index (ILI)(231)The Infrastructure Leakage Index (ILI) is calculated as current annual real losses (CARL)/unavoidable annual real losses (UARL): The current annual real losses (CARL) represent the amount of water that is actually lost from the distribution network (i.e. not delivered to final users). The unavoidable annual real losses (UARL) take into consideration that there will always be some leakage in a water distribution network. The UARL is calculated based on factors such as the length of the network, the number of service connections and the pressure at which the network is operating. rating method and the threshold value equals to or is lower than 1.5, or is calculated using another appropriate method and the threshold value is established in accordance with Article 4 of Directive (EU) 2020/2184 of the European Parliament and of the Council(232)Directive (EU) 2020/2184 of the European Parliament and of the Council of 16 December 2020 on the quality of water intended for human consumption (recast) (OJ L 435, 23.12.2020, p. 1).. That calculation is to be applied across the extent of water supply (distribution) network where the works are carried out, i.e. at water supply zone level, district metered area(s) (DMAs) or pressure managed area(s) (PMAs).</t>
  </si>
  <si>
    <t>(231)The Infrastructure Leakage Index (ILI) is calculated as current annual real losses (CARL)/unavoidable annual real losses (UARL): The current annual real losses (CARL) represent the amount of water that is actually lost from the distribution network (i.e. not delivered to final users). The unavoidable annual real losses (UARL) take into consideration that there will always be some leakage in a water distribution network. The UARL is calculated based on factors such as the length of the network, the number of service connections and the pressure at which the network is operating. (232)Directive (EU) 2020/2184 of the European Parliament and of the Council of 16 December 2020 on the quality of water intended for human consumption (recast) (OJ L 435, 23.12.2020, p. 1).</t>
  </si>
  <si>
    <t>CCM 5.2</t>
  </si>
  <si>
    <t>Renewal of water collection, treatment and supply systems</t>
  </si>
  <si>
    <t>Renewal of water collection, treatment and supply systems including renewals to water collection, treatment and distribution infrastructures for domestic and industrial needs. It implies no material changes to the volume of flow collected, treated or supplied. The economic activities in this category could be associated with several NACE codes, in particular E36.00 and F42.99 in accordance with the statistical classification of economic activities established by Regulation (EC) No 1893/2006.</t>
  </si>
  <si>
    <t>The renewal of the water supply system leads to improved energy efficiency in one of the following ways: by decreasing the net average energy consumption of the system by at least 20% compared to own baseline performance averaged for three years, including abstraction and treatment, measured in kWh per cubic meter produced water supply; by closing the gap by at least 20% either between the current leakage level averaged over three years, calculated using the Infrastructure Leakage Index (ILI) rating method and an ILI of 1.5(233)The Infrastructure Leakage Index (ILI) is calculated as current annual real losses (CARL)/unavoidable annual real losses (UARL): The current annual real losses (CARL) represent the amount of water that is actually lost from the distribution network (i.e. not delivered to final users). The unavoidable annual real losses (UARL) take into consideration that there will always be some leakage in a water distribution network. The UARL is calculated based on factors such as the length of the network, the number of service connections and the pressure at which the network is operating., or between the current leakage level averaged over three years, calculated using another appropriate method, and the threshold value established in accordance with Article 4 of Directive (EU) 2020/2184. The current leakage level averaged over three years is calculated across the extent of water supply (distribution) network where the works are carried out, i.e. for the renewed water supply (distribution) network at district metered area(s) (DMAs) or pressure managed area(s) (PMAs).</t>
  </si>
  <si>
    <t>(233)The Infrastructure Leakage Index (ILI) is calculated as current annual real losses (CARL)/unavoidable annual real losses (UARL): The current annual real losses (CARL) represent the amount of water that is actually lost from the distribution network (i.e. not delivered to final users). The unavoidable annual real losses (UARL) take into consideration that there will always be some leakage in a water distribution network. The UARL is calculated based on factors such as the length of the network, the number of service connections and the pressure at which the network is operating.</t>
  </si>
  <si>
    <t>E37.00, F42.99</t>
  </si>
  <si>
    <t>CCM 5.3</t>
  </si>
  <si>
    <t>Construction, extension and operation of waste water collection and treatment</t>
  </si>
  <si>
    <t>Construction, extension and operation of centralised waste water systems including collection (sewer network) and treatment. The economic activities in this category could be associated with several NACE codes, in particular E37.00 and F42.99 in accordance with the statistical classification of economic activities established by Regulation (EC) No 1893/2006.</t>
  </si>
  <si>
    <t>The net energy consumption of the waste water treatment plant equals to or is lower than: 35 kWh per population equivalent (p.e.) per annum for treatment plant capacity below 10 000 p.e.; 25 kWh per population equivalent (p.e.) per annum for treatment plant capacity between 10 000 and 100 000 p.e.; 20 kWh per population equivalent (p.e.) per annum for treatment plant capacity above 100 000 p.e. Net energy consumption of the operation of the waste water treatment plant may take into account measures decreasing energy consumption relating to source control (reduction of storm water or pollutant load inputs), and, as appropriate, energy generation within the system (such as hydraulic, solar, thermal and wind energy). 2. For the construction and extension of a waste water treatment plant or a waste water treatment plant with a collection system, which are substituting more GHG-intensive treatment systems (such as septic tanks, anaerobic lagoons), an assessment of the direct GHG emissions is performed(234)For example, following IPCC guidelines for national GHG inventories for waste water treatment (version of [adoption date]: https://www.ipcc-nggip.iges.or.jp/public/2019rf/pdf/5_Volume5/19R_V5_6_Ch06_Wastewater.pdf).. The results are disclosed to investors and clients on demand.</t>
  </si>
  <si>
    <t>The activity complies with the criteria set out in Appendix B to this Annex. Where the waste water is treated to a level suitable for reuse in agricultural irrigation, the required risk management actions to avoid adverse environmental impacts have been defined and implemented(235)As set out in Annex II of Regulation (EU) 2020/741 of the European Parliament and of the Council of 25 May 2020 on minimum requirements for water reuse (OJ L 177, 5.6.2020, p. 32)..</t>
  </si>
  <si>
    <t>Discharges to receiving waters meet the requirements laid down in Council Directive 91/271/EEC(236)Council Directive 91/271/EEC of 21 May 1991 concerning urban waste-water treatment (OJ L 135, 30.5.1991, p. 40). or as required by national provisions stating maximum permissible pollutant levels from discharges to receiving waters. Appropriate measures have been implemented to avoid and mitigate excessive storm water overflows from the waste water collection system, which may include nature-based solutions, separate storm water collection systems, retention tanks and treatment of the first flush. Sewage sludge is used in accordance with Council Directive 86/278/EEC(237)Council Directive 86/278/EEC of 12 June 1986 on the protection of the environment, and in particular of the soil, when sewage sludge is used in agriculture (OJ L 181, 4.7.1986, p. 6). or as required by national law relating to the spreading of sludge on the soil or any other application of sludge on and in the soil.</t>
  </si>
  <si>
    <t>(234)For example, following IPCC guidelines for national GHG inventories for waste water treatment (version of [adoption date]: https://www.ipcc-nggip.iges.or.jp/public/2019rf/pdf/5_Volume5/19R_V5_6_Ch06_Wastewater.pdf).</t>
  </si>
  <si>
    <t>E37.00</t>
  </si>
  <si>
    <t>CCM 5.4</t>
  </si>
  <si>
    <t>Renewal of waste water collection and treatment</t>
  </si>
  <si>
    <t>Renewal of centralised waste water systems including collection (sewer network) and treatment. It implies no material change related to the load or volume of flow collected or treated in the waste water system. The economic activities in this category could be associated with NACE codes E37.00 in accordance with the statistical classification of economic activities established by Regulation (EC) No 1893/2006.</t>
  </si>
  <si>
    <t>1. The renewal of a collection system improves energy efficiency by decreasing the average energy consumption by 20% compared to own baseline performance averaged over three years, demonstrated on an annual basis. That decrease of energy consumption can be accounted for at the level of the project (i.e. the collection system renewal) or, across the downstream waste water agglomeration (i.e. including the downstream collection system, treatment plant or discharge of waste water). 2. The renewal of a waste water treatment plant improves energy efficiency by decreasing the average energy consumption of the system by at least 20% compared to own baseline performance averaged over three years, demonstrated on an annual basis. 3. For the purposes of points 1 and 2, the net energy consumption of the system is calculated in kWh per population equivalent per annum of the waste water collected or effluent treated, taking into account measures decreasing energy consumption relating to source control (reduction of storm water or pollutant load inputs) and, as appropriate, energy generation within the system (such as hydraulic, solar, thermal and wind energy). 4. For the purpose of point 1 and 2, the operator demonstrates that there are no material changes relating to external conditions, including modifications to discharge authorisation(s) or changes in load to the agglomeration that would lead to a reduction of energy consumption, independent of efficiency measures taken.</t>
  </si>
  <si>
    <t>The activity complies with the criteria set out in Appendix B to this Annex. Where the waste water is treated to a level suitable for reuse in agricultural irrigation, the required risk management actions to avoid adverse environmental impacts have been defined and implemented(238)As set out in Annex II to Regulation (EU) 2020/741 of the European Parliament and of the Council of 25May 2020 on minimum requirements for water reuse (OJ L 177, 5.6.2020, p. 32)..</t>
  </si>
  <si>
    <t>Discharges to receiving waters meet the requirements laid down in Directive 91/271/EEC or as required by national provisions stating maximum permissible pollutant levels from discharges to receiving waters. Appropriate measures have been implemented to avoid and mitigate excessive storm water overflows from the waste water collection system, which may include nature-based solutions, separate storm water collection systems, retention tanks and treatment of the first flush. Sewage sludge is used in accordance with Directive 86/278/EEC or as required by national law relating to the spreading of sludge on the soil or any other application of sludge on and in the soil.</t>
  </si>
  <si>
    <t>E38.11</t>
  </si>
  <si>
    <t>CCM 5.5</t>
  </si>
  <si>
    <t>Collection and transport of non-hazardous waste in source segregated fractions</t>
  </si>
  <si>
    <t>Separate collection and transport of non-hazardous waste in single or comingled fractions(239)In the Union, the activity is in line with Article 10(3) of Directive 2008/98/EC of the European Parliament and of the Council of 19 November 2008 on waste and repealing certain Directives (OJ L 312, 22.11.2008, p. 3) and the national legislation and waste management plans. aimed at preparing for reuse or recycling. The economic activities in this category could be associated with NACE code E38.11 in accordance with the statistical classification of economic activities established by Regulation (EC) No 1893/2006.</t>
  </si>
  <si>
    <t>All separately collected and transported non-hazardous waste that is segregated at source is intended for preparation for reuse or recycling operations.</t>
  </si>
  <si>
    <t>Separately collected waste fractions are not mixed in waste storage and transfer facilities with other waste or materials with different properties.</t>
  </si>
  <si>
    <t>(239)In the Union, the activity is in line with Article 10(3) of Directive 2008/98/EC of the European Parliament and of the Council of 19 November 2008 on waste and repealing certain Directives (OJ L 312, 22.11.2008, p. 3) and the national legislation and waste management plans.</t>
  </si>
  <si>
    <t>CCM 5.6</t>
  </si>
  <si>
    <t>Anaerobic digestion of sewage sludge</t>
  </si>
  <si>
    <t>Construction and operation of facilities for the treatment of sewage sludge by anaerobic digestion with the resulting production and utilisation of biogas or chemicals. The economic activities in this category could be associated with several NACE codes, in particular E37.00 and F42.99 in accordance with the statistical classification of economic activities established by Regulation (EC) No 1893/2006.</t>
  </si>
  <si>
    <t>1. A monitoring and contingency plan is in place in order to minimise methane leakage at the facility. 2. The produced biogas is used directly for the generation of electricity or heat, or upgraded to bio-methane for injection in the natural gas grid, or used as vehicle fuel or as feedstock in chemical industry.</t>
  </si>
  <si>
    <t>Emissions are within or lower than the emission levels associated with the best available techniques (BAT-AEL) ranges set for anaerobic treatment of waste in the latest relevant best available techniques (BAT) conclusions, including the best available techniques (BAT) conclusions for waste treatment(240)Implementing Decision (EU) 2018/1147.. No significant cross-media effects occur. Where the resulting digestate is intended for use as fertiliser or soil improver, its nitrogen content (with tolerance level ±25 %) is communicated to the buyer or the entity in charge of taking off the digestate.</t>
  </si>
  <si>
    <t>E38.21, F42.99</t>
  </si>
  <si>
    <t>CCM 5.7</t>
  </si>
  <si>
    <t>Anaerobic digestion of bio-waste</t>
  </si>
  <si>
    <t>Construction and operation of dedicated facilities for the treatment of separately collected bio-waste(241)As defined in Article 3, point 4, of Directive 2008/98/EC. through anaerobic digestion with the resulting production and utilisation of biogas and digestate and/or chemicals. The economic activities in this category could be associated with several NACE codes, in particular E38.21 and F42.99 in accordance with the statistical classification of economic activities established by Regulation (EC) No 1893/2006.</t>
  </si>
  <si>
    <t>1. A monitoring and contingency plan is in place in order to minimise methane leakage at the facility. 2. The produced biogas is used directly for the generation of electricity or heat, or upgraded to bio-methane for injection in the natural gas grid, or used as vehicle fuel or as feedstock in chemical industry. 3. The bio-waste that is used for anaerobic digestion is source segregated and collected separately. 4. The produced digestate is used as fertiliser or soil improver, either directly or after composting or any other treatment. 5. In the dedicated bio-waste treatment plants, the share of food and feed crops(242)As defined in Article 2, point (40), of Directive (EU) 2018/2001. used as input feedstock, measured in weight, as an annual average, is less than or equal to 10% of the input feedstock.</t>
  </si>
  <si>
    <t>For anaerobic digestion plants treating over 100 tonnes per day, emissions to air and water are within or lower than the emission levels associated with the best available techniques (BAT-AEL) ranges set for anaerobic treatment of waste in the latest relevant best available techniques (BAT) conclusions, including the best available techniques (BAT) conclusions for waste treatment(243)Implementing Decision (EU) 2018/1147.. No significant cross-media effects occur. The produced digestate meets the requirements for fertilising materials set out in Component Material Categories (CMC) 4 and 5 for digestate or CMC 3 for compost, as applicable, in Annex II to Regulation (EU) 2019/1009, or national rules on fertilisers or soil improvers for agricultural use The Nitrogen content (with tolerance level ±25%) of the digestate used as fertiliser or soil improver is communicated to the buyer or the entity in charge of taking off the digestate.</t>
  </si>
  <si>
    <t>(241)As defined in Article 3, point 4, of Directive 2008/98/EC. (242)As defined in Article 2, point (40), of Directive (EU) 2018/2001.</t>
  </si>
  <si>
    <t>CCM 5.8</t>
  </si>
  <si>
    <t>Composting of bio-waste</t>
  </si>
  <si>
    <t>Construction and operation of dedicated facilities for the treatment of separately collected bio-waste(244)As defined in Article 3, point 4, of Directive 2008/98/EC. through composting (aerobic digestion) with the resulting production and utilisation of compost. The economic activities in this category could be associated with several NACE codes, in particular E38.21 and F42.99 in accordance with the statistical classification of economic activities established by Regulation (EC) No 1893/2006.</t>
  </si>
  <si>
    <t>1. The bio-waste that is composted is source segregated and collected separately. 2. The compost produced is used as fertiliser or soil improver and meets the requirements for fertilising materials set out in Component Material Category 3 in Annex II to Regulation (EU) 2019/1009 or national rules on fertilisers or soil improvers for agricultural use.</t>
  </si>
  <si>
    <t>For composting plants treating over 75 tonnes per day, emissions to air and water are within or lower than the emission levels associated with the best available techniques (BAT-AEL) ranges set out for aerobic treatment of waste in the latest relevant best available techniques (BAT) conclusions, including the best available techniques (BAT) conclusions for waste treatment(245)Implementing Decision (EU) 2018/1147.. No significant cross-media effects occur. The site has a system in place that prevents leachate reaching groundwater. The compost produced meets the requirements for fertilising materials set out in Component Material Category 3 in Annex II to Regulation (EU) 2019/1009 or national rules on fertilisers or soil improvers for agricultural use.</t>
  </si>
  <si>
    <t>(244)As defined in Article 3, point 4, of Directive 2008/98/EC.</t>
  </si>
  <si>
    <t>E38.32, F42.99</t>
  </si>
  <si>
    <t>CCM 5.9</t>
  </si>
  <si>
    <t>Material recovery from non-hazardous waste</t>
  </si>
  <si>
    <t>Construction and operation of facilities for the sorting and processing of separately collected non-hazardous waste streams into secondary raw materials involving mechanical reprocessing, except for backfilling purposes. The economic activities in this category could be associated with several NACE codes, in particular E38.32 and F42.99 in accordance with the statistical classification of economic activities established by Regulation (EC) No 1893/2006.</t>
  </si>
  <si>
    <t>The activity converts at least 50 %, in terms of weight, of the processed separately collected non-hazardous waste into secondary raw materials that are suitable for the substitution of virgin materials in production processes.</t>
  </si>
  <si>
    <t>E38.21</t>
  </si>
  <si>
    <t>CCM 5.10</t>
  </si>
  <si>
    <t>Landfill gas capture and utilisation</t>
  </si>
  <si>
    <t>Installation and operation of infrastructure for landfill(246)‘Landfill’ is defined in Article 2, point (g), of Council Directive 1999/31/EC of 26 April 1999 on the landfill of waste (OJ L 182, 16.7.1999, p. 1). gas capture and utilisation in permanently closed landfills or landfill cells using new or supplementary dedicated technical facilities and equipment installed during or post landfill or landfill cell closure. The economic activities in this category could be associated with NACE code E38.21 in accordance with the statistical classification of economic activities established by Regulation (EC) No 1893/2006.</t>
  </si>
  <si>
    <t>1. The landfill has not been opened after 8 July 2020. 2. The landfill or landfill cell where the gas capture system is newly installed, extended, or retrofitted is permanently closed and is not taking in further biodegradable waste(247)As set out in Article 5(3) of Directive 1999/31/EC.. 3. The produced landfill gas is used for the generation of electricity or heat as biogas(248)‘Biogas’ is defined in Article 2, point 28, of Directive (EU) 2018/2001., or upgraded to bio-methane for injection in the natural gas grid, or used as vehicle fuel or as feedstock in chemical industry. 4. Methane emissions from the landfill and leakages from the landfill gas collection and utilisation facilities are subject to control and monitoring procedures set out in Annex III to Council Directive 1999/31/EC(249)Council Directive 1999/31/EC of 26 April 1999 on the landfill of waste (OJ L 182, 16.7.1999, p. 1)..</t>
  </si>
  <si>
    <t>The permanent closure and remediation as well as the after-care of old landfills, where the landfill gas capture system is installed, are carried out in accordance with the following rules: general requirements set out in Annex I to Directive 1999/31/EC; control and monitoring procedures set out in Annex III to that Directive.</t>
  </si>
  <si>
    <t>(246)‘Landfill’ is defined in Article 2, point (g), of Council Directive 1999/31/EC of 26 April 1999 on the landfill of waste (OJ L 182, 16.7.1999, p. 1). (247)As set out in Article 5(3) of Directive 1999/31/EC. (248)‘Biogas’ is defined in Article 2, point 28, of Directive (EU) 2018/2001. (249)Council Directive 1999/31/EC of 26 April 1999 on the landfill of waste (OJ L 182, 16.7.1999, p. 1).</t>
  </si>
  <si>
    <t>F42.21, H49.50</t>
  </si>
  <si>
    <t>CCM 5.11</t>
  </si>
  <si>
    <t>Transport of CO2</t>
  </si>
  <si>
    <t>Transport of captured CO2 via all modes. Construction and operation of CO2 pipelines and retrofit of gas networks where the main purpose is the integration of captured CO2. The economic activities in this category could be associated with several NACE codes, in particular F42.21 and H49.50 in accordance with the statistical classification of economic activities established by Regulation (EC) No 1893/2006.</t>
  </si>
  <si>
    <t>1. The CO2 transported from the installation where it is captured to the injection point does not lead to CO2 leakages above 0.5 % of the mass of CO2 transported. 2. The CO2 is delivered to a permanent CO2 storage site that meets the criteria for underground geological storage of CO2 set out in Section 5.12 of this Annex; or to other transport modalities, which lead to permanent CO2 storage site that meet those criteria. 3. Appropriate leak detection systems are applied and a monitoring plan is in place, with the report verified by an independent third party. 4. The activity may include the installation of assets that increase the flexibility and improve the management of an existing network..</t>
  </si>
  <si>
    <t>E39.00</t>
  </si>
  <si>
    <t>CCM 5.12</t>
  </si>
  <si>
    <t>Underground permanent geological storage of CO2</t>
  </si>
  <si>
    <t>Permanent storage of captured CO2 in appropriate underground geological formations. The economic activities in this category could be associated with NACE code E39.00 in accordance with the statistical classification of economic activities established by Regulation (EC) No 1893/2006.</t>
  </si>
  <si>
    <t>1. Characterisation and assessment of the potential storage complex and surrounding area, or exploration within the meaning of Article 3, point (8), of Directive 2009/31/EC of the European Parliament and of the Council(250)Directive 2009/31/EC of the European Parliament and of the Council of 23 April 2009 on the geological storage of carbon dioxide and amending Council Directive 85/337/EEC, European Parliament and Council Directives 2000/60/EC, 2001/80/EC, 2004/35/EC, 2006/12/EC, 2008/1/EC and Regulation (EC) No 1013/2006 (OJ L 140, 5.6.2009, p. 114). is carried out in order to establish whether the geological formation is suitable for use as a CO2 storage site. 2. For operation of underground geological CO2 storage sites, including closure and post-closure obligations: appropriate leakage detection systems are implemented to prevent release during operation; a monitoring plan of the injection facilities, the storage complex, and, where appropriate, the surrounding environment is in place, with the regular reports checked by the competent national authority. 3. For the exploration and operation of storage sites within the Union, the activity complies with Directive 2009/31/EC. For the exploration and operation of storage sites in third countries, the activity complies with ISO 27914:2017(251)ISO Standard 27914:2017, Carbon dioxide capture, transportation and geological storage — Geological storage (version of [adoption date]: https://www.iso.org/standard/64148.html). for geological storage of CO2.</t>
  </si>
  <si>
    <t>The activity complies with Directive 2009/31/EC.</t>
  </si>
  <si>
    <t>(250)Directive 2009/31/EC of the European Parliament and of the Council of 23 April 2009 on the geological storage of carbon dioxide and amending Council Directive 85/337/EEC, European Parliament and Council Directives 2000/60/EC, 2001/80/EC, 2004/35/EC, 2006/12/EC, 2008/1/EC and Regulation (EC) No 1013/2006 (OJ L 140, 5.6.2009, p. 114). (251)ISO Standard 27914:2017, Carbon dioxide capture, transportation and geological storage — Geological storage (version of [adoption date]: https://www.iso.org/standard/64148.html).</t>
  </si>
  <si>
    <t>H49.10, N77.39</t>
  </si>
  <si>
    <t>Transport</t>
  </si>
  <si>
    <t>CCM 6.1</t>
  </si>
  <si>
    <t>Passenger interurban rail transport</t>
  </si>
  <si>
    <t>Purchase, financing, rental, leasing and operation of passenger transport using railway rolling stock on mainline networks, spread over an extensive geographic area, passenger transport by interurban railways and operation of sleeping cars or dining cars as an integrated operation of railway companies. The economic activities in this category could be associated with several NACE codes, in particular H49.10, N77.39 in accordance with the statistical classification of economic activities established by Regulation (EC) No 1893/2006.</t>
  </si>
  <si>
    <t>The activity complies with one of the following criteria: the trains and passenger coaches have zero direct (tailpipe) CO2 emissions; the trains and passenger coaches have zero direct (tailpipe) CO2 emission when operated on a track with necessary infrastructure, and use a conventional engine where such infrastructure is not available (bimode).</t>
  </si>
  <si>
    <t>Measures are in place to manage waste in accordance with the waste hierarchy, in particular during maintenance.</t>
  </si>
  <si>
    <t>Engines for the propulsion of railway locomotives (RLL) and engines for the propulsion of railcars (RLR) comply with emission limits set out in Annex II to Regulation (EU) 2016/1628 of the European Parliament and of the Council(252)Regulation (EU) 2016/1628 of the European Parliament and of the Council of 14 September 2016 on requirements relating to gaseous and particulate pollutant emission limits and type-approval for internal combustion engines for non-road mobile machinery, amending Regulations (EU) No 1024/2012 and (EU) No 167/2013, and amending and repealing Directive 97/68/EC (OJ L 252, 16.9.2016, p. 53)..</t>
  </si>
  <si>
    <t>H49.20, N77.39</t>
  </si>
  <si>
    <t>CCM 6.2</t>
  </si>
  <si>
    <t>Freight rail transport</t>
  </si>
  <si>
    <t>Purchase, financing, leasing, rental and operation of freight transport on mainline rail networks as well as short line freight railroads. The economic activities in this category could be associated with several NACE codes, in particular H49.20 and N77.39 in accordance with the statistical classification of economic activities established by Regulation (EC) No 1893/2006.</t>
  </si>
  <si>
    <t>1. The activity complies with one or both of the following criteria: the trains and wagons have zero direct tailpipe CO2 emission; the trains and wagons have zero direct tailpipe CO2 emission when operated on a track with necessary infrastructure, and use a conventional engine where such infrastructure is not available (bimode). 2. The trains and wagons are not dedicated to the transport of fossil fuels.</t>
  </si>
  <si>
    <t>Measures are in place to manage waste, in accordance with the waste hierarchy, in particular during maintenance.</t>
  </si>
  <si>
    <t>Engines for the propulsion of railway locomotives (RLL) and engines for the propulsion of railcars (RLR) comply with emission limits set out in Annex II to Regulation (EU) 2016/1628.</t>
  </si>
  <si>
    <t>H49.31, H49.3.9, N77.39, N77.11</t>
  </si>
  <si>
    <t>CCM 6.3</t>
  </si>
  <si>
    <t>Urban and suburban transport, road passenger transport</t>
  </si>
  <si>
    <t>Purchase, financing, leasing, rental and operation of urban and suburban transport vehicles for passengers and road passenger transport. For motor vehicles, operation of vehicles designated as category M2 or M3, in accordance with Article 4(1) of Regulation (EU) 2018/858, for the provision of passenger transport. The economic activities in this category may include operation of different modes of land transport, such as by motor bus, tram, streetcar, trolley bus, underground and elevated railways. This also includes town-to-airport or town-to-station lines and operation of funicular railways and aerial cableways where part of urban or suburban transit systems. The economic activities in this category also include scheduled long-distance bus services, charters, excursions and other occasional coach services, airport shuttles (including within airports), operation of school buses and buses for the transport. The economic activities in this category could be associated with several NACE codes, in particular H49.31, H49.3.9, N77.39 and N77.11 in accordance with the statistical classification of economic activities established by Regulation (EC) No 1893/2006.</t>
  </si>
  <si>
    <t>The activity complies with the one of following criteria: the activity provides urban or suburban passenger transport and its direct (tailpipe) CO2 emissions are zero(253)This includes Motor buses with type of bodywork classified as ‘CE’ (low-floor single-deck vehicle), ‘CF’ (low-floor double-deck vehicle), ‘CG’ (Articulated low-floor single-deck vehicle), ‘CH’ (Articulated low-floor double-deck vehicle), ‘CI’ (open top single deck vehicle) or ‘CJ’ (open top double deck vehicle), as set out in point 3 of part C of Annex I to Regulation (EU) 2018/858.; until 31 December 2025, the activity provides interurban passenger road transport using vehicles designated as categories M2 and M3(254)As referred to in Article 4(1), point (a), of Regulation (EU) 2018/858. that have a type of bodywork classified as ‘CA’ (single-deck vehicle), ‘CB’ (double-deck vehicle), ‘CC’ (single-deck articulated vehicle) or ‘CD’ (double-deck articulated vehicle)(255)As set out in point 3 of part C of Annex I to Regulation (EU) 2018/858., and comply with the latest EURO VI standard, i.e. both with the requirements of Regulation (EC) No 595/2009 and, from the time of the entry into force of amendments to that Regulation, in those amending acts, even before they become applicable, and with the latest step of the Euro VI standard set out in Table 1 of Appendix 9 to Annex I to Regulation (EU) No 582/2011 where the provisions governing that step have entered into force but have not yet become applicable for this type of vehicle(256)Until 31/12/2021, the EURO VI, step E as set out in Regulation (EC) No 595/2009.. Where such standard is not available, the direct CO2 emissions of the vehicles are zero.</t>
  </si>
  <si>
    <t>Measures are in place to manage waste, in accordance with the waste hierarchy, both in the use phase (maintenance) and the end-of-life of the fleet, including through reuse and recycling of batteries and electronics (in particular critical raw materials therein).</t>
  </si>
  <si>
    <t>For road vehicles of categories M, tyres comply with external rolling noise requirements in the highest populated class and with Rolling Resistance Coefficient (influencing the vehicle energy efficiency) in the highest two populated classes as set out in Regulation (EU) 2020/740 and as can be verified from the European Product Registry for Energy Labelling (EPREL). Where applicable, vehicles comply with the requirements of the most recent applicable stage of the Euro VI heavy duty emission type-approval set out in accordance with Regulation (EC) No 595/2009.</t>
  </si>
  <si>
    <t>(253)This includes Motor buses with type of bodywork classified as ‘CE’ (low-floor single-deck vehicle), ‘CF’ (low-floor double-deck vehicle), ‘CG’ (Articulated low-floor single-deck vehicle), ‘CH’ (Articulated low-floor double-deck vehicle), ‘CI’ (open top single deck vehicle) or ‘CJ’ (open top double deck vehicle), as set out in point 3 of part C of Annex I to Regulation (EU) 2018/858. (254)As referred to in Article 4(1), point (a), of Regulation (EU) 2018/858. (255)As set out in point 3 of part C of Annex I to Regulation (EU) 2018/858. (256)Until 31/12/2021, the EURO VI, step E as set out in Regulation (EC) No 595/2009.</t>
  </si>
  <si>
    <t>N77.11, N77.21</t>
  </si>
  <si>
    <t>CCM 6.4</t>
  </si>
  <si>
    <t>Operation of personal mobility devices, cycle logistics</t>
  </si>
  <si>
    <t>Selling, purchasing, financing, leasing, renting and operation of personal mobility or transport devices where the propulsion comes from the physical activity of the user, from a zero-emissions motor, or a mix of zero-emissions motor and physical activity. This includes the provision of freight transport services by (cargo) bicycles. The economic activities in this category could be associated with several NACE codes, in particular N77.11 and N77.21 in accordance with the statistical classification of economic activities established by Regulation (EC) No 1893/2006.</t>
  </si>
  <si>
    <t>1. The propulsion of personal mobility devices comes from the physical activity of the user, from a zero-emissions motor, or a mix of zero-emissions motor and physical activity. 2. The personal mobility devices are allowed to be operated on the same public infrastructure as bikes or pedestrians.</t>
  </si>
  <si>
    <t>Measures are in place to manage waste, in accordance with the waste hierarchy, both in the use phase (maintenance) and the end-of-life, including through reuse and recycling of batteries and electronics (in particular critical raw materials therein).</t>
  </si>
  <si>
    <t>H49.32, H49.39, N77.11</t>
  </si>
  <si>
    <t>CCM 6.5</t>
  </si>
  <si>
    <t>Transport by motorbikes, passenger cars and light commercial vehicles</t>
  </si>
  <si>
    <t>Purchase, financing, renting, leasing and operation of vehicles designated as category M1(258)As referred to in Article 4(1), point (a)(i), of Regulation (EU) 2018/858., N1(259)As referred to in Article 4(1), point (b)(i), of Regulation (EU) 2018/858., both falling under the scope of Regulation (EC) No 715/2007 of the European Parliament and of the Council(260)Regulation (EC) No 715/2007 of the European Parliament and of the Council of 20 June 2007 on type approval of motor vehicles with respect to emissions from light passenger and commercial vehicles (Euro 5 and Euro 6) and on access to vehicle repair and maintenance information (OJ L 171, 29.6.2007, p. 1)., or L (2- and 3-wheel vehicles and quadricycles)(261)As referred to in Article 4(1) of Regulation (EU) 2018/858.. The economic activities in this category could be associated with several NACE codes, in particular H49.32, H49.39 and N77.11 in accordance with the statistical classification of economic activities established by Regulation (EC) No 1893/2006.</t>
  </si>
  <si>
    <t>The activity complies with the following criteria: for vehicles of category M1 and N1, both falling under the scope of Regulation (EC) No 715/2007: until 31 December 2025, specific emissions of CO2, as defined in Article 3(1), point (h), of Regulation (EU) 2019/631, are lower than 50gCO2/km (low- and zero-emission light-duty vehicles); from 1 January 2026, specific emissions of CO2, as defined in Article 3(1), point (h), of Regulation (EU) 2019/631, are zero. for vehicles of category L, the tailpipe CO2 emissions equal to 0g CO2e/km calculated in accordance with the emission test laid down in Regulation (EU) 168/2013.</t>
  </si>
  <si>
    <t>Vehicles of categories M1 and N1 are both of the following: reusable or recyclable to a minimum of 85% by weight; reusable or recoverable to a minimum of 95% by weight(262)As set out in Annex I of Directive 2005/64/EC of the European Parliament and of the Council of 26 October 2005 on the type-approval of motor vehicles with regard to their reusability, recyclability and recoverability and amending Council Directive 70/156/EEC (OJ L 310, 25.11.2005, p. 10).. Measures are in place to manage waste both in the use phase (maintenance) and the end-of-life of the fleet, including through reuse and recycling of batteries and electronics (in particular critical raw materials therein), in accordance with the waste hierarchy.</t>
  </si>
  <si>
    <t>Vehicles comply with the requirements of the most recent applicable stage of the Euro 6 light-duty emission type-approval(263)Commission Regulation (EU) 2018/1832 of 5 November 2018 amending Directive 2007/46/EC of the European Parliament and of the Council, Commission Regulation (EC) No 692/2008 and Commission Regulation (EU) 2017/1151 for the purpose of improving the emission type approval tests and procedures for light passenger and commercial vehicles, including those for in-service conformity and real-driving emissions and introducing devices for monitoring the consumption of fuel and electric energy (OJ L 301, 27.11.2018, p. 1). set out in accordance with Regulation (EC) No. 715/2007. Vehicles comply with the emission thresholds for clean light-duty vehicles set out in Table 2 of the Annex to Directive 2009/33/EC of the European Parliament and of the Council(264)Directive 2009/33/EC of the European Parliament and of the Council of 23 April 2009 on the promotion of clean and energy-efficient road transport vehicles (OJ L 120, 15.5.2009, p. 5).. For road vehicles of categories M and N, tyres comply with external rolling noise requirements in the highest populated class and with Rolling Resistance Coefficient (influencing the vehicle energy efficiency) in the highest two populated classes as set out in Regulation (EU) 2020/740 and as can be verified from the European Product Registry for Energy Labelling (EPREL). Vehicles comply with Regulation (EU) No 540/2014 of the European Parliament and of the Council(265)Regulation (EU) No 540/2014 of the European Parliament and of the Council of 16 April 2014 on the sound level of motor vehicles and of replacement silencing systems, and amending Directive 2007/46/EC and repealing Directive 70/157/EEC (OJ L 158, 27.5.2014, p. 131)..</t>
  </si>
  <si>
    <t>(258)As referred to in Article 4(1), point (a)(i), of Regulation (EU) 2018/858. (259)As referred to in Article 4(1), point (b)(i), of Regulation (EU) 2018/858. (260)Regulation (EC) No 715/2007 of the European Parliament and of the Council of 20 June 2007 on type approval of motor vehicles with respect to emissions from light passenger and commercial vehicles (Euro 5 and Euro 6) and on access to vehicle repair and maintenance information (OJ L 171, 29.6.2007, p. 1). (261)As referred to in Article 4(1) of Regulation (EU) 2018/858.</t>
  </si>
  <si>
    <t>H49.4.1, H53.10, H53.20, N77.12</t>
  </si>
  <si>
    <t>CCM 6.6</t>
  </si>
  <si>
    <t>Freight transport services by road</t>
  </si>
  <si>
    <t>Purchase, financing, leasing, rental and operation of vehicles designated as category N1, N2(269)As referred to in Article 4(1), point (b)(ii), of Regulation (EU) 2018/858. or N3(270)As referred to in Article 4(1), point (b)(iii), of Regulation (EU) 2018/858. falling under the scope of EURO VI(271)As set out in Regulation (EC) No 595/2009., step E or its successor, for freight transport services by road. The economic activities in this category could be associated with several NACE codes, in particular H49.4.1, H53.10, H53.20 and N77.12 in accordance with the statistical classification of economic activities established by Regulation (EC) No 1893/2006.</t>
  </si>
  <si>
    <t>1. The activity complies with one of the following criteria: vehicles of category N1 have zero direct (tailpipe) CO2 emissions; vehicles of category N2 and N3 with a technically permissible maximum laden mass not exceeding 7,5 tonnes are ‘zero-emission heavy-duty vehicles’ as defined in Article 3, point (11), of Regulation (EU) 2019/1242; vehicles of category N2 and N3 with a technically permissible maximum laden mass exceeding 7,5 tonnes are one of the following: ‘zero-emission heavy-duty vehicles’, as defined in Article 3, point (11), of Regulation (EU) 2019/1242; where technologically and economically not feasible to comply with the criterion in point (i), ‘low-emission heavy-duty vehicles’ as defined in Article 3, point (12), of that Regulation. 2. Vehicles are not dedicated to the transport of fossil fuels.</t>
  </si>
  <si>
    <t>Vehicles of category N1, N2 and N3 are both of the following: reusable or recyclable to a minimum of 85% by weight; reusable or recoverable to a minimum of 95% by weight(272)As set out in Annex I to Directive 2005/64/EC.. Measures are in place to manage waste both in the use phase (maintenance) and the end-of-life of the fleet, including through reuse and recycling of batteries and electronics (in particular critical raw materials therein), in accordance with the waste hierarchy.</t>
  </si>
  <si>
    <t>For road vehicles of categories M and N, tyres comply with external rolling noise requirements in the highest populated class and with Rolling Resistance Coefficient (influencing the vehicle energy efficiency) in the highest two populated classes as set out in Regulation (EU) 2020/740 and as can be verified from the European Product Registry for Energy Labelling (EPREL). Vehicles comply with the requirements of the most recent applicable stage of the Euro VI heavy duty emission type-approval(273)Commission Regulation (EU) No 582/2011 of 25 May 2011 implementing and amending Regulation (EC) No 595/2009 of the European Parliament and of the Council with respect to emissions from heavy duty vehicles (Euro VI) and amending Annexes I and III to Directive 2007/46/EC of the European Parliament and of the Council (OJ L 167, 25.6.2011, p. 1). set out in accordance with Regulation (EC) No 595/2009. Vehicles comply with Regulation (EU) No 540/2014.</t>
  </si>
  <si>
    <t>(269)As referred to in Article 4(1), point (b)(ii), of Regulation (EU) 2018/858. (270)As referred to in Article 4(1), point (b)(iii), of Regulation (EU) 2018/858. (271)As set out in Regulation (EC) No 595/2009.</t>
  </si>
  <si>
    <t>H50.30</t>
  </si>
  <si>
    <t>CCM 6.7</t>
  </si>
  <si>
    <t>Inland passenger water transport</t>
  </si>
  <si>
    <t>Purchase, financing, leasing, rental and operation of passenger vessels on inland waters, involving vessels that are not suitable for sea transport. The economic activities in this category could be associated with NACE code H50.30 in accordance with the statistical classification of economic activities established by Regulation (EC) No 1893/2006.</t>
  </si>
  <si>
    <t>The activity complies with one of the following criteria: the vessels have zero direct (tailpipe) CO2 emissions; until 31 December 2025, hybrid and dual fuel vessels derive at least 50% of their energy from zero direct (tailpipe) CO2 emission fuels or plug-in power for their normal operation; where technologically and economically not feasible to comply with point (a), from 1 January 2026 onwards the yearly average greenhouse gas intensity of the energy used on-board by a ship during a reporting period(275)The greenhouse gas intensity of the energy used on-board by a ship is verified by an independent third party and calculated as the amount of greenhouse gas emissions per unit of energy according to the methodology and default values specified in a Regulation of the European Parliament and of the Council on the use of renewable and low-carbon fuels in maritime transport and amending Directive 2009/16/EC. does not exceed the following limits: 76,4 g CO2e/MJ from 1 January 2026 until 31 December 2029; 61,1 g CO2e/MJ from 1 January 2030 until 31 December 2034; 45,8 g CO2e/MJ from 1 January 2035 until 31 December 2039; 30,6 g CO2e/MJ from 1 January 2040 until 31 December 2044; 15,3 g CO2e/MJ from 1 January 2045 until 31 December 2049; 0 g CO2e/MJ from 1 January 2050.</t>
  </si>
  <si>
    <t>Measures are in place to manage and recycle waste at the end-of life, including through decommissioning contractual agreements with recycling service providers, reflection in financial projections or official project documentation. These measures ensure that components and materials are segregated and treated to maximise recycling and reuse in accordance with the waste hierarchy, EU waste regulation principles and applicable regulations, in particular through the reuse and recycling of batteries and electronics and the critical raw materials therein. These measures also include the control and management of hazardous materials. Measures are in place to prevent the generation of waste in the use phase (maintenance, operation of transport services with regards to catering waste) and to manage any remaining waste in accordance with the waste hierarchy.</t>
  </si>
  <si>
    <t>Engines in vessels comply with emission limits set out in Annex II to Regulation (EU) 2016/1628 (including vessels meeting those limits without type-approved solutions such as through after-treatment).</t>
  </si>
  <si>
    <t>(275)The greenhouse gas intensity of the energy used on-board by a ship is verified by an independent third party and calculated as the amount of greenhouse gas emissions per unit of energy according to the methodology and default values specified in a Regulation of the European Parliament and of the Council on the use of renewable and low-carbon fuels in maritime transport and amending Directive 2009/16/EC.</t>
  </si>
  <si>
    <t>H50.4</t>
  </si>
  <si>
    <t>CCM 6.8</t>
  </si>
  <si>
    <t>Inland freight water transport</t>
  </si>
  <si>
    <t>Purchase, financing, leasing, rental and operation of freight vessels on inland waters, involving vessels that are not suitable for sea transport. The economic activities in this category could be associated with several NACE code H50.4 in accordance with the statistical classification of economic activities established by Regulation (EC) No 1893/2006.</t>
  </si>
  <si>
    <t>1. The activity complies with one or both of the following criteria: (a) the vessels have zero direct (tailpipe) CO2 emission; (b) where technologically and economically not feasible to comply with the criterion in point (a), until 31 December 2025, the vessels have direct (tailpipe) emissions of CO2 per tonne kilometre (gCO2/tkm), calculated (or estimated in case of new vessels) using the Energy Efficiency Operational Indicator(276)The Energy Efficiency Operational Indicator is defined as the ratio of mass of CO2 emitted per unit of transport work. It is a representative value of the energy efficiency of the ship operation over a consistent period which represents the overall trading pattern of the vessel. Guidance on how to calculate this indicator is provided in the document MEPC.1/Circ. 684 from IMO., 50% lower than the average reference value for emissions of CO2 defined for heavy duty vehicles (vehicle subgroup 5- LH) in accordance with Article 11 of Regulation 2019/1242; (c) where technologically and economically not feasible to comply with point (a), from 1 January 2026 onwards, the yearly average greenhouse gas intensity of the energy used on-board by a ship or a company’s fleet during a reporting period(277)The greenhouse gas intensity of the energy used on-board by a ship is verified by an independent third party and calculated as the amount of greenhouse gas emissions per unit of energy according to the methodology and default values specified in a Regulation of the European Parliament and of the Council on the use of renewable and low-carbon fuels in maritime transport and amending Directive 2009/16/EC. does not exceed the following limits: (a) 76,4 g CO2e/MJ from 1 January 2026 until 31 December 2029; (b) 61,1 g CO2e/MJ from 1 January 2030 until 31 December 2034; (c) 45,8 g CO2e/MJ from 1 January 2035 until 31 December 2039; (d) 30,6 g CO2e/MJ from 1 January 2040 until 31 December 2044; (e) 15,3 g CO2e/MJ from 1 January 2045 until 31 December 2049; (f) 0 g CO2e/MJ from 1 January 2050. 2. Vessels are not dedicated to the transport of fossil fuels.</t>
  </si>
  <si>
    <t>Measures are in place to manage and recycle waste at the end-of life, including through decommissioning contractual agreements with recycling service providers, reflection in financial projections or official project documentation. These measures ensure that components and materials are segregated and treated to maximise recycling and reuse in accordance with the waste hierarchy, EU waste regulation principles and applicable regulations, in particular through the reuse and recycling of batteries and electronics and the critical raw materials therein. These measures also include the control and management of hazardous materials.</t>
  </si>
  <si>
    <t>(276)The Energy Efficiency Operational Indicator is defined as the ratio of mass of CO (277)The greenhouse gas intensity of the energy used on-board by a ship is verified by an independent third party and calculated as the amount of greenhouse gas emissions per unit of energy according to the methodology and default values specified in a Regulation of the European Parliament and of the Council on the use of renewable and low-carbon fuels in maritime transport and amending Directive 2009/16/EC.</t>
  </si>
  <si>
    <t>H50.4, H50.30, C33.15</t>
  </si>
  <si>
    <t>CCM 6.9</t>
  </si>
  <si>
    <t>Retrofitting of inland water passenger and freight transport</t>
  </si>
  <si>
    <t>Retrofit and upgrade of vessels for transport of freight or passengers on inland waters, involving vessels that are not suitable for sea transport. The economic activities in this category could be associated several NACE codes, in particular H50.4, H50.30 and C33.15 in accordance with the statistical classification of economic activities established by Regulation (EC) No 1893/2006.</t>
  </si>
  <si>
    <t>1. The retrofitting activity achieves one or more of the following: reduces fuel consumption of the inland passenger vessel by at least 15 % expressed per unit of energy per complete journey (full passenger cruise), as demonstrated by a comparative calculation for the representative navigation areas (including representative load profiles and docking) in which the vessel is to operate or by means of the results of model tests or simulations; reduces fuel consumption of the inland freight vessel by at least 15 % expressed per unit of energy per tonne kilometre, as demonstrated by a comparative calculation for the representative navigation areas (including representative load profiles) in which the vessel is to operate or by means of the results of model tests or simulations. 2. Vessels retrofitted or upgraded are not dedicated to transport of fossil fuels.</t>
  </si>
  <si>
    <t>The activity complies with the criteria set out in Appendix C to this Annex. Engines in vessels comply with emission limits set out in Annex II to Regulation (EU) 2016/1628 (including vessels meeting those limits without type-approved solutions such as through after-treatment).</t>
  </si>
  <si>
    <t>H50.2, H52.22, N77.34</t>
  </si>
  <si>
    <t>CCM 6.10</t>
  </si>
  <si>
    <t>Sea and coastal freight water transport, vessels for port operations and auxiliary activities</t>
  </si>
  <si>
    <t>Purchase, financing, chartering (with or without crew) and operation of vessels designed and equipped for transport of freight or for the combined transport of freight and passengers on sea or coastal waters, whether scheduled or not. Purchase, financing, renting and operation of vessels required for port operations and auxiliary activities, such as tugboats, mooring vessels, pilot vessels, salvage vessels and ice-breakers. The economic activities in this category could be associated with several NACE codes, in particular H50.2, H52.22 and N77.34 in accordance with the statistical classification of economic activities established by Regulation (EC) No 1893/2006.</t>
  </si>
  <si>
    <t>1. The activity complies with one or more of the following criteria: the vessels have zero direct (tailpipe) CO2 emissions; until 31 December 2025, hybrid and dual fuel vessels derive at least 25 % of their energy from zero direct (tailpipe) CO2 emission fuels or plug-in power for their normal operation at sea and in ports; where technologically and economically not feasible to comply with the criterion in point (a), until 31 December 2025, and only where it can be proved that the vessels are used exclusively for operating coastal and short sea services designed to enable modal shift of freight currently transported by land to sea, the vessels have direct (tailpipe) CO2 emissions, calculated using the International Maritime Organization (IMO) Energy Efficiency Design Index (EEDI)(278)Energy Efficiency Design Index (version of [adoption date]: http://www.imo.org/fr/MediaCentre/HotTopics/GHG/Pages/EEDI.aspx)., 50 % lower than the average reference CO2 emissions value defined for heavy duty vehicles (vehicle sub group 5-LH) in accordance with Article 11 of Regulation 2019/1242; where technologically and economically not feasible to comply with the criterion in point (a), until 31 December 2025, the vessels have an attained Energy Efficiency Design Index (EEDI) value 10 % below the EEDI requirements applicable on 1 April 2022(279)EEDI requirements as agreed by the Marine Environment Protection Committee of the International Maritime Organization on its seventy-fifth session. Vessels that fall into the ship types set out in MARPOL Annex VI Regulation 2, but are not considered as new ship under that regulation may provide attained EEDI value calculated on a voluntary basis in line with MARPOL Annex VI Chapter 4 and have those calculations verified in line with MARPOL Annex VI, Chapter 2. if the vessels are able to run on zero direct (tailpipe) CO2 emission fuels or on fuels from renewable sources(280)Fuels that meet the technical screening criteria specified in sections 3.10 and 4.13 of this Annex.; where technologically and economically not feasible to comply with point (a), from 1 January 2026, the vessels that are able to run on zero direct (tailpipe) CO2 emission fuels or on fuels from renewable sources(281)Fuels that meet the technical screening criteria specified in Sections 3.10 and 4.13 of this Annex. have an attained Energy Efficiency Design Index (EEDI) value equivalent to reducing the EEDI reference line by at least 20 percentage points below the EEDI requirements applicable on 1 April 2022(282)EEDI requirements defined as a percentage reduction factor, to be applied to the EEDI reference value, as agreed by the Marine Environment Protection Committee of the International Maritime Organization on its seventy-fifth session. The defined percentage points in the technical screening criteria for EEDI shall be added to EEDI percentage reduction factor., and: are able to plug-in at berth; for gas-fuelled ships, demonstrate the use of state-of-the-art measures and technologies to mitigate methane slippage emissions. where technologically and economically not feasible to comply with the criterion in point (a), from 1 January 2026, in addition to an attained Energy Efficiency Existing Ship Index (EEXI) value equivalent to reducing the EEDI reference line by at least 10 percentage points below the EEXI requirements applicable on 1 January 2023(283)EEXI requirements defined as a percentage reduction factor, to be applied to the EEDI reference value, as agreed by the Marine Environment Protection Committee of the International Maritime Organization on its seventy-sixth session. The defined percentage points in the Taxonomy technical screening criteria for EEXI must be added to EEXI percentage reduction factor. (Attained Energy Efficiency Existing Ship Index (EEXI), mandatory from 1 January 2023 for all ships in maritime freight/passenger transport, to measure their energy efficiency and to initiate the collection of data for the reporting of their annual operational carbon intensity indicator (CII) and CII rating. (https://www.imo.org/en/MediaCentre/HotTopics/Pages/EEXI-CII-FAQ.aspx)., the yearly average greenhouse gas intensity of the energy used on-board by a ship during a reporting period(284)The greenhouse gas intensity of the energy used on-board by a ship is verified by an independent third party and calculated as the amount of greenhouse gas emissions per unit of energy according to the methodology and default values specified in a Regulation of the European Parliament and of the Council on the use of renewable and low-carbon fuels in maritime transport and amending Directive 2009/16/EC. does not exceed the following limits: 76,4 g CO2e/MJ from 1 January 2026 until 31 December 2029; 61,1 g CO2e/MJ from 1 January 2030 until 31 December 2034; 45,8 g CO2e/MJ from 1 January 2035 until 31 December 2039; 30,6 g CO2e/MJ from 1 January 2040 until 31 December 2044; 15,3 g CO2e/MJ from 1 January 2045. 2. Vessels are not dedicated to the transport of fossil fuels.</t>
  </si>
  <si>
    <t>Measures are in place to manage and recycle waste at the end-of life, including through decommissioning contractual agreements with recycling service providers, reflection in financial projections or official project documentation. These measures ensure that components and materials are segregated and treated to maximise recycling and reuse in accordance with the waste hierarchy, EU waste regulation principles and applicable regulations, in particular through the reuse and recycling of batteries and electronics and the critical raw materials therein. These measures also include the control and management of hazardous materials. For existing ships above 500 gross tonnage and the new-built ones replacing them, the activity complies with the requirements of Regulation (EU) No 1257/2013 of the European Parliament and of the Council(285)Regulation (EU) No 1257/2013 of the European Parliament and of the Council of 20 November 2013 on ship recycling and amending Regulation (EC) No 1013/2006 and Directive 2009/16/EC (OJ L 330, 10.12.2013, p. 1).. The scrap ships are recycled in facilities included on the European List of ship recycling facilities as laid down in Commission Implementing Decision 2016/2323(286)Commission Implementing Decision (EU) 2016/2323 of 19 December 2016 establishing the European List of ship recycling facilities pursuant to Regulation (EU) No 1257/2013 of the European Parliament and of the Council on ship recycling (OJ L 345, 20.12.2016, p. 119).. The activity complies with Directive (EU) 2019/883 of the European Parliament and of the Council(287)Directive (EU) 2019/883 of the European Parliament and of the Council of 17 April 2019 on port reception facilities for the delivery of waste from ships, amending Directive 2010/65/EU and repealing Directive 2000/59/EC). as regards the protection of the marine environment against the negative effects from discharges of waste from ships. The ship is operated in accordance with Annex V to the International Convention for the Prevention of Pollution from Ships of 2 November 1973 (the IMO MARPOL Convention), in particular to produce reduced quantities of waste and to reduce legal discharges, by managing its waste in a sustainable and environmentally sound manner.</t>
  </si>
  <si>
    <t>As regards the reduction of sulphur oxides emissions and particulate matters, vessels comply with Directive (EU) 2016/802 of the European Parliament and of the Council(291)Directive (EU) 2016/802 of the European Parliament and of the Council of 11 May 2016 relating to a reduction in the sulphur content of certain liquid fuels (OJ L 132, 21.5.2016, p. 58)., and with Regulation 14(292)(Version of [adoption date]: http://www.imo.org/en/OurWork/Environment/PollutionPrevention/AirPollution/Pages/Sulphur-oxides- (SOx)-%E2%80%93-Regulation-14.aspx). of Annex VI to the IMO MARPOL Convention. Sulphur in fuel content does not exceed 0,5 % in mass (the global sulphur limit) and 0,1 % in mass in emission control area (ECA) for sulphur oxides designated in the North and Baltic Seas as well as in the Mediterranean Sea (as of 2025) by the IMO(293)As regards the extension of the requirements applying in Emission Control Area to other Union seas, countries bordering the Mediterranean Sea are discussing the creation of relevant ECA under the legal framework of the Barcelona Convention.. As regards nitrogen oxides (NOx) emissions, vessels comply with Regulation 13(294)(Version of [adoption date]: http://www.imo.org/en/OurWork/Environment/PollutionPrevention/AirPollution/Pages/Nitrogenoxides-(NOx)-–-Regulation-13.aspx). of Annex VI to IMO MARPOL Convention. Tier II NOx requirement applies to ships constructed after 2011. Only while operating in NOx emission control areas established under IMO rules, ships constructed after 1 January 2016 comply with stricter engine requirements (Tier III) reducing NOx emissions(295)In Union seas, the requirement is applicable as of 2021 in the Baltic and North Seas.. Discharges of black and grey water comply with Annex IV to the IMO MARPOL Convention. Measures are in place to minimise toxicity of anti-fouling paint and biocides as laid down in Regulation (EU) No 528/2012.</t>
  </si>
  <si>
    <t>Releases of ballast water containing non-indigenous species are prevented in line with the International Convention for the Control and Management of Ships' Ballast Water and Sediments (BWM). Measures are in place to prevent the introduction of non-indigenous species by biofouling of hull and niche areas of ships taking into account the IMO Biofouling Guidelines(302)IMO Guidelines for the control and management of ships' biofouling to minimize the transfer of invasive aquatic species, resolution MEPC.207(62).. Noise and vibrations are limited by using noise reducing propellers, hull design or on-board machinery in line with the guidance given in the IMO Guidelines for the Reduction of Underwater Noise(303)IMO Guidelines for the Reduction of Underwater Noise from Commercial Shipping to Address Adverse Impacts on Marine Life, (MEPC.1/Circ.833).. In the Union, the activity does not hamper the achievement of good environmental status, as set out in Directive 2008/56/EC, requiring that the appropriate measures are taken to prevent or mitigate impacts in relation to that Directive’s Descriptors 1 (biodiversity), 2 (non-indigenous species), 6 (seabed integrity), 8 (contaminants), 10 (marine litter), 11 (Noise/Energy) and as set out in Commission Decision (EU) 2017/848 in relation to the relevant criteria and methodological standards for those descriptors, as applicable.</t>
  </si>
  <si>
    <t>(278)Energy Efficiency Design Index (version of [adoption date]:  (279)EEDI requirements as agreed by the Marine Environment Protection Committee of the International Maritime Organization on its seventy-fifth session (280)Fuels that meet the technical screening criteria specified in sections 3.10 and 4.13 of this Annex. (281)Fuels that meet the technical screening criteria specified in Sections 3.10 and 4.13 of this Annex. (282)EEDI requirements defined as a percentage reduction factor, to be applied to the EEDI reference value, as agreed by the Marine Environment Protection Committee of the International Maritime Organization on its seventy-fifth session. The defined percentage points in the technical screening criteria for EEDI shall be added to EEDI percentage reduction factor. (283)EEXI requirements defined as a percentage reduction factor, to be applied to the EEDI reference value, as agreed by the Marine Environment Protection Committee of the International Maritime Organization on its seventy-sixth session. The defined percentage points in the Taxonomy technical screening criteria for EEXI must be added to EEXI percentage reduction factor. (Attained Energy Efficiency Existing Ship Index (EEXI), mandatory from 1 January 2023 for all ships in maritime freight/passenger transport, to measure their energy efficiency and to initiate the collection of data for the reporting of their annual operational carbon intensity indicator (CII) and CII rating. (https://www.imo.org/en/MediaCentre/HotTopics/Pages/EEXI-CII-FAQ.aspx). (284)The greenhouse gas intensity of the energy used on-board by a ship is verified by an independent third party and calculated as the amount of greenhouse gas emissions per unit of energy according to the methodology and default values specified in a Regulation of the European Parliament and of the Council on the use of renewable and low-carbon fuels in maritime transport and amending Directive 2009/16/EC.</t>
  </si>
  <si>
    <t>H50.10, N77.21, N77.34</t>
  </si>
  <si>
    <t>CCM 6.11</t>
  </si>
  <si>
    <t>Sea and coastal passenger water transport</t>
  </si>
  <si>
    <t>Purchase, financing, chartering (with or without crew) and operation of vessels designed and equipped for performing passenger transport, on sea or coastal waters, whether scheduled or not. The economic activities in this category include operation of ferries, water taxies and excursions, cruise or sightseeing boats. The activity could be associated with several NACE codes, in particular H50.10, N77.21 and N77.34 in accordance with the statistical classification of economic activities established by Regulation (EC) No 1893/2006.</t>
  </si>
  <si>
    <t>The activity complies with one or more of the following criteria: the vessels have zero direct (tailpipe) CO2 emissions; where technologically and economically not feasible to comply with the criterion in point (a), until 31 December 2025, hybrid and dual fuel vessels derive at least 25% of their energy from zero direct (tailpipe) CO2 emission fuels or plug-in power for their normal operation at sea and in ports; where technologically and economically not feasible to comply with the criterion in point (a), until 31 December 2025, the vessels have an attained Energy Efficiency Design Index (EEDI)(304)Energy Efficiency Design Index (version of [adoption date]: http://www.imo.org/fr/MediaCentre/HotTopics/GHG/Pages/EEDI.aspx). value 10% below the EEDI requirements applicable on 1 April 2022(305)EEDI requirements as agreed by the Marine Environment Protection Committee of the International Maritime Organization on its seventy-fifth session. Vessels that fall into the ship types set out in MARPOL Annex VI Regulation 2 but are not considered as new ship under that regulation may provide attained EEDI value calculated on a voluntary basis in line with MARPOL Annex VI Chapter 4 and have those calculations verified in line with MARPOL Annex VI Chapter 2., if the vessels are able to run on zero direct (tailpipe) emission fuels or on fuels from renewable sources(306)Fuels that meet the technical screening criteria specified in sections 3.10 and 4.13 of this Annex.; where technologically and economically not feasible to comply with point (a), from 1 January 2026, the vessels that are able to run on zero direct (tailpipe) emission fuels or on fuels from renewable sources(307)Fuels that meet the technical screening criteria specified in Sections 3.10. and 4.13. of this Annex. have an attained Energy Efficiency Design Index (EEDI) value equivalent to reducing the EEDI reference line by at least 20 percentage points below the EEDI requirements applicable on 1 April 2022(308)EEDI requirements defined as a percentage reduction factor, to be applied to the EEDI reference value, as agreed by the Marine Environment Protection Committee of the International Maritime Organization on its seventy-fifth session. The defined percentage points in the technical screening criteria for EEDI shall be added to EEDI percentage reduction factor., and: are able to plug-in at berth; for gas-fuelled ships, demonstrate the use of state-of-the-art measures and technologies to mitigate methane slippage emissions. where technologically and economically not feasible to comply with point (a), from 1 January 2026, in addition to an attained Energy Efficiency Existing Ship Index (EEXI) value equivalent to reducing the EEDI reference line by at least 10 percentage points below the EEXI requirements applicable on 1 January 2023(309)EEXI requirements defined as a percentage reduction factor, to be applied to the EEDI reference value, as agreed by the Marine Environment Protection Committee of the International Maritime Organization on its seventy-sixth session. The defined percentage points in the Taxonomy technical screening criteria for EEXI must be added to EEXI percentage reduction factor. (Attained Energy Efficiency Existing Ship Index (EEXI), mandatory from 1 January 2023 for all ships in maritime freight/passenger transport, to measure their energy efficiency and to initiate the collection of data for the reporting of their annual operational carbon intensity indicator (CII) and CII rating. (https://www.imo.org/en/MediaCentre/HotTopics/Pages/EEXI-CII-FAQ.aspx)., the yearly average greenhouse gas intensity of the energy used on-board by a ship during a reporting period(310)The greenhouse gas intensity of the energy used on-board by a ship is verified by an independent third party and calculated as the amount of greenhouse gas emissions per unit of energy according to the methodology and default values specified in a Regulation of the European Parliament and of the Council on the use of renewable and low-carbon fuels in maritime transport and amending Directive 2009/16/EC. does not exceed the following limits: 76,4 g CO2e/MJ from 1 January 2026 until 31 December 2029; 61,1 g CO2e/MJ from 1 January 2030 until 31 December 2034; 45,8 g CO2e/MJ from 1 January 2035 until 31 December 2039; 30,6 g CO2e/MJ from 1 January 2040 until 31 December 2044; 15,3 g CO2e/MJ from 1 January 2045.</t>
  </si>
  <si>
    <t>Measures are in place to manage and recycle waste at the end-of life, including through decommissioning contractual agreements with recycling service providers, reflection in financial projections or official project documentation. These measures ensure that components and materials are segregated and treated to maximise recycling and reuse in accordance with the waste hierarchy, EU waste regulation principles and applicable regulations, in particular through the reuse and recycling of batteries and electronics and the critical raw materials therein. These measures also include the control and management of hazardous materials. Measures are in place to prevent the generation of waste in the use phase (maintenance, operation of transport services with regards to catering waste) and to manage any remaining waste in accordance with the waste hierarchy. For existing ships above 500 gross tonnage and the new-built ones replacing them, the activity complies with the requirements of Regulation (EU) No 1257/2013. The scrap ships are recycled in facilities included on the European List of ship recycling facilities as laid down in Commission Implementing Decision 2016/2323. The activity complies with Directive (EU) 2019/883 as regards the protection of the marine environment against the negative effects from discharges of waste from ships. The ship is operated in accordance with Annex V to the International Convention for the Prevention of Pollution from Ships of 2 November 1973 (the IMO MARPOL Convention), in particular to produce reduced quantities of waste and to reduce legal discharges, by managing its waste in a sustainable and environmentally sound manner.</t>
  </si>
  <si>
    <t>As regards the reduction of sulphur oxides emissions and particulate matters, vessels comply with Directive (EU) 2016/802, and with Regulation 14 of Annex VI to the IMO MARPOL Convention. Sulphur in fuel content does not exceed 0,50 % in mass (the global sulphur limit) and 0,10 % in mass in emission control area (ECA) for sulphur oxides designated in the North and Baltic Seas as well as in the Mediterranean Sea (as of 2025) by the IMO(311)As regards the extension of the requirements applying in Emission Control Area to other Union seas, countries bordering the Mediterranean Sea are discussing the creation of relevant ECA under the legal framework of the Barcelona Convention.. As regards nitrogen oxides (NOx) emissions, vessels comply with Regulation 13 of Annex VI to IMO MARPOL Convention. Tier II NOx requirement applies to ships constructed after 2011. Only while operating in NOx emission control areas established under IMO rules, ships constructed after 1 January 2016 comply with stricter engine requirements (Tier III) reducing NOx emissions(312)In Union seas, the requirement is applicable as of 2021 in the Baltic and North Seas.. Discharges of black and grey water comply with Annex IV to the IMO MARPOL Convention. Measures are in place to minimise toxicity of anti-fouling paint and biocides as laid down in Regulation (EU) No 528/2012.</t>
  </si>
  <si>
    <t>Releases of ballast water containing non-indigenous species are prevented in line with the International Convention for the Control and Management of Ships' Ballast Water and Sediments (BWM). Measures are in place to prevent the introduction of non-indigenous species by biofouling of hull and niche areas of ships taking into account the IMO Biofouling Guidelines(315)IMO Guidelines for the control and management of ships' biofouling to minimize the transfer of invasive aquatic species resolution MEPC.207(62).. Noise and vibrations are limited by using noise reducing propellers, hull design or on-board machinery in line with the guidance given in the IMO Guidelines for the Reduction of Underwater Noise(316)IMO Guidelines for the Reduction of Underwater Noise from Commercial Shipping to Address Adverse Impacts on Marine Life, (MEPC.1/Circ.833).. In the Union, the activity does not hamper the achievement of good environmental status, as set out in Directive 2008/56/EC, requiring that the appropriate measures are taken to prevent or mitigate impacts in relation to that Directive’s Descriptors 1 (biodiversity), 2 (non-indigenous species), 6 (seabed integrity), 8 (contaminants), 10 (marine litter), 11 (Noise/Energy) and as set out in Decision (EU) 2017/848 in relation to the relevant criteria and methodological standards for those descriptors, as applicable.</t>
  </si>
  <si>
    <t>(304)Energy Efficiency Design Index (version of [adoption date]: (305)EEDI requirements as agreed by the Marine Environment Protection Committee of the International Maritime Organization on its seventy-fifth session (306)Fuels that meet the technical screening criteria specified in sections 3.10 and 4.13 of this Annex. (307)Fuels that meet the technical screening criteria specified in Sections 3.10. and 4.13. of this Annex. (308)EEDI requirements defined as a percentage reduction factor, to be applied to the EEDI reference value, as agreed by the Marine Environment Protection Committee of the International Maritime Organization on its seventy-fifth session. The defined percentage points in the technical screening criteria for EEDI shall be added to EEDI percentage reduction factor. (309)EEXI requirements defined as a percentage reduction factor, to be applied to the EEDI reference value, as agreed by the Marine Environment Protection Committee of the International Maritime Organization on its seventy-sixth session. The defined percentage points in the Taxonomy technical screening criteria for EEXI must be added to EEXI percentage reduction factor. (Attained Energy Efficiency Existing Ship Index (EEXI), mandatory from 1 January 2023 for all ships in maritime freight/passenger transport, to measure their energy efficiency and to initiate the collection of data for the reporting of their annual operational carbon intensity indicator (CII) and CII rating. (https://www.imo.org/en/MediaCentre/HotTopics/Pages/EEXI-CII-FAQ.aspx). (310)The greenhouse gas intensity of the energy used on-board by a ship is verified by an independent third party and calculated as the amount of greenhouse gas emissions per unit of energy according to the methodology and default values specified in a Regulation of the European Parliament and of the Council on the use of renewable and low-carbon fuels in maritime transport and amending Directive 2009/16/EC.</t>
  </si>
  <si>
    <t>H50.10, H50.2, H52.22, C33.15, N77.21</t>
  </si>
  <si>
    <t>CCM 6.12</t>
  </si>
  <si>
    <t>Retrofitting of sea and coastal freight and passenger water transport</t>
  </si>
  <si>
    <t>Retrofit and upgrade of vessels designed and equipped for the transport of freight or passengers on sea or coastal waters, and of vessels required for port operations and auxiliary activities, such as tugboats, mooring vessels, pilot vessels, salvage vessels and ice-breakers. The economic activities in this category could be associated with NACE codes H50.10, H50.2, H52.22, C33.15, N77.21 and N.77.34 in accordance with the statistical classification of economic activities established by Regulation (EC) No 1893/2006.</t>
  </si>
  <si>
    <t>1. The activity complies with one or more of the following criteria: the retrofitting activity reduces fuel consumption of the vessel by at least 15 % expressed in grams of fuel per deadweight tons per nautical mile for freight vessels, or per gross tonnage per nautical mile for passenger vessels, as demonstrated by computational fluid dynamics (CFD), tank tests or similar engineering calculations; enables the vessels to attain Energy Efficiency Existing Ships Index (EEXI) value at least 10 % below the EEXI requirements applicable on 1 January 2023 and if the vessels are able to run on zero direct (tailpipe) emission fuels or on fuels from renewable sources(317)Fuels that meet the technical screening criteria specified in Sections 3.10. and 4.13. of this Annex., and have the ability to plug-in at berth and are equipped with plug-in power technology. 2. Vessels are not dedicated to the transport of fossil fuels.</t>
  </si>
  <si>
    <t>Measures are in place to manage and recycle waste at the end-of life, including through decommissioning contractual agreements with recycling service providers, reflection in financial projections or official project documentation. These measures ensure that components and materials are segregated and treated to maximise recycling and reuse in accordance with the waste hierarchy, EU waste regulation principles and applicable regulations, in particular through the reuse and recycling of batteries and electronics and the critical raw materials therein. These measures also include the control and management of hazardous materials. For existing ships above 500 gross tonnage and the new-built ones replacing them, the activity complies with the requirements of Regulation (EU) No 1257/2013. The scrap ships are recycled in facilities included on the European List of ship recycling facilities as laid down in Commission Implementing Decision 2016/2323. The activity complies with Directive (EU) 2019/883 as regards the protection of the marine environment against the negative effects from discharges of waste from ships. The ship is operated in accordance with Annex V to the International Convention for the Prevention of Pollution from Ships of 2 November 1973 (the IMO MARPOL Convention), in particular to produce reduced quantities of waste and to reduce legal discharges, by managing its waste in a sustainable and environmentally sound manner.</t>
  </si>
  <si>
    <t>The activity complies with the criteria set out in Appendix C to this Annex. As regards the reduction of sulphur oxides emissions and particulate matters, vessels comply with Directive (EU) 2016/802, and with Regulation 14 of Annex VI to the IMO MARPOL Convention. Sulphur in fuel content does not exceed 0,50 % in mass (the global sulphur limit) and 0,10 % in mass in emission control area (ECA) for sulphur oxides designated in the North and Baltic Seas as well as in the Mediterranean Sea (as of 2025) by the IMO(318)As regards the extension of the requirements applying in Emission Control Area to other Union seas, countries bordering the Mediterranean Sea are discussing the creation of relevant ECA under the legal framework of the Barcelona Convention.. As regards nitrogen oxides (NOx) emissions, vessels comply with Regulation 13 of Annex VI to IMO MARPOL Convention. Tier II NOx requirement applies to ships constructed after 2011. Only while operating in NOx emission control areas established under IMO rules, ships constructed after 1 January 2016 comply with stricter engine requirements (Tier III) reducing NOx emissions(319)In Union seas, the requirement is applicable as of 2021 in the Baltic and North Seas.. Discharges of black and grey water comply with Annex IV to the IMO MARPOL Convention. Measures are in place to minimise toxicity of anti-fouling paint and biocides as laid down in Regulation (EU) No 528/2012. .</t>
  </si>
  <si>
    <t>Releases of ballast water containing non-indigenous species are prevented in line with the International Convention for the Control and Management of Ships' Ballast Water and Sediments (BWM). Measures are in place to prevent the introduction of non-indigenous species by biofouling of hull and niche areas of ships taking into account the IMO Biofouling Guidelines(322)IMO Guidelines for the control and management of ships' biofouling to minimize the transfer of invasive aquatic species resolution MEPC.207(62).. Noise and vibrations are limited by using noise reducing propellers, hull design or on-board machinery in line with the guidance given in the IMO Guidelines for the Reduction of Underwater Noise(323)IMO Guidelines for the Reduction of Underwater Noise from Commercial Shipping to Address Adverse Impacts on Marine Life, (MEPC.1/Circ.833).. In the Union, the activity does not hamper the achievement of good environmental status, as set out in Directive 2008/56/EC, requiring that the appropriate measures are taken to prevent or mitigate impacts in relation to that Directive’s Descriptors 1 (biodiversity), 2 (non-indigenous species), 6 (seabed integrity), 8 (contaminants), 10 (marine litter), 11 (Noise/Energy) and as set out in Decision (EU) 2017/848 in relation to the relevant criteria and methodological standards for those descriptors, as applicable.</t>
  </si>
  <si>
    <t>(317)Fuels that meet the technical screening criteria specified in Sections 3.10. and 4.13. of this Annex.</t>
  </si>
  <si>
    <t>F42.11, F42.12, F42.13, F43.21, M71.12, M71.20</t>
  </si>
  <si>
    <t>CCM 6.13</t>
  </si>
  <si>
    <t>Infrastructure for personal mobility, cycle logistics</t>
  </si>
  <si>
    <t>Construction, modernisation, maintenance and operation of infrastructure for personal mobility, including the construction of roads, motorways bridges and tunnels and other infrastructure that are dedicated to pedestrians and bicycles, with or without electric assist. The economic activities in this category could be associated with several NACE codes, in particular F42.11, F42.12, F42.13, F43.21, M71.12 and M71.20 in accordance with the statistical classification of economic activities established by Regulation (EC) No 1893/2006.</t>
  </si>
  <si>
    <t>The infrastructure that is constructed and operated is dedicated to personal mobility or cycle logistics: pavements, bike lanes and pedestrian zones, electrical charging and hydrogen refuelling installations for personal mobility devices.</t>
  </si>
  <si>
    <t>At least 70 % (by weight) of the non-hazardous construction and demolition waste (excluding naturally occurring material referred to in category 17 05 04 in the European List of Waste established by Commission Decision 2000/532/EC(324)Commission Decision 2000/532/EC of 3 May 2000 replacing Decision 94/3/EC establishing a list of wastes pursuant to Article 1(a) of Council Directive 75/442/EEC on waste and Council Decision 94/904/EC establishing a list of hazardous waste pursuant to Article 1(4) of Council Directive 91/689/EEC on hazardous waste (OJ L 226, 6.9.2000, p. 3).) generated on the construction site is prepared for reuse, recycling and other material recovery, including backfilling operations using waste to substitute other materials, in accordance with the waste hierarchy and the EU Construction and Demolition Waste Management Protocol(325)EU Construction and Demolition Waste Protocol (version of [adoption date]: https://ec.europa.eu/growth/content/eu-construction-and-demolition-waste-protocol-0_en ).. Operators limit waste generation in processes related to construction and demolition, in accordance with the EU Construction and Demolition Waste Management Protocol, taking into account best available techniques and using selective demolition to enable removal and safe handling of hazardous substances and facilitate reuse and high-quality recycling by selective removal of materials, using available sorting systems for construction and demolition waste.</t>
  </si>
  <si>
    <t>Measures are taken to reduce noise, dust and pollutant emissions during construction or maintenance works.</t>
  </si>
  <si>
    <t>C25.99, C27.9, C30.20, F42.12, F42.13, M71.12, M71.20, F43.21, H52.21</t>
  </si>
  <si>
    <t>CCM 6.14</t>
  </si>
  <si>
    <t>Infrastructure for rail transport</t>
  </si>
  <si>
    <t>Construction, modernisation, operation and maintenance of railways and subways as well as bridges and tunnels, stations, terminals, rail service facilities(326)In accordance with Article 3, point (11), of Directive 34/2012/EU of the European Parliament and of the Council of 21 November 2012 establishing a single European railway area (OJ L 343, 14.12.2012, p. 32)., safety and traffic management systems including the provision of architectural services, engineering services, drafting services, building inspection services and surveying and mapping services and the like as well as the performance of physical, chemical and other analytical testing of all types of materials and products. Manufacture, installation, technical consulting, retrofitting, upgrade, repair, maintenance, repurposing of products, equipment, systems and software related to one of the following elements: assembled railway track fixtures; rail constituents detailed in Points 2.2 to 2.6 to Annex II of Directive (EU) 2016/797. The economic activities in this category could be associated with several NACE codes, in particular C25.99, C27.9, C30.20, F42.12, F42.13, M71.12, M71.20, F43.21, and H52.21 in accordance with the statistical classification of economic activities established by Regulation (EC) No 1893/2006.</t>
  </si>
  <si>
    <t>1. The activity complies with one of the following criteria: the infrastructure (as defined in Annex II.2 to Directive (EU) 2016/797 of the European Parliament and of the Council(327)Directive (EU) 2016/797 of the European Parliament and of the Council of 11 May 2016 on the interoperability of the rail system within the European Union (OJ L 138, 26.5.2016, p. 44).) is either : electrified trackside infrastructure and associated subsystems: infrastructure, energy, on-board control-command and signalling, and trackside control-command and signalling subsystems as defined in Annex II.2 to Directive (EU)2016/797; new and existing trackside infrastructure and associated subsystems where there is a plan for electrification as regards line tracks, and, to the extent necessary for electric train operations, as regards sidings, or where the infrastructure will be fit for use by zero tailpipe CO2 emission trains within 10 years from the beginning of the activity: infrastructure, energy, on-board control-command and signalling, and trackside control-command and signalling subsystems as defined in Annex II.2 to Directive (EU)2016/797; until 2030, existing trackside infrastructure and associated subsystems that are not part of the TEN-T network(328)In accordance with Regulation (EU) No 1315/2013 of the European Parliament and of the Council of 11 December 2013 on Union guidelines for the development of the trans-European transport network and repealing Decision No 661/2010/EU (OJ L 348, 20.12.2013, p. 1). and its indicative extensions to third countries, nor any nationally, supranationally or internationally defined network of major rail lines: infrastructure, energy, on-board control-command and signalling, and trackside control-command and signalling subsystems as defined in Annex II.2 to Directive (EU) 2016/797; the infrastructure and installations are dedicated to transhipping freight between the modes: terminal infrastructure and superstructures for loading, unloading and transhipment of goods; infrastructure and installations are dedicated to the transfer of passengers from rail to rail or from other modes to rail; digital tools enable an increase in efficiency, capacity or energy saving. 2. The infrastructure is not dedicated to the transport or storage of fossil fuels.</t>
  </si>
  <si>
    <t>Operators limit waste generation in processes related to construction and demolition and take into account best available techniques. At least 70 % (by weight) of the non-hazardous construction and demolition waste (excluding naturally occurring material referred to in category 17 05 04 in the European List of Waste established by Decision 2000/532/EC) generated on the construction site is prepared for reuse, recycling and other material recovery, including backfilling operations using waste to substitute other materials, in accordance with the waste hierarchy and the EU Construction and Demolition Waste Management Protocol(329)EU Construction &amp; Demolition Waste Management Protocol, September 2016: https://ec.europa.eu/docsroom/documents/20509/.. Operators use selective demolition to enable removal and safe handling of hazardous substances and facilitate reuse and high-quality recycling. For manufacturing of constituents, the activity assesses the availability of and, where feasible, adopts techniques that support: reuse and use of secondary raw materials and re-used components in products manufactured; design for high durability, recyclability, easy disassembly and adaptability of products manufactured; waste management that prioritises recycling over disposal, in the manufacturing process; information on and traceability of substances of concern throughout the life cycle of the manufactured products.</t>
  </si>
  <si>
    <t>Where appropriate, given the sensitivity of the area affected, in particular in terms of the size of population affected, noise and vibrations from use of infrastructure are mitigated by introducing open trenches, wall barriers, or other measures and they comply with Directive 2002/49/EC of the European Parliament and of the Council(331)Directive 2002/49/EC of the European Parliament and of the Council of 25 June 2002 relating to the assessment and management of environmental noise - Declaration by the Commission in the Conciliation Committee on the Directive relating to the assessment and management of environmental noise (OJ L 189, 18.7.2002, p. 12).. Measures are taken to reduce noise, dust and pollutant emissions during construction or maintenance works. For manufacturing of constituents, the activity complies with the criteria set out in Appendix C to this Annex.</t>
  </si>
  <si>
    <t>The activity complies with the criteria set out in Appendix D to this Annex. In addition, the following is to be ensured: in the Union, in relation with Natura 2000 sites: the activity does not have significant effects on Natura 2000 sites in view of their conservation objectives on the basis of an appropriate assessment carried out in accordance with Article 6(3) of Council Directive 92/43/EEC(333)Council Directive 92/43/EEC of 21 May 1992 on the conservation of natural habitats and of wild fauna and flora (OJ L 206, 22.7.1992, p. 7).; in the Union, in any area: the activity is not detrimental to the recovery or maintenance of the populations of species protected under Directive 92/43/EEC and Directive 2009/147/EC of the European Parliament and of the Council(334)Directive 2009/147/EC of the European Parliament and of the Council of 30 November 2009 on the conservation of wild birds (Codified version) (OJ L 20, 26.1.2010, p. 7). at a favourable conservation status. The activity is also not detrimental to the recovery or maintenance of the habitat types concerned and protected under Directive 92/43/EEC at a favourable conservation status. outside of the Union, activities are conducted in accordance with applicable law related to the conservation of habitats and species.</t>
  </si>
  <si>
    <t>(326)In accordance with Article 3, point (11), of Directive 34/2012/EU of the European Parliament and of the Council of 21 November 2012 establishing a single European railway area (OJ L 343, 14.12.2012, p. 32). (327)Directive (EU) 2016/797 of the European Parliament and of the Council of 11 May 2016 on the interoperability of the rail system within the European Union (OJ L 138, 26.5.2016, p. 44). (328)In accordance with Regulation (EU) No 1315/2013 of the European Parliament and of the Council of 11 December 2013 on Union guidelines for the development of the trans-European transport network and repealing Decision No 661/2010/EU (OJ L 348, 20.12.2013, p. 1).</t>
  </si>
  <si>
    <t>F42.11, F42.13, M71.12, M71.20</t>
  </si>
  <si>
    <t>CCM 6.15</t>
  </si>
  <si>
    <t>Infrastructure enabling low-carbon road transport and public transport</t>
  </si>
  <si>
    <t>Construction, modernisation, maintenance and operation of infrastructure that is required for zero tailpipe CO2 operation of zero-emissions road transport, as well as infrastructure dedicated to transshipment, and infrastructure required for operating urban transport. The economic activities in this category could be associated with several NACE codes, in particular F42.11, F42.13, M71.12 and M71.20 in accordance with the statistical classification of economic activities established by Regulation (EC) No 1893/2006.</t>
  </si>
  <si>
    <t>1. The activity complies with one or more of the following criteria: the infrastructure is dedicated to the operation of vehicles with zero tailpipe CO2 emissions: electric charging points, electricity grid connection upgrades, hydrogen fuelling stations or electric road systems (ERS); the infrastructure and installations are dedicated to transhipping freight between the modes: terminal infrastructure and superstructures for loading, unloading and transhipment of goods; the infrastructure and installations are dedicated to urban and suburban public passenger transport, including associated signalling systems for metro, tram and rail systems. 2. The infrastructure is not dedicated to the transport or storage of fossil fuels.</t>
  </si>
  <si>
    <t>At least 70 % (by weight) of the non-hazardous construction and demolition waste (excluding naturally occurring material defined in category 17 05 04 in the European List of Waste established by Decision 2000/532/EC) generated on the construction site is prepared for reuse, recycling and other material recovery, including backfilling operations using waste to substitute other materials, in accordance with the waste hierarchy and the EU Construction and Demolition Waste Management Protocol(335)EU Construction and Demolition Waste Protocol (version of [adoption date]: https://ec.europa.eu/growth/content/eu-construction-and-demolition-waste-protocol-0_en).. Operators limit waste generation in processes related construction and demolition, in accordance with the EU Construction and Demolition Waste Management Protocol and taking into account best available techniques and using selective demolition to enable removal and safe handling of hazardous substances and facilitate reuse and high-quality recycling by selective removal of materials, using available sorting systems for construction and demolition waste.</t>
  </si>
  <si>
    <t>Where relevant, noise and vibrations from use of infrastructure are mitigated by introducing open trenches, wall barriers or other measures and comply with Directive 2002/49/EC. Measures are taken to reduce noise, dust and pollutant emissions during construction or maintenance works.</t>
  </si>
  <si>
    <t>The activity complies with the criteria set out in Appendix D to this Annex. Where relevant, maintenance of vegetation along road transport infrastructure ensures that invasive species do not spread. Mitigation measures have been implemented to avoid wildlife collisions.</t>
  </si>
  <si>
    <t>F42.91, M71.12, M71.20</t>
  </si>
  <si>
    <t>CCM 6.16</t>
  </si>
  <si>
    <t>Infrastructure enabling low carbon water transport</t>
  </si>
  <si>
    <t>Construction, modernisation, operation and maintenance of infrastructure that is required for zero tailpipe CO2 operation of vessels or the port’s own operations, as well as infrastructure dedicated to transhipment and modal shift and service facilities, safety and traffic management systems. The economic activities in this category excludes dredging of waterways. The economic activities in this category could be associated with several NACE codes, in particular F42.91, M71.12 and M71.20 in accordance with the statistical classification of economic activities established by Regulation (EC) No 1893/2006.</t>
  </si>
  <si>
    <t>1. The activity complies with one or more of the following criteria: the infrastructure is dedicated to the operation of vessels with zero direct (tailpipe) CO2 emissions: electricity charging, hydrogen-based refuelling; the infrastructure is dedicated to the provision of shore-side electrical power to vessels at berth; the infrastructure is dedicated to the performance of the port’s own operations with zero direct (tailpipe) CO2 emissions; the infrastructure and installations are dedicated to transhipping freight between the modes: terminal infrastructure and superstructures for loading, unloading and transhipment of goods; the modernisation of the existing infrastructure necessary to enable modal shift and fit for use by vessels with zero direct (tailpipe) CO2 emissions and that has been subject to a verified climate proofing assessment in accordance with Commission Notice — Technical guidance on the climate proofing of infrastructure in the period 2021-2027 (2021/C 373/01). 2. The infrastructure is not dedicated to the transport or storage of fossil fuels.</t>
  </si>
  <si>
    <t>The activity complies with the requirements laid down in Article 4 of Directive 2000/60/EC. In accordance with Article 4 of Directive 2000/60/EC and in particular paragraph 7 of that Article, an impact assessment of the project is to be carried out to assess all its potential impacts on the status of water bodies within the same river basin and on protected habitats and species directly dependent on water, considering in particular migration corridors, free-flowing rivers or ecosystems close to undisturbed conditions. The assessment is based on recent, comprehensive and accurate data, including monitoring data on biological quality elements that are specifically sensitive to hydromorphological alterations, and on the expected status of the water body as a result of the new activities, as compared to its current one. It assesses, in particular, the cumulated impacts of the new project with other existing or planned infrastructure in the river basin. On the basis of that impact assessment, it has been established that the project is conceived, by design and location and by mitigation measures, so that it complies with one of the following requirements: the project does not entail any deterioration nor compromises the achievement of good status or potential of the specific water body it relates to; where the project risks to deteriorate or compromise the achievement of good status/potential of the specific water body it relates to, such deterioration is not significant, and is justified by a detailed cost-benefit assessment demonstrating both of the following: the overriding reasons in the public interest or the fact that the benefits expected from the planned navigation infrastructure project in terms of benefits to climate change mitigation or climate change adaptation outweigh the costs from deteriorating the status of water that are accruing to the environment and to society; the fact that the overriding public interest or the benefits expected from the activity cannot, for reasons of technical feasibility or disproportionate cost, be achieved by alternative means that would lead to a better environmental outcome (such as nature-based solutions, alternative location, rehabilitation/refurbishment to existing infrastructures, or use of technologies not disrupting river continuity). All technically feasible and ecologically relevant mitigation measures are implemented to reduce adverse impacts on water as well as on protected habitats and species directly dependent on water. Mitigation measures include, where relevant and depending on the ecosystems naturally present in the affected water bodies: measures to ensure conditions as close as possible to undisturbed continuity, including measures to ensure longitudinal and lateral continuity, minimum ecological flow and sediment flow; measures to protect or enhance morphological conditions and habitats for aquatic species; measures to reduce adverse impacts of eutrophication. The effectiveness of those measures is monitored in the context of the authorisation or permit setting out the conditions aimed at achieving good status or potential of the affected water body. The project does not permanently compromise the achievement of good status/potential in any of the water bodies in the same river basin district. In addition to the mitigation measures, and where relevant, compensatory measures are implemented to ensure that the project does not result in overall deterioration of status of water bodies in the same river basin district. That result is achieved by restoring (longitudinal or lateral) continuity within the same river basin district to an extent that compensates the disruption of continuity, which the planned navigation infrastructure project may cause. Compensation starts prior to the execution of the project.</t>
  </si>
  <si>
    <t>Operators limit waste generation in processes related to construction and demolition and take into account best available techniques. At least 70 % (by weight) of the non-hazardous construction and demolition waste (excluding naturally occurring material referred to in category 17 05 04 in the European List of Waste established by Decision 2000/532/EC generated on the construction site is prepared for reuse, recycling and other material recovery, including backfilling operations using waste to substitute other materials, in accordance with the waste hierarchy and the EU Construction and Demolition Waste Management Protocol. Operators use selective demolition to enable removal and safe handling of hazardous substances and facilitate reuse and high-quality recycling. The activity assesses the availability of and, where feasible, adopts techniques that support: reuse and use of secondary raw materials and reused components in products manufactured; design for high durability, recyclability, easy disassembly and adaptability of products manufactured; waste management that prioritises recycling over disposal, in the manufacturing process; information on and traceability of substances of concern throughout the life cycle of the manufactured products.</t>
  </si>
  <si>
    <t>The activity complies with the criteria set out in Appendix C to this Annex. Measures are taken to reduce noise, vibration, dust and pollutant emissions during construction maintenance works.</t>
  </si>
  <si>
    <t>An Environmental Impact Assessment (EIA) or a screening(337)The procedure through which the competent authority determines whether projects listed in Annex II to Directive 2011/92/EU is to be made subject to an environmental impact assessment (as referred to in Article 4(2) of that Directive). has been completed in accordance with Directive 2011/92/EU(338)For activities in third countries, in accordance with equivalent applicable national law or international standards requiring the completion of an EIA or screening, for example, IFC Performance Standard 1: Assessment and Management of Environmental and Social Risks.. Where an EIA has been carried out, the required mitigation and compensation measures for protecting the environment are implemented. The activity does not have significant effects on protected areas (UNESCO World Heritage sites, Key Biodiversity Areas, as well as other protected areas than Natura 2000 sites), and protected species based on an assessment of its impact that takes into account the best available knowledge(339)For activities located in third countries, in accordance with equivalent applicable national law or international standards, that aim at the conservation of natural habitats, wild fauna and wild flora, and that require to carry out (1) a screening procedure to determine whether, for a given activity, an appropriate assessment of the possible impacts on protected habitats and species is needed; (2) such an appropriate assessment where the screening determines that it is needed, for example IFC Performance Standard 6: Biodiversity Conservation and Sustainable Management of Living Natural Resources.. In addition, the following is to be ensured: in the Union, in relation with Natura 2000 sites: the activity does not have significant effects on Natura 2000 sites in view of their conservation objectives on the basis of an appropriate assessment carried out in accordance with Article 6(3) of Council Directive 92/43/EEC; in the Union, in any area: the activity is not detrimental to the recovery or maintenance of the populations of species protected under Directive 92/43/EEC and Directive 2009/147/EC at a favourable conservation status. The activity is also not detrimental to the recovery or maintenance of the habitat types concerned and protected under Directive 92/43/EEC at a favourable conservation status; in the Union, the introduction of invasive alien species is prevented, or their spread is managed in accordance with Regulation (EU) No 1143/2014 of the European Parliament and of the Council(340)Regulation (EU) No 1143/2014 of the European Parliament and of the Council of 22 October 2014 on the prevention and management of the introduction and spread of invasive alien species (OJ L 317, 4.11.2014, p. 35).; outside of the Union, activities are conducted in accordance with applicable law related to the conservation of habitats, species and the management of invasive alien species.</t>
  </si>
  <si>
    <t>F41.20, F42.99</t>
  </si>
  <si>
    <t>CCM 6.17</t>
  </si>
  <si>
    <t>Low carbon airport infrastructure</t>
  </si>
  <si>
    <t>Construction, modernisation, maintenance and operation of infrastructure that is required for zero tailpipe CO2 operation of aircraft or the airport’s own operations, and for provision of fixed electrical ground power and preconditioned air to stationary aircraft as well as infrastructure dedicated to transhipment with rail and water transport. The economic activities in this category could be associated with several NACE codes, in particular F41.20 and F42.99 in accordance with the statistical classification of economic activities established by Regulation (EC) No 1893/2006.</t>
  </si>
  <si>
    <t>1. The activity complies with one or more of the following criteria: the infrastructure is dedicated to the operation of aircraft with zero tailpipe CO2 emissions: electricity charging and hydrogen refuelling; the infrastructure is dedicated to the provision of fixed electrical ground power and preconditioned air to stationary aircrafts; the infrastructure is dedicated to the zero direct emissions performance of the airport’s own operations: electric charging points, electricity grid connection upgrades, hydrogen refuelling stations; the infrastructure and installations are dedicated to transhipping freight with rail and water transport: terminal infrastructure and superstructures for loading, unloading and transhipment of goods. 2. The infrastructure is not dedicated to the transport or storage of fossil fuels.</t>
  </si>
  <si>
    <t>At least 70 % (by weight) of the non-hazardous construction and demolition waste (excluding naturally occurring material defined in category 17 05 04 in the European List of Waste established by Decision 2000/532/EC) generated on the construction site is prepared for reuse, recycling and other material recovery, including backfilling operations using waste to substitute other materials, in accordance with the waste hierarchy and the EU Construction and Demolition Waste Management Protocol(341)EU Construction and Demolition Waste Protocol (https://ec.europa.eu/growth/content/eu-construction-and-demolition-waste-protocol-0_en).. Operators limit waste generation in processes related to construction and demolition, in accordance with the EU Construction and Demolition Waste Management Protocol and taking into account best available techniques and using selective demolition to enable removal and safe handling of hazardous substances and facilitate reuse and high-quality recycling by selective removal of materials, using available sorting systems for construction and demolition waste.</t>
  </si>
  <si>
    <t>Measures are taken to reduce noise, vibration, dust and pollutant emissions during construction maintenance works.</t>
  </si>
  <si>
    <t>N77.35</t>
  </si>
  <si>
    <t>CCM 6.18</t>
  </si>
  <si>
    <t>Leasing of aircraft</t>
  </si>
  <si>
    <t>Renting and leasing of aircraft and aircraft parts and equipment(342)The activity includes leasing of parts and equipment to the extent that they can be linked to an eligible aircraft type and improves or maintains the level of efficiency of the aircraft.. The economic activities in this category could be associated with a NACE code, in particular N77.35, in accordance with the statistical classification of economic activities established by Regulation (EC) No 1893/2006.</t>
  </si>
  <si>
    <t>The activity consists of renting or leasing of one of the following: the aircraft with zero direct (tailpipe) CO2 emissions; the aircraft delivered before 11 December 2023, complying with the technical screening criteria referred to in Section 3.21., subsection ‘Substantial contribution to climate change mitigation’, points (b) or (c); the aircraft delivered after 11 December 2023 complying with the technical screening criteria referred to in Section 3.21., subsection ‘Substantial contribution to climate change mitigation’, points (b) or (c) and with the commitment that another non-compliant aircraft in the fleet is either: permanently withdrawn from use within 6 months of delivery of the compliant aircraft, in which case, the replacement ratio does not apply; or permanently withdrawn from the fleet within six months of delivery of the compliant aircraft in which case the share of Taxonomy compliance of eligible aircraft is limited by the replacement ratio as set out in Section 3.21; whereby the aircraft permanently withdrawn from use or from the fleet: is non-compliant with the margins set out in Section 3.21., subsection ‘Substantial contribution to climate change mitigation’, point (b); has at least 80 % of maximum take-off weight of the compliant aircraft; has remained in the fleet within at least 12 months prior to its withdrawal; has a proof of airworthiness dating back less than 6 months prior to the delivery of the compliant aircraft. The lessor ensures that aircraft in point (b) or (c) is operated on sustainable aviation fuels (SAF) consistently with the criteria specified in point (d) and paragraph 2 of Section 6.19 of this Annex.</t>
  </si>
  <si>
    <t>Measures are in place to prevent generation of waste in the use phase (maintenance) and to manage any remaining waste in accordance with the waste hierarchy. The activity assesses the availability of and, where feasible, adopts techniques that support: reuse and use of secondary raw materials and re-used components in products manufactured; design for high durability, recyclability, easy disassembly and adaptability of products manufactured; waste management that prioritises recycling over disposal in the manufacturing process; information on and traceability of substances of concern throughout the life cycle of the manufactured products. Measures are in place to manage and recycle waste at the end-of life, including through decommissioning contractual agreements with recycling service providers, reflection in financial projections or official project documentation. These measures ensure that components and materials are segregated and treated to maximise recycling and reuse in accordance with the waste hierarchy, EU waste regulation principles and applicable regulations, in particular through the reuse and recycling of batteries and electronics and the critical raw materials therein. These measures also include the control and management of hazardous materials.</t>
  </si>
  <si>
    <t>The activity complies with the criteria set out in Appendix C to this Annex. The aircraft complies with the relevant requirements referred to in Article 9(2) of Regulation (EU) 2018/1139. The aircraft referred to in subsection ‘Substantial contribution to climate change mitigation’, points (b) to (c), complies with the following standards: for aircraft other than freighter: amendment 13 of Volume I (noise), Chapter 14 of Annex 16 to the Chicago Convention, where the sum of the differences at all three measurement points between the maximum noise levels and the maximum permitted noise levels specified in 14.4.1.1, 14.4.1.2 and 14.4.1.3, shall not be less than 22 EPNdB; for freighter aircraft: amendment 13 of Volume I (noise), Chapter 14 of Annex 16 to the Chicago Convention; amendment 10 of Volume II (engine emissions), Chapters 2 and 4, of Annex 16 to the Chicago Convention.</t>
  </si>
  <si>
    <t>(342)The activity includes leasing of parts and equipment to the extent that they can be linked to an eligible aircraft type and improves or maintains the level of efficiency of the aircraft.</t>
  </si>
  <si>
    <t>H51.1, H51.21</t>
  </si>
  <si>
    <t>CCM 6.19</t>
  </si>
  <si>
    <t>Passenger and freight air transport</t>
  </si>
  <si>
    <t>Purchase, financing and operation of aircraft including transport of passengers and goods. The economic activity does not include leasing of aircraft referred to in Section 6.18. The economic activities in this category could be associated with several NACE codes, in particular H51.1 and H51.21, in accordance with the statistical classification of economic activities established by Regulation (EC) No 1893/2006.</t>
  </si>
  <si>
    <t>The activity is performed using one of the following: the aircraft with zero direct (tailpipe) CO2 emissions; until 31 December 2029, the aircraft acquired before 11 December 2023, complying with the technical screening criteria specified in Section 3.21., subsection ‘Substantial contribution to climate change mitigation’, points (b) or (c); until 31 December 2029, the aircraft acquired after 11 December 2023, complying with the technical screening criteria specified in Section 3.21., subsection ‘Substantial contribution to climate change mitigation’, points (b) or (c), and with the commitment that another non-compliant aircraft in the fleet is either: permanently withdrawn from use within 6 months of delivery of the compliant aircraft in which case, the replacement ratio does not apply; or permanently withdrawn from the fleet within 6 months of delivery of the compliant aircraft in which case, the share of Taxonomy compliance of eligible aircraft is limited by the replacement ratio as set out in Section 3.21; whereby the aircraft permanently withdrawn from use or from the fleet: is non-compliant with the margins defined in Section 3.21., subsection ‘Substantial contribution to climate change mitigation’, point (b); has at least 80 % of maximum take-off weight of the compliant aircraft; has remained in the fleet within at least 12 months prior to its withdrawal; has a proof of airworthiness dating back less than 6 months prior to the delivery of the compliant aircraft. from 1 January 2030, the aircraft meeting technical screening criteria specified in points (b) or (c) above and operated with a minimum share of sustainable aviation fuels (SAF), corresponding to 15 % in 2030 and increased by 2 percentage points annually thereafter; the aircraft operated with a minimum share of sustainable aviation fuels (SAF), corresponding to 5 % SAF in 2022, with the percentage of SAF increasing by 2 percentage points annually thereafter. The SAF use requirement referred to in points (d) and (e) is calculated with reference to the total aviation fuel used by the compliant aircraft and SAF used at the fleet level. Operators calculate compliance as the ratio of the quantity (expressed in tonnes) of SAF purchased at the fleet level divided by the total aviation fuel used by the compliant aircraft multiplied by 100. SAF are defined in a regulation on ensuring a level playing field for sustainable air transport.</t>
  </si>
  <si>
    <t>Measures are in place to prevent generation of waste in the use phase (maintenance, operation of transport services with regards to catering waste) and to manage any remaining waste in accordance with the waste hierarchy. Measures are in place to manage and recycle waste at the end-of life, including through decommissioning contractual agreements with recycling service providers, reflection in financial projections or official project documentation. These measures ensure that components and materials are segregated and treated to maximise recycling and reuse in accordance with the waste hierarchy, EU waste regulation principles and applicable regulations, in particular through the reuse and recycling of batteries and electronics and the critical raw materials therein. These measures also include the control and management of hazardous materials.</t>
  </si>
  <si>
    <t>The activity complies with the criteria set out in Appendix C to this Annex. The aircraft complies with the relevant requirements referred to in Article 9(2) of the Regulation (EU) 2018/1139. The aircraft compliant with the technical screening criteria in points (b) to (e) complies with the following standards: for aircraft other than freighter: amendment 13 of Volume I (noise), Chapter 14 of Annex 16 to the Chicago Convention, where the sum of the differences at all three measurement points between the maximum noise levels and the maximum permitted noise levels specified in 14.4.1.1, 14.4.1.2 and 14.4.1.3, shall not be less than 22 EPNdB; for freighter aircraft: amendment 13 of Volume I (noise), Chapter 14 of Annex 16 to the Chicago Convention; amendment 10 of Volume II (engine emissions), Chapters 2 and 4, of Annex 16 to the Chicago Convention.</t>
  </si>
  <si>
    <t>H52.23, H52.24, H52.29</t>
  </si>
  <si>
    <t>CCM 6.20</t>
  </si>
  <si>
    <t>Air transport ground handling operations</t>
  </si>
  <si>
    <t>Manufacture, repair, maintenance, overhaul, retrofitting, design, repurposing and upgrade, purchase, financing, renting, leasing and operation of equipment and service activities incidental to air transportation (ground handling), including ground services activities at airports and cargo handling, including loading and unloading of goods from aircraft. The economic activity includes: vehicles for aircraft marshalling and other services within the apron; equipment for passenger boarding, including passenger shuttles, mobile steps; equipment for baggage and freight handling including belt loaders, baggage tractors, airport pallet trucks lower deck loaders, main deck loaders; equipment for catering including cool container dollies, excluding equipment with refrigeration units powered by an internal combustion engine; maintenance equipment including maintenance stands and platforms; pushback tugs; de-icing equipment for aircraft and engine de-icing; snow ploughs and other snow clearance and surface de-icing equipment; non-autonomous taxiing. The economic activity does not include vehicles for transport of passengers and crew and for aircraft refuelling used within the airport covered in Sections 3.3., 6.3. and 6.6 of this Annex. The economic activities in this category could be associated with several NACE codes, in particular H52.23, H52.24, H52.29 in accordance with the statistical classification of economic activities established by Regulation (EC) No 1893/2006.</t>
  </si>
  <si>
    <t>Ground handling vehicles’ direct (tailpipe) CO2 emissions are zero. The propulsion of all ground handling devices and equipment comes from a zero-emissions motor.</t>
  </si>
  <si>
    <t>The activity complies with the criteria set out in Appendix B to this Annex. With regard to de-icing activities, measures are in place to ensure the necessary discharge controls at airport level, to reduce the environmental impact on watercourses, including through use of more environmentally sustainable chemicals, glycol recovery and surface water treatment.</t>
  </si>
  <si>
    <t>F41.1, F41.2, F43</t>
  </si>
  <si>
    <t>Construction and real estate activities</t>
  </si>
  <si>
    <t>CCM 7.1</t>
  </si>
  <si>
    <t>Construction of new buildings</t>
  </si>
  <si>
    <t>Development of building projects for residential and non-residential buildings by bringing together financial, technical and physical means to realise the building projects for later sale as well as the construction of complete residential or non-residential buildings, on own account for sale or on a fee or contract basis. The economic activities in this category could be associated with several NACE codes, in particular F41.1 and F41.2, including also activities under F43, in accordance with the statistical classification of economic activities established by Regulation (EC) No 1893/2006.</t>
  </si>
  <si>
    <t>Constructions of new buildings for which: 1. The Primary Energy Demand (PED)(343)The calculated amount of energy needed to meet the energy demand associated with the typical uses of a building expressed by a numeric indicator of total primary energy use in kWh/m2 per year and based on the relevant national calculation methodology and as displayed on the Energy Performance Certificate (EPC)., defining the energy performance of the building resulting from the construction, is at least 10 % lower than the threshold set for the nearly zero-energy building (NZEB) requirements in national measures implementing Directive 2010/31/EU of the European Parliament and of the Council(344)Directive 2010/31/EU of the European Parliament and of the Council of 19 May 2010 on the energy performance of buildings (OJ L 153, 18.6.2010, p. 13).. The energy performance is certified using an as built Energy Performance Certificate (EPC). 2. For buildings larger than 5000 m2 (345)For residential buildings, the testing is made for a representative set of dwelling/apartment types., upon completion, the building resulting from the construction undergoes testing for air-tightness and thermal integrity(346)The testing is carried out in accordance with EN13187 (Thermal Performance of Buildings - Qualitative Detection of Thermal Irregularities in Building Envelopes - Infrared Method) and EN 13829 (Thermal performance of buildings. Determination of air permeability of buildings. Fan pressurisation method) or equivalent standards accepted by the respective building control body where the building is located., and any deviation in the levels of performance set at the design stage or defects in the building envelope are disclosed to investors and clients. As an alternative; where robust and traceable quality control processes are in place during the construction process this is acceptable as an alternative to thermal integrity testing. 3. For buildings larger than 5000 m2 (347)For residential buildings, the calculation and disclosure are made for a representative set of dwelling/apartment types., the life-cycle Global Warming Potential (GWP)(348)The GWP is communicated as a numeric indicator for each life cycle stage expressed as kgCO2e/m2 (of useful internal floor area) averaged for one year of a reference study period of 50 years. The data selection, scenario definition and calculations are carried out in accordance with EN 15978 (BS EN 15978:2011. Sustainability of construction works. Assessment of environmental performance of buildings. Calculation method). The scope of building elements and technical equipment is as defined in the Level(s) common EU framework for indicator 1.2. Where a national calculation tool exists, or is required for making disclosures or for obtaining building permits, the respective tool may be used to provide the required disclosure. Other calculation tools may be used if they fulfil the minimum criteria laid down by the Level(s) common EU framework (version of [adoption date]: https://susproc.jrc.ec.europa.eu/product-bureau/product-groups/412/documents), see indicator 1.2 user manual. of the building resulting from the construction has been calculated for each stage in the life cycle and is disclosed to investors and clients on demand.</t>
  </si>
  <si>
    <t>Where installed, except for installations in residential building units, the specified water use for the following water appliances are attested by product datasheets, a building certification or an existing product label in the Union, in accordance with the technical specifications laid down in Appendix E to this Annex: wash hand basin taps and kitchen taps have a maximum water flow of 6 litres/min; showers have a maximum water flow of 8 litres/min; WCs, including suites, bowls and flushing cisterns, have a full flush volume of a maximum of 6 litres and a maximum average flush volume of 3,5 litres; urinals use a maximum of 2 litres/bowl/hour. Flushing urinals have a maximum full flush volume of 1 litre. To avoid impact from the construction site, the activity complies with the criteria set out in Appendix B to this Annex.</t>
  </si>
  <si>
    <t>At least 70 % (by weight) of the non-hazardous construction and demolition waste (excluding naturally occurring material referred to in category 17 05 04 in the European List of Waste established by Decision 2000/532/EC) generated on the construction site is prepared for reuse, recycling and other material recovery, including backfilling operations using waste to substitute other materials, in accordance with the waste hierarchy and the EU Construction and Demolition Waste Management Protocol(349)EU Construction and Demolition Waste Protocol (version of [adoption date]: https://ec.europa.eu/growth/content/eu-construction-and-demolition-waste-protocol-0_en).. Operators limit waste generation in processes related to construction and demolition, in accordance with the EU Construction and Demolition Waste Management Protocol and taking into account best available techniques and using selective demolition to enable removal and safe handling of hazardous substances and facilitate reuse and high-quality recycling by selective removal of materials, using available sorting systems for construction and demolition waste. Building designs and construction techniques support circularity and in particular demonstrate, with reference to ISO 20887(350)ISO 20887:2020, Sustainability in buildings and civil engineering works - Design for disassembly and adaptability - Principles, requirements and guidance (version of [adoption date]: https://www.iso.org/standard/69370.html). or other standards for assessing the disassembly or adaptability of buildings, how they are designed to be more resource efficient, adaptable, flexible and dismantleable to enable reuse and recycling.</t>
  </si>
  <si>
    <t>Building components and materials used in the construction comply with the criteria set out in Appendix C to this Annex. Building components and materials used in the construction that may come into contact with occupiers(351)Applying to paints and varnishes, ceiling tiles, floor coverings, including associated adhesives and sealants, internal insulation and interior surface treatments, such as those to treat damp and mould. emit less than 0,06 mg of formaldehyde per m3 of test chamber air upon testing in accordance with the conditions specified in Annex XVII to Regulation (EC) No 1907/2006 and less than 0,001 mg of other categories 1A and 1B carcinogenic volatile organic compounds per m3 of test chamber air, upon testing in accordance with CEN/EN 16516(352)CEN/TS 16516: 2013, Construction products - Assessment of release of dangerous substances - Determination of emissions into indoor air. or ISO 16000-3:2011(353)ISO 16000-3:2011, Indoor air — Part 3: Determination of formaldehyde and other carbonyl compounds in indoor air and test chamber air — Active sampling method (version of 4.6.2021: https://www.iso.org/standard/51812.html). or other equivalent standardised test conditions and determination methods(354)The emissions thresholds for carcinogenic volatile organic compounds relate to a 28-day test period.. Where the new construction is located on a potentially contaminated site (brownfield site), the site has been subject to an investigation for potential contaminants, for example using standard ISO 18400(355)ISO 18400 series on Soil quality — Sampling.. Measures are taken to reduce noise, dust and pollutant emissions during construction or maintenance works.</t>
  </si>
  <si>
    <t>The activity complies with the criteria set out in Appendix D to this Annex. The new construction is not built on one of the following: arable land and crop land with a moderate to high level of soil fertility and below ground biodiversity as referred to the EU LUCAS survey(361)JRC ESDCA, LUCAS: Land Use and Coverage Area frame Survey version of [adoption date]: https://esdac.jrc.ec.europa.eu/projects/lucas; greenfield land of recognised high biodiversity value and land that serves as habitat of endangered species (flora and fauna) listed on the European Red List(362)IUCN, The IUCN European Red List of Threatened Species (version of [adoption date]: https://www.iucn.org/regions/europe/our-work/biodiversity-conservation/european-red-list-threatened-species). or the IUCN Red List(363)IUCN, The IUCN Red List of Threatened Species (version of [adoption date]: https://www.iucnredlist.org).; land matching the definition of forest as set out in national law used in the national greenhouse gas inventory, or where not available, is in accordance with the FAO definition of forest(364)Land spanning more than 0,5 hectares with trees higher than five meters and a canopy cover of more than 10 %, or trees able to reach those thresholds in situ. It does not include land that is predominantly under agricultural or urban land use, FAO Global Resources Assessment 2020. Terms and definitions.(version of [adoption date]: http://www.fao.org/3/I8661EN/i8661en.pdf)..</t>
  </si>
  <si>
    <t>(343)The calculated amount of energy needed to meet the energy demand associated with the typical uses of a building expressed by a numeric indicator of total primary energy use in kWh/m2 per year and based on the relevant national calculation methodology and as displayed on the Energy Performance Certificate (EPC). (344)Directive 2010/31/EU of the European Parliament and of the Council of 19 May 2010 on the energy performance of buildings (OJ L 153, 18.6.2010, p. 13).  (345)For residential buildings, the testing is made for a representative set of dwelling/apartment types. (346)The testing is carried out in accordance with EN13187 (Thermal Performance of Buildings - Qualitative Detection of Thermal Irregularities in Building Envelopes - Infrared Method) and EN 13829 (Thermal performance of buildings. Determination of air permeability of buildings. Fan pressurisation method) or equivalent standards accepted by the respective building control body where the building is located.  (347)For residential buildings, the calculation and disclosure are made for a representative set of dwelling/apartment types. (348)The GWP is communicated as a numeric indicator for each life cycle stage expressed as kgCO2e/m2 (of useful internal floor area) averaged for one year of a reference study period of 50 years. The data selection, scenario definition and calculations are carried out in accordance with EN 15978 (BS EN 15978:2011. Sustainability of construction works. Assessment of environmental performance of buildings. Calculation method). The scope of building elements and technical equipment is as defined in the Level(s) common EU framework for indicator 1.2. Where a national calculation tool exists, or is required for making disclosures or for obtaining building permits, the respective tool may be used to provide the required disclosure. Other calculation tools may be used if they fulfil the minimum criteria laid down by the Level(s) common EU framework (version of [adoption date]:</t>
  </si>
  <si>
    <t>F41, F43</t>
  </si>
  <si>
    <t>CCM 7.2</t>
  </si>
  <si>
    <t>Renovation of existing buildings</t>
  </si>
  <si>
    <t>Construction and civil engineering works or preparation thereof. The economic activities in this category could be associated with several NACE codes, in particular F41 and F43 in accordance with the statistical classification of economic activities established by Regulation (EC) No 1893/2006.</t>
  </si>
  <si>
    <t>The building renovation complies with the applicable requirements for major renovations(365)As set in the applicable national and regional building regulations for ‘major renovation’ implementing Directive 2010/31/EU. The energy performance of the building or the renovated part that is upgraded meets cost-optimal minimum energy performance requirements in accordance with the respective directive.. Alternatively, it leads to a reduction of primary energy demand (PED) of at least 30 %(366)The initial primary energy demand and the estimated improvement is based on a detailed building survey, an energy audit conducted by an accredited independent expert or any other transparent and proportionate method, and validated through an Energy Performance Certificate. The 30 % improvement results from an actual reduction in primary energy demand (where the reductions in net primary energy demand through renewable energy sources are not taken into account), and can be achieved through a succession of measures within a maximum of three years..</t>
  </si>
  <si>
    <t>Where installed as part of the renovation works, except for renovation works in residential building units, the specified water use for the following water appliances is attested by product datasheets, a building certification or an existing product label in the Union, in accordance with the technical specifications laid down in Appendix E to this Annex: wash hand basin taps and kitchen taps have a maximum water flow of 6 litres/min; showers have a maximum water flow of 8 litres/min; WCs, including suites, bowls and flushing cisterns, have a full flush volume of a maximum of 6 litres and a maximum average flush volume of 3,5 litres; urinals use a maximum of 2 litres/bowl/hour. Flushing urinals have a maximum full flush volume of 1 litre.</t>
  </si>
  <si>
    <t>At least 70 % (by weight) of the non-hazardous construction and demolition waste (excluding naturally occurring material referred to in category 17 05 04 in the European List of Waste established by Decision 2000/532/EC) generated on the construction site is prepared for reuse, recycling and other material recovery, including backfilling operations using waste to substitute other materials, in accordance with the waste hierarchy and the EU Construction and Demolition Waste Management Protocol(367)EU Construction and Demolition Waste Protocol (version of [adoption date]: https://ec.europa.eu/growth/content/eu-construction-and-demolition-waste-protocol-0_en).. Operators limit waste generation in processes related construction and demolition, in accordance with the EU Construction and Demolition Waste Management Protocol and taking into account best available techniques and using selective demolition to enable removal and safe handling of hazardous substances and facilitate reuse and high-quality recycling by selective removal of materials, using available sorting systems for construction and demolition waste. Building designs and construction techniques support circularity and in particular demonstrate, with reference to ISO 20887(368)ISO 20887:2020, Sustainability in buildings and civil engineering works - Design for disassembly and adaptability - Principles, requirements and guidance (version of [adoption date]: https://www.iso.org/standard/69370.html). or other standards for assessing the disassembly or adaptability of buildings, how they are designed to be more resource efficient, adaptable, flexible and dismantleable to enable reuse and recycling.</t>
  </si>
  <si>
    <t>Building components and materials used in the construction comply with the criteria set out in Appendix C to this Annex. Building components and materials used in the building renovation that may come into contact with occupiers(369)Applying to paints and varnishes, ceiling tiles, floor coverings (including associated adhesives and sealants), internal insulation and interior surface treatments (such as to treat damp and mould). emit less than 0,06 mg of formaldehyde per m3 of test chamber air upon testing in accordance with the conditions specified in Annex XVII to Regulation (EC) No 1907/2006 and less than 0,001 mg of other categories 1A and 1B carcinogenic volatile organic compounds per m3 of test chamber air, upon testing in accordance with CEN/EN 16516 or ISO 16000-3:2011(370)ISO 16000-3:2011, Indoor air — Part 3: Determination of formaldehyde and other carbonyl compounds in indoor air and test chamber air — Active sampling method (version of 4.6.2021: https://www.iso.org/standard/51812.html). or other equivalent standardised test conditions and determination methods(371)The emissions thresholds for carcinogenic volatile organic compounds relate to a 28-day test period.. Measures are taken to reduce noise, dust and pollutant emissions during construction or maintenance works.</t>
  </si>
  <si>
    <t>N/A.</t>
  </si>
  <si>
    <t>(365)As set in the applicable national and regional building regulations for ‘major renovation’ implementing Directive 2010/31/EU. The energy performance of the building or the renovated part that is upgraded meets cost-optimal minimum energy performance requirements in accordance with the respective directive. (366)The initial primary energy demand and the estimated improvement is based on a detailed building survey, an energy audit conducted by an accredited independent expert or any other transparent and proportionate method, and validated through an Energy Performance Certificate. The 30 % improvement results from an actual reduction in primary energy demand (where the reductions in net primary energy demand through renewable energy sources are not taken into account), and can be achieved through a succession of measures within a maximum of three years.</t>
  </si>
  <si>
    <t>F42, F43, M71, C16, C17, C22, C23, C25, C27, C28, S95.21, S95.22, C33.12</t>
  </si>
  <si>
    <t>CCM 7.3</t>
  </si>
  <si>
    <t>Installation, maintenance and repair of energy efficiency equipment</t>
  </si>
  <si>
    <t>Individual renovation measures consisting in installation, maintenance or repair of energy efficiency equipment. The economic activities in this category could be associated with several NACE codes, in particular F42, F43, M71, C16, C17, C22, C23, C25, C27, C28, S95.21, S95.22, C33.12 in accordance with the statistical classification of economic activities established by Regulation (EC) No 1893/2006.</t>
  </si>
  <si>
    <t>The activity consists in one of the following individual measures provided that they comply with minimum requirements set for individual components and systems in the applicable national measures implementing Directive 2010/31/EU and, where applicable, are rated in the highest two populated classes of energy efficiency in accordance with Regulation (EU) 2017/1369 and delegated acts adopted under that Regulation: addition of insulation to existing envelope components, such as external walls (including green walls), roofs (including green roofs), lofts, basements and ground floors (including measures to ensure air-tightness, measures to reduce the effects of thermal bridges and scaffolding) and products for the application of the insulation to the building envelope (including mechanical fixings and adhesive); replacement of existing windows with new energy efficient windows; replacement of existing external doors with new energy efficient doors; installation and replacement of energy efficient light sources; installation, replacement, maintenance and repair of heating, ventilation and air-conditioning (HVAC) and water heating systems, including equipment related to district heating services, with highly efficient technologies; installation of low water and energy using kitchen and sanitary water fittings which comply with technical specifications set out in Appendix E to this Annex and, in case of shower solutions, mixer showers, shower outlets and taps, have a max water flow of 6 L/min or less attested by an existing label in the Union market.</t>
  </si>
  <si>
    <t>Building components and materials comply with the criteria set out in Appendix C to this Annex. In case of addition of thermal insulation to an existing building envelope, a building survey is carried out in accordance with national law by a competent specialist with training in asbestos surveying. Any stripping of lagging that contains or is likely to contain asbestos, breaking or mechanical drilling or screwing or removal of insulation board, tiles and other asbestos containing materials is carried out by appropriately trained personnel, with health monitoring before, during and after the works, in accordance with national law.</t>
  </si>
  <si>
    <t>F42, F43, M71, C16, C17, C22, C23, C25, C27, C28</t>
  </si>
  <si>
    <t>CCM 7.4</t>
  </si>
  <si>
    <t>Installation, maintenance and repair of charging stations for electric vehicles in buildings (and parking spaces attached to buildings)</t>
  </si>
  <si>
    <t>Installation, maintenance and repair of charging stations for electric vehicles in buildings and parking spaces attached to buildings. The economic activities in this category could be associated with several NACE codes, in particular F42, F43, M71, C16, C17, C22, C23, C25, C27 or C28 in accordance with the statistical classification of economic activities established by Regulation (EC) No 1893/2006.</t>
  </si>
  <si>
    <t>Installation, maintenance or repair of charging stations for electric vehicles.</t>
  </si>
  <si>
    <t>CCM 7.5</t>
  </si>
  <si>
    <t>Installation, maintenance and repair of instruments and devices for measuring, regulation and controlling energy performance of buildings</t>
  </si>
  <si>
    <t>Installation, maintenance and repair of instruments and devices for measuring, regulation and controlling energy performance of buildings The economic activities in this category could be associated with several NACE codes, in particular F42, F43, M71, and C16, C17, C22, C23, C25, C27, C28, in accordance with the statistical classification of economic activities established by Regulation (EC) No 1893/2006.</t>
  </si>
  <si>
    <t>The activity consists in one of the following individual measures: installation, maintenance and repair of zoned thermostats, smart thermostat systems and sensing equipment, including. motion and day light control; installation, maintenance and repair of building automation and control systems, building energy management systems (BEMS), lighting control systems and energy management systems (EMS); installation, maintenance and repair of smart meters for gas, heat, cool and electricity; installation, maintenance and repair of façade and roofing elements with a solar shading or solar control function, including those that support the growing of vegetation.</t>
  </si>
  <si>
    <t>CCM 7.6</t>
  </si>
  <si>
    <t>Installation, maintenance and repair of renewable energy technologies</t>
  </si>
  <si>
    <t>Installation, maintenance and repair of renewable energy technologies, on-site. The economic activities in this category could be associated with several NACE codes, in particular F42, F43, M71, C16, C17, C22, C23, C25, C27 or C28, in accordance with the statistical classification of economic activities established by Regulation (EC) No 1893/2006.</t>
  </si>
  <si>
    <t>The activity consists in one of the following individual measures, if installed on-site as technical building systems: installation, maintenance and repair of solar photovoltaic systems and the ancillary technical equipment; installation, maintenance and repair of solar hot water panels and the ancillary technical equipment; installation, maintenance, repair and upgrade of heat pumps contributing to the targets for renewable energy in heat and cool in accordance with Directive (EU) 2018/2001 and the ancillary technical equipment; installation, maintenance and repair of wind turbines and the ancillary technical equipment; installation, maintenance and repair of solar transpired collectors and the ancillary technical equipment; installation, maintenance and repair of thermal or electric energy storage units and the ancillary technical equipment; installation, maintenance and repair of high efficiency micro CHP (combined heat and power) plant; installation, maintenance and repair of heat exchanger/recovery systems.</t>
  </si>
  <si>
    <t>L68</t>
  </si>
  <si>
    <t>CCM 7.7</t>
  </si>
  <si>
    <t>Acquisition and ownership of buildings</t>
  </si>
  <si>
    <t>Buying real estate and exercising ownership of that real estate. The economic activities in this category could be associated with NACE code L68 in accordance with the statistical classification of economic activities established by Regulation (EC) No 1893/2006.</t>
  </si>
  <si>
    <t>1. For buildings built before 31 December 2020, the building has at least an Energy Performance Certificate (EPC) class A. As an alternative, the building is within the top 15% of the national or regional building stock expressed as operational Primary Energy Demand (PED) and demonstrated by adequate evidence, which at least compares the performance of the relevant asset to the performance of the national or regional stock built before 31 December 2020 and at least distinguishes between residential and non-residential buildings. 2. For buildings built after 31 December 2020, the building meets the criteria specified in Section 7.1 of this Annex that are relevant at the time of the acquisition. 3. Where the building is a large non-residential building (with an effective rated output for heating systems, systems for combined space heating and ventilation, air-conditioning systems or systems for combined air-conditioning and ventilation of over 290 kW) it is efficiently operated through energy performance monitoring and assessment(375)This can be demonstrated, for example, through the presence of an Energy Performance Contract or a building automation and control system in accordance with Article 14 (4) and Article 15 (4), of Directive 2010/31/EU..</t>
  </si>
  <si>
    <t>(375)This can be demonstrated, for example, through the presence of an Energy Performance Contract or a building automation and control system in accordance with Article 14 (4) and Article 15 (4), of Directive 2010/31/EU.</t>
  </si>
  <si>
    <t>J63.11</t>
  </si>
  <si>
    <t>Information and communication</t>
  </si>
  <si>
    <t>CCM 8.1</t>
  </si>
  <si>
    <t>Data processing, hosting and related activities</t>
  </si>
  <si>
    <t>Storage, manipulation, management, movement, control, display, switching, interchange, transmission or processing of data through data centres(376)Data centres include the following equipment: ICT equipment and services; cooling; data centre power equipment; data centre power distribution equipment; data centre building; monitoring systems., including edge computing. The economic activities in this category could be associated with NACE code J63.11 in accordance with the statistical classification of economic activities established by Regulation (EC) No 1893/2006.</t>
  </si>
  <si>
    <t>1. The activity has implemented all relevant practices listed as “expected practices” in the most recent version of the European Code of Conduct on Data Centre Energy Efficiency(377)The most recent version of the European Code of Conduct on Data Centre Energy Efficiency is the latest version published at the Joint Research Centre European Energy Efficiency Platform (E3P) website, https://e3p.jrc.ec.europa.eu/communities/data-centres-code-conduct, with a transition period of six months starting from the day of its publication (the 2021 version is available at https://e3p.jrc.ec.europa.eu/publications/2021-best-practice-guidelines-eu-code-conduct-data-centre-energy-efficiency)., or in CEN-CENELEC document CLC TR50600-99-1 "Data centre facilities and infrastructures - Part 99-1: Recommended practices for energy management"(378)Issued on 1 July 2019 by the European Committee for Standardization (CEN) and the European Committee for Electrotechnical Standardization (CENELEC), (version of [adoption date]: https://www.cenelec.eu/dyn/www/f?p=104:110:508227404055501::::FSP_ORG_ID,FSP_PROJECT,FSP_LANG_ID:1258297,65095,25).. The implementation of those practices is verified by an independent third-party and audited at least every three years. 2. Where an expected practice is not considered relevant due to physical, logistical, planning or other constraints, an explanation of why the expected practice is not applicable or practical is provided. Alternative best practices from the European Code of Conduct on Data Centre Energy Efficiency or other equivalent sources may be identified as direct replacements if they result in similar energy savings. 3. The global warming potential (GWP) of refrigerants used in the data centre cooling system does not exceed 675.</t>
  </si>
  <si>
    <t>The equipment used meets the requirements laid down in Directive 2009/125/EC for servers and data storage products. The equipment used does not contain the restricted substances listed in Annex II to Directive 2011/65/EU of the European Parliament and of the Council(379)Directive 2011/65/EU of the European Parliament and of the Council of 8 June 2011 on the restriction of the use of certain hazardous substances in electrical and electronic equipment (OJ L 174, 1.7.2011, p. 88)., except where the concentration values by weight in homogeneous materials do not exceed the maximum values listed in that Annex. A waste management plan is in place and ensures maximal recycling at end of life of electrical and electronic equipment, including through contractual agreements with recycling partners, reflection in financial projections or official project documentation. At its end of life, the equipment undergoes preparation for reuse, recovery or recycling operations, or proper treatment, including the removal of all fluids and a selective treatment in accordance with Annex VII to Directive 2012/19/EU of the European Parliament and of the Council(380)Directive 2012/19/EU of the European Parliament and of the Council of 4 July 2012 on waste electrical and electronic equipment (OJ L 197, 24.7.2012, p. 38)..</t>
  </si>
  <si>
    <t>(376)Data centres include the following equipment: ICT equipment and services; cooling; data centre power equipment; data centre power distribution equipment; data centre building; monitoring systems. (377)The most recent version of the European Code of Conduct on Data Centre Energy Efficiency is the latest version published at the Joint Research Centre European Energy Efficiency Platform (E3P) website, https://e3p.jrc.ec.europa.eu/communities/data-centres-code-conduct, with a transition period of six months starting from the day of its publication (the 2021 version is available at https://e3p.jrc.ec.europa.eu/publications/2021-best-practice-guidelines-eu-code-conduct-data-centre-energy-efficiency). (378)Issued on 1 July 2019 by the European Committee for Standardization (CEN) and the European Committee for Electrotechnical Standardization (CENELEC), (version of [adoption date]: https://www.cenelec.eu/dyn/www/f?p=104:110:508227404055501::::FSP_ORG_ID,FSP_PROJECT,FSP_LANG_ID:1258297,65095,25).</t>
  </si>
  <si>
    <t>J61, J62, J63.11</t>
  </si>
  <si>
    <t>CCM 8.2</t>
  </si>
  <si>
    <t>Data-driven solutions for GHG emissions reductions</t>
  </si>
  <si>
    <t>Development or use of ICT solutions that are aimed at collecting, transmitting, storing data and at its modelling and use where those activities are predominantly aimed at the provision of data and analytics enabling GHG emission reductions. Such ICT solutions may include, inter alia, the use of decentralized technologies (i.e. distributed ledger technologies), Internet of Things (IoT), 5G and Artificial Intelligence. The economic activities in this category could be associated with several NACE codes, in particular J61, J62 and J63.11 in accordance with the statistical classification of economic activities established by Regulation (EC) No 1893/2006.</t>
  </si>
  <si>
    <t>1. The ICT solutions are predominantly used for the provision of data and analytics enabling GHG emission reductions. 2. Where an alternative solution/technology is already available on the market, the ICT solution demonstrates substantial life-cycle GHG emission savings compared to the best performing alternative solution/technology. Life-cycle GHG emissions and net emissions are calculated using Recommendation 2013/179/EU or, alternatively, using ETSI ES 203 199(381)ETSI ES 203 199, Environmental Engineering (EE); Methodology for environmental Life Cycle Assessment (LCA) of Information and Communication Technology (ICT) goods, networks and services (version of [adoption date]: https://www.etsi.org/deliver/etsi_es/203100_203199/203199/01.03.00_50/es_203199v010300m.pdf). The ETSI standard ETSI ES 203 199 correspond to the ITU standard ITU–T L.1410., ISO 14067:2018(382)ISO standard 14067:2018, Greenhouse gases — Carbon footprint of products — Requirements and guidelines for quantification (version of [adoption date]: https://www.iso.org/standard/71206.html). or ISO 14064-2:2019(383)ISO standard14064-2:2019, Greenhouse gases — Part 2: Specification with guidance at the project level for quantification, monitoring and reporting of greenhouse gas emission reductions or removal enhancements (version of [adoption date]: https://www.iso.org/standard/66454.html).. Quantified life-cycle GHG emission reductions are verified by an independent third party which transparently assesses how the standard criteria, including those for critical review, have been followed when the value was derived.</t>
  </si>
  <si>
    <t>The equipment used meets the requirements set in accordance with Directive 2009/125/EC for servers and data storage products. The equipment used does not contain the restricted substances listed in Annex II to Directive 2011/65/EU, except where the concentration values by weight in homogeneous materials do not exceed those listed in that Annex. A waste management plan is in place and ensures maximal recycling at end of life of electrical and electronic equipment, including through contractual agreements with recycling partners, reflection in financial projections or official project documentation. At its end of life, the equipment undergoes preparation for reuse, recovery or recycling operations, or proper treatment, including the removal of all fluids and a selective treatment in accordance with Annex VII to Directive 2012/19/EU.</t>
  </si>
  <si>
    <t>(381)ETSI ES 203 199, Environmental Engineering (EE); Methodology for environmental Life Cycle Assessment (LCA) of Information and Communication Technology (ICT) goods, networks and services (version of [adoption date]: (382)ISO standard 14067:2018, Greenhouse gases — Carbon footprint of products — Requirements and guidelines for quantification (version of [adoption date]: https://www.iso.org/standard/71206.html). (383)ISO standard14064-2:2019, Greenhouse gases — Part 2: Specification with guidance at the project level for quantification, monitoring and reporting of greenhouse gas emission reductions or removal enhancements (version of [adoption date]: https://www.iso.org/standard/66454.html).</t>
  </si>
  <si>
    <t>M71.1.2, M72.1</t>
  </si>
  <si>
    <t>Professional, scientific and technical activities</t>
  </si>
  <si>
    <t>CCM 9.1</t>
  </si>
  <si>
    <t>Close to market research, development and innovation</t>
  </si>
  <si>
    <t>Research, applied research and experimental development of solutions, processes, technologies, business models and other products dedicated to the reduction, avoidance or removal of GHG emissions (RD&amp;I) for which the ability to reduce, remove or avoid GHG emissions in the target economic activities has at least been demonstrated in a relevant environment, corresponding to at least Technology Readiness Level (TRL) 6(384)In line with Annex G of the General Annexes of HORIZON 2020 WORK PROGRAMME 2016 2017, p.29 (version of [adoption date]: https://ec.europa.eu/research/participants/data/ref/h2020/other/wp/2016-2017/annexes/h2020-wp1617-annex-ga_en.pdf).. The economic activities in this category could be associated with several NACE codes, in particular M71.1.2 and M72.1, or for research that is an integral part of those economic activities for which technical screening criteria are specified in this Annex, the NACE codes set out in other Sections of this Annex in accordance with the statistical classification of economic activities established by Regulation (EC) No 1893/2006.</t>
  </si>
  <si>
    <t>1. The activity researches, develops or provides innovation for technologies, products or other solutions that are dedicated to one or more economic activities for which the technical screening criteria have been set out in this Annex. 2. The results of the research, development and innovation enable one or more of those economic activities to meet the respective criteria for substantial contribution to climate change mitigation, while respecting the relevant criteria for doing no significant harm to other environmental objectives. 3. The economic activity aims at bringing to market a solution that is not yet in the market and is expected to have a better performance in terms of life-cycle GHG emissions than best commercially available technologies based on public or market information. The implementation of the technologies, products or other solutions being researched results in overall net GHG emissions reductions over their life cycle. 4. Where the researched, developed or innovated technology, product or other solution already enables an activity or several activities addressed in this Annex to meet the technical screening criteria specified in the applicable Section of this Annex, or where that technology, product or other solution already enables one or more economic activities considered as enabling or transitional to meet the requirements specified in points 5 and 6 respectively, the research, development and innovation activity focuses on the development of equally low- or lower-emission technologies, products or other solutions with new significant advantages, such as lower cost. 5. Where a research activity is dedicated to one or more economic activities considered as enabling activities in accordance with Article 10(1), point (i), of Regulation EU 2020/852 for which the technical screening criteria are set out in this Annex, the results of the research deliver innovative technologies, processes or products that allow those enabling activities and the activities that they ultimately enable to substantially reduce their GHG emissions or substantially improve their technological and economic feasibility in order to facilitate their scaling up. 6. Where a research activity is dedicated to one or more economic activities considered as transitional activities in accordance with Article 10(2) of Regulation EU 2020/852 for which the technical screening criteria are set out in this Annex, the technologies, products or other solutions researched enable the target activities to be carried out with substantially lower projected emissions compared to the technical screening criteria for substantial contribution to climate change mitigation set out in this Annex. Where a research activity is dedicated to one or more economic activities specified in Sections 3.7, 3.8, 3.9, 3.11, 3.12, 3.13, 3.14 and 3.16 of this Annex, the technologies, products or other solutions either enable the target activities to be carried out with substantially lower GHG emission, which aim at a 30% reduction compared to the relevant EU ETS benchmark or benchmarks(385)Reflecting the average value of the 10% most efficient installations in 2016 and 2017 (t CO2 equivalents/t) as set out in the Annex to the Implementing Regulation (EU) 2021/447. or are dedicated to the widely accepted relevant low carbon technologies or processes in these sectors, notably electrification , in particular of heating and cooling, hydrogen as fuel or feedstock, CCS, CCU and biomass as fuel or feedstock, where biomass complies with the relevant requirements set out in Sections 4.8, 4.20, 4.24 in this Annex. 7. Where the researched, developed or innovated technology, product or other solution is at TRL 6 or 7, life-cycle GHG emissions are evaluated in simplified form by the entity carrying out the research. The entity demonstrates one of the following, where applicable: a patent not older than 10 years associated with the technology, product or other solution, where information on its GHG emission reduction potential has been provided; a permit obtained from a competent authority for operating the demonstration site associated with the innovative technology, product or other solution for the duration of the demonstration project, where information on its GHG emission reduction potential has been provided. Where the researched, developed or innovated technology, product or other solution is at TRL 8 or higher, life-cycle GHG emissions are calculated using Recommendation 2013/179/EU or, alternatively, using ISO 14067:2018(386)ISO standard 14067:2018, Greenhouse gases — Carbon footprint of products — Requirements and guidelines for quantification (version of [adoption date]: https://www.iso.org/standard/71206.html). or ISO 14064-1:2018(387)ISO standard 14064-1:2018, Greenhouse gases — Part 1: Specification with guidance at the organization level for quantification and reporting of greenhouse gas emissions and removals (version of [adoption date]: https://www.iso.org/standard/66453.html.) and are verified by an independent third party.</t>
  </si>
  <si>
    <t>The researched technology, product or other solution complies with the criteria set out in Appendix A to this Annex.</t>
  </si>
  <si>
    <t>Any potential risks to the good status or the good ecological potential of bodies of water, including surface water and groundwater, or to the good environmental status of marine waters from the researched technology, product or other solution are evaluated and addressed.</t>
  </si>
  <si>
    <t>Any potential risks to the circular economy objectives from the researched technology, product or other solution are evaluated and addressed, by considering the types of potential significant harm as set out in Article 17(1), point. (d), of Regulation (EU) 2020/852.</t>
  </si>
  <si>
    <t>Any potential risks to generate a significant increase in the emissions of pollutants to air, water or land from the researched technology, product or other solution are evaluated and addressed.</t>
  </si>
  <si>
    <t>Any potential risks to the good condition or resilience of ecosystems or to the conservation status of habitats and species, including those of Union interest, from the researched technology, product or other solution are evaluated and addressed.</t>
  </si>
  <si>
    <t>(384)In line with Annex G of the General Annexes of HORIZON 2020 WORK PROGRAMME 2016 2017, p.29 (version of [adoption date]: (385)Reflecting the average value of the 10% most efficient installations in 2016 and 2017 (t CO2 equivalents/t) as set out in the Annex to the Implementing Regulation (EU) 2021/447. (386)ISO standard 14067:2018, Greenhouse gases — Carbon footprint of products — Requirements and guidelines for quantification (version of [adoption date]: https://www.iso.org/standard/71206.html). (387)ISO standard 14064-1:2018, Greenhouse gases — Part 1: Specification with guidance at the organization level for quantification and reporting of greenhouse gas emissions and removals (version of [adoption date]: https://www.iso.org/standard/66453.html.)</t>
  </si>
  <si>
    <t>CCM 9.2</t>
  </si>
  <si>
    <t>Research, development and innovation for direct air capture of CO2</t>
  </si>
  <si>
    <t>Research, applied research and experimental development of solutions, processes, technologies, business models and other products dedicated to the direct air capture of CO2 in the atmosphere. The economic activities in this category could be associated with several NACE codes, in particular M71.1.2 and M72.1 in accordance with the statistical classification of economic activities established by Regulation (EC) No 1893/2006.</t>
  </si>
  <si>
    <t>1. The activity researches, develops or provides innovation for technologies, products or other solutions that are dedicated to the direct air capture of CO2 in the atmosphere. 2. The implementation of the technologies, products or other solutions being researched for the direct air capture of CO2 in the atmosphere has the potential to result in overall net GHG emissions reductions once commercialised. 3. Where the researched, developed or innovated technology, product or other solution is at TRL 1 to 7, life-cycle GHG emissions are evaluated in simplified form by the entity carrying out the research. The entity demonstrates one of the following, where applicable: a patent not older than 10 years associated with the technology, product or other solution, where information on its GHG emission reduction potential has been provided; a permit obtained from a competent authority for operating the demonstration site associated with the innovative technology, product or other solution for the duration of the demonstration project, where information on its GHG emission reduction potential has been provided. Where the researched, developed or innovated technology, product or other solution is at TRL 8 or higher, life-cycle GHG emissions are calculated using Recommendation 2013/179/EU or, alternatively, using ISO 14067:2018(388)ISO standard 14067:2018, Greenhouse gases — Carbon footprint of products — Requirements and guidelines for quantification (version of [adoption date]: https://www.iso.org/standard/71206.html). or ISO 14064-1:2018(389)ISO standard 14064-1:2018, Greenhouse gases — Part 1: Specification with guidance at the organization level for quantification and reporting of greenhouse gas emissions and removals (version of [adoption date]: https://www.iso.org/standard/66453.html). and are verified by an independent third party.</t>
  </si>
  <si>
    <t>Any potential risks to the circular economy objectives from the researched technology, product or other solution are evaluated and addressed, by considering the types of potential significant harm as set out in Article 17(1), point (d), of Regulation (EU) 2020/852.</t>
  </si>
  <si>
    <t>(388)ISO standard 14067:2018, Greenhouse gases — Carbon footprint of products — Requirements and guidelines for quantification (version of [adoption date]: https://www.iso.org/standard/71206.html). (389)ISO standard 14064-1:2018, Greenhouse gases — Part 1: Specification with guidance at the organization level for quantification and reporting of greenhouse gas emissions and removals (version of [adoption date]: https://www.iso.org/standard/66453.html).</t>
  </si>
  <si>
    <t>M71</t>
  </si>
  <si>
    <t>CCM 9.3</t>
  </si>
  <si>
    <t>Professional services related to energy performance of buildings</t>
  </si>
  <si>
    <t>Professional services related to energy performance of buildings. The economic activities in this category could be associated with NACE code M71 in accordance with the statistical classification of economic activities established by Regulation (EC) No 1893/2006.</t>
  </si>
  <si>
    <t>The activity consists in one of the following: technical consultations (energy consultations, energy simulations, project management, production of energy performance contracts, dedicated trainings) linked to the improvement of energy performance of buildings; accredited energy audits and building performance assessments; energy management services; energy performance contracts; energy services provided by energy service companies (ESCOs).</t>
  </si>
  <si>
    <t>DNSH on Climate mitigation</t>
  </si>
  <si>
    <t>CCA 1.1</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</si>
  <si>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 of-the-art climate projections across the existing range of future scenarios(3)Future scenarios include Intergovernmental Panel on Climate Change representative concentration pathways RCP2.6, RCP4.5, RCP6.0 and RCP8.5. consistent with the expected lifetime of the activity, including, at least, 10 to 30 years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reports(4)Assessments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source(5)Such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infrastructure(7)See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 5. In order for an activity to be considered as an enabling activity as referred to in Article 11(1), point (b), of Regulation (EU) 2020/852, the economic operator demonstrates, through an assessment of current and future climate risks, including uncertainty and based on robust data, that the activity provides a technology, product, service, information, or practice, or promotes their uses with one of the following primary objectives: increasing the level of resilience to physical climate risks of other people, of nature, of cultural heritage, of assets and of other economic activities; contributing to adaptation efforts of other people, of nature, of cultural heritage, of assets and of other economic activities.</t>
  </si>
  <si>
    <t>1. Afforestation plan and subsequent forest management plan or equivalent instrument 1.1. The area on which the activity takes place is covered by an afforestation plan of a duration of at least five years, or the minimum period prescribed in national law, developed prior to the start of the activity, and continuously updated until this area matches the definition of forest as set out in national law or where not available, is in line with the FAO definition of forest. The afforestation plan contains all elements required by the national law relating to environmental impact assessment of afforestation. 1.2. Preferably through the afforestation plan, or if information is missing, through any other document, detailed information is provided on the following points: description of the area according to its gazetting in the land registry; site preparation and its impacts on pre-existing carbon stocks, including soils and above-ground biomass, in order to protect land with high carbon stock(8)Land with high-carbon stock means wetlands, including peatland, and continuously forested areas within the meaning of Article 29(4)(a), (b) and (c) of Directive (EU) 2018/2001.; management goals, including major constraints; general strategies and activities planned to reach the management goals, including expected operations over the whole forest cycle; definition of the forest habitat context, including main existing and intended forest tree species, and their extent and distribution; compartments, roads, rights of way and other public access, physical features including waterways, areas under legal and other restrictions; measures deployed to establish and maintain the good condition of forest ecosystems; consideration of societal issues (including preservation of landscape, consultation of stakeholders in accordance with the terms and conditions laid down in national law); assessment of forest related risks, including forest fires, and pests and diseases outbreaks, with the aim of preventing, reducing and controlling the risks and measures deployed to ensure protection and adaptation against residual risks; assessment of impact on food security; all DNSH criteria relevant to afforestation. 1.3. When the area becomes a forest, the afforestation plan is followed by a subsequent forest management plan or an equivalent instrument, as set out in national law or, where national law does not define a forest management plan or equivalent instrument, as referred to in the FAO definition of ‘forest area with long-term forest management plan’(9)Forest area that has a long-term (ten years or more) documented management plan, aiming at defined management goals, and which is periodically revised, FAO Global Resources Assessment 2020. Terms and definitions (version of [adoption date]: http://www.fao.org/3/I8661EN/i8661en.pdf).. The forest management plan or the equivalent instrument covers a period of 10 years or more and is continuously updated. 1.4. Information is provided on the following points that are not already documented in the forest management plan or equivalent system: management goals, including major constraints(10)Including an analysis of (i) long term sustainability of the wood resource and (ii) impacts/pressures on habitat conservation, diversity of associated habitats and condition of harvesting minimizing soil impacts.; general strategies and activities planned to reach the management goals, including expected operations over the whole forest cycle; definition of the forest habitat context, including main existing and intended forest tree species, and their extent and distribution; definition of the area according to its gazetting in the land registry; compartments, roads, rights of way and other public access, physical features including waterways, areas under legal and other restrictions; measures deployed to maintain the good condition of forest ecosystems; consideration of societal issues (including preservation of landscape, consultation of stakeholders in accordance with the terms and conditions laid down in national law); assessment of forest related risks, including forest fires, and pests and diseases outbreaks, with the aim of preventing, reducing and controlling the risks and measures deployed to ensure protection and adaptation against residual risks all DNSH criteria relevant to forest management. 1.5. The activity follows the best afforestation practices laid down in national law, or, where no such best afforestation practices have been laid down in national law, the activity complies with one of the following criteria: the activity complies with Delegated Regulation (EU) No 807/2014; the activity follows the “Pan-European Guidelines for Afforestation and Reforestation with a special focus on the provisions of the UNFCCC”(11)Forest Europe Pan-European Guidelines for Afforestation and Reforestation with a special focus on the provisions of the UNFCCC adopted by the MCPFE Expert Level Meeting on 12-13 November, 2008 and by the PEBLDS Bureau on behalf of the PEBLDS Council on 4 November, 2008 (version of [adoption date]: https://www.foresteurope.org/docs/other_meetings/2008/Geneva/Guidelines_Aff_Ref_ADOPTED.pdf).. 1.6. The activity does not involve the degradation of land with high carbon stock(12)Land with high-carbon stock means wetlands, including peatland, and continuously forested areas within the meaning of Article 29(4), points (a), (b) and (c) of Directive (EU) 2018/2001.. 1.7. The management system associated with the activity in place complies with the due diligence obligation and legality requirements laid down in Regulation (EU) No 995/2010. 1.8. The afforestation plan and the subsequent forest management plan or equivalent instrument provides for monitoring that ensures the correctness of the information contained in the plan, in particular as regards the data relating to the involved area. 2. Audit Within two years after the beginning of the activity and every 10 years thereafter, the compliance of the activity with the substantial contribution to climate change mitigation criteria and the DNSH criteria are verified by either of the following: the relevant national competent authorities; an independent third-party certifier, at the request of national authorities or the operator of the activity. In order to reduce costs, audits may be performed together with any forest certification, climate certification or other audit. The independent third-party certifier may not have any conflict of interest with the owner or the funder, and may not be involved in the development or operation of the activity. 3.Group assessment The compliance with the DNSH criteria may be checked: at the level of the forest sourcing area(13)‘Sourcing area’ means the geographically defined area from which the forest biomass feedstock is sourced, from which reliable and independent information is available and where conditions are sufficiently homogeneous to evaluate the risk of the sustainability and legality characteristics of the forest biomass. level as defined by Directive (EU) 2018/2001; at the level of a group of forest holdings sufficiently homogeneous to evaluate the risk of the sustainability of the forest activity, provided that all those holdings have a durable relationship between them and participate in the activity and the group of those holdings remains the same for all subsequent audits.</t>
  </si>
  <si>
    <t>The use of pesticides is reduced and alternative approaches or techniques, which may include non-chemical alternatives to pesticides, are favoured, in accordance with Directive 2009/128/EC, with exception of occasions where the use of pesticides is needed to control outbreaks of pests and of diseases. The activity minimises the use of fertilisers and does not use manure. The activity complies with Regulation (EU) 2019/1009 or national rules on fertilisers or soil improvers for agricultural use Well documented and verifiable measures are taken to avoid the use of active ingredients that are listed in Annex I, part A, of Regulation (EU) 2019/1021(14)Which implements in the Union the Stockholm Convention on persistent organic pollutants (OJ L 209, 31.7.2006, p. 3.)., the Rotterdam Convention on the prior informed consent procedure for certain hazardous chemicals and pesticides in international trade, the Minamata Convention on Mercury, the Montreal Protocol on Substances that Deplete the Ozone Layer, and of active ingredients that are listed as classification Ia (‘extremely hazardous’) or Ib (‘highly hazardous’) in the WHO Recommended Classification of Pesticides by Hazard(15)The WHO Recommended Classification of Pesticides by Hazard (version 2019) (version of [adoption date]: https://apps.who.int/iris/bitstream/handle/10665/332193/9789240005662-eng.pdf?ua=1).. The activity complies with the relevant national law on active ingredients. Pollution of water and soil is prevented and cleaning up measures are undertaken when pollution occurs.</t>
  </si>
  <si>
    <t>In areas designated by the national competent authority for conservation or in habitats that are protected, the activity is in accordance with the conservation objectives for those areas. There is no conversion of habitats specifically sensitive to biodiversity loss or with high conservation value, or of areas set aside for the restoration of such habitats in accordance with national law. Detailed information referred to in points 1.2(k) (Afforestation plan) and 1.4(i) (Forest management plan or equivalent system) includes provisions for maintaining and possibly enhancing biodiversity in accordance with national and local provisions, including the following: ensuring the good conservation status of habitat and species, maintenance of typical habitat species; excluding the use or release of invasive species; excluding the use of non-native species unless it can be demonstrated that: the use of the forest reproductive material leads to favourable and appropriate ecosystem conditions (such as climate, soil criteria, and vegetation zone, forest fire resilience); the native species currently present on the site are not anymore adapted to projected climatic and pedo-hydrological conditions; ensuring the maintenance and improvement of physical, chemical and biological quality of the soil; promoting biodiversity-friendly practices that enhance forests’ natural processes; excluding the conversion of high-biodiverse ecosystems into less biodiverse ones; ensuring the diversity of associated habitats and species linked to the forest; ensuring the diversity of stand structures and maintenance or enhancing of mature stage stands and dead wood.</t>
  </si>
  <si>
    <t>(1)Establishment of forest through planting or deliberate seeding on land that, until then, was under a different land use, implies a transformation of land use form non-forest to forest, (2)Land spanning more than 0,5 hectares with trees higher than five meters and a canopy cover of more than 10%, or trees able to reach those thresholds (3)Future scenarios include Intergovernmental Panel on Climate Change representative concentration pathways RCP2.6, RCP4.5, RCP6.0 and RCP8.5. (4)Assessments Reports on Climate Change: Impacts, Adaptation and Vulnerability, published periodically by the Intergovernmental Panel on Climate Change (IPCC), the United Nations body for assessing the science related to climate change produces, https://www.ipcc.ch/reports/. (5)Such as Copernicus services managed by the European Commission. (6)Nature-based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(7)</t>
  </si>
  <si>
    <t>CCA 1.2</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</si>
  <si>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scenarios(24)Future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reports(25)Assessments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source(26)Such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solutions(27)Nature-based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infrastructure(28)See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 5. In order for an activity to be considered as an enabling activity as referred to in Article 11(1), point (b), of Regulation (EU) 2020/852, the economic operator demonstrates, through an assessment of current and future climate risks, including uncertainty and based on robust data, that the activity provides a technology, product, service, information, or practice, or promotes their uses with one of the following primary objectives: increasing the level of resilience to physical climate risks of other people, of nature, of cultural heritage, of assets and of other economic activities; contributing to adaptation efforts of other people, of nature, of cultural heritage, of assets and of other economic activities.</t>
  </si>
  <si>
    <t>1. Forest management plan or equivalent instrument 1.1. The activity takes place on area that is subject to a forest management plan or an equivalent instrument, as set out in national law or, where national law does not define a forest management plan or equivalent instrument, as referred to in the FAO definition of ‘forest area with long-term forest management plan’(29)Forest area that has a long-term (ten years or more) documented management plan, aiming at defined management goals, and which is periodically revised.. The forest management plan or the equivalent instrument covers a period of 10 years or more, and is continuously updated. 1.2. Information is provided on the following points that are not already documented in the forest management plan or equivalent system: management goals, including major constraints(30)Including an analysis of (i) long term sustainability of the wood resource (ii) impacts/pressures on habitat conservation, diversity of associated habitats and condition of harvesting minimizing soil impacts.; general strategies and activities planned to reach the management goals, including expected operations over the whole forest cycle; definition of the forest habitat context, including main existing and intended forest tree species, and their extent and distribution; definition of the area according to its gazetting in the land registry; compartments, roads, rights of way and other public access, physical features including waterways, areas under legal and other restrictions; measures deployed to maintain the good condition of forest ecosystems; consideration of societal issues (including preservation of landscape, consultation of stakeholders in accordance with the terms and conditions laid down in national law); assessment of forest related risks, including forest fires, and pests and diseases outbreaks, with the aim of preventing, reducing and controlling the risks and measures deployed to ensure protection and adaptation against residual risks; all DNSH criteria relevant to forest management. 1.3. The sustainability of the forest management systems, as documented in the plan referred to in point 1.1, is ensured by choosing the most ambitious of the following approaches: the forest management matches the applicable national definition of sustainable forest management; the forest management matches the Forest Europe definition(31)The stewardship and use of forests and forest lands in a way, and at a rate, that maintains their biodiversity, productivity, regeneration capacity, vitality and their potential to fulfil, now and in the future, relevant ecological, economic and social functions, at local, national, and global levels, and that does not cause damage to other ecosystems. of sustainable forest management and complies with the Pan-European Operational Level Guidelines for Sustainable Forest Management(32)Annex 2 of the Resolution L2. Pan-European Operational Level Guidelines for Sustainable Forest Management. Third Ministerial Conference on the Protection of Forests in Europe 2-4 June 1998, Lisbon/Portugal (version of [adoption date]: https://foresteurope.org/wp-content/uploads/2016/10/MC_lisbon_resolutionL2_with_annexes.pdf#page=18 ).; the management system in place complies with the forest sustainability criteria laid down in Article 29(6) of Directive (EU) 2018/2001, and as of the date of its application with the implementing act on operational guidance for energy from forest biomass adopted under Article 29(8) of that Directive. 1.4. The activity does not involve the degradation of land with high carbon stock(33)Land with high-carbon stock means wetlands, including peatland, and continuously forested areas within the meaning of Article 29(4)(a), (b) and (c) of Directive (EU) 2018/2001.. 1.5. The management system associated with the activity in place complies with the due diligence obligation and legality requirements laid down in Regulation (EU) No 995/2010. 1.6. The forest management plan or equivalent instrument provides for monitoring which ensures the correctness of the information contained in the plan, in particular as regards the data relating to the involved area. 2. Audit Within two years after the beginning of the activity and every 10 years thereafter, the compliance of the activity with the substantial contribution to climate change mitigation criteria and the DNSH criteria are verified by either of the following: the relevant national competent authorities; an independent third-party certifier, at the request of national authorities or the operator of the activity. In order to reduce costs, audits may be performed together with any forest certification, climate certification or other audit. The independent third-party certifier may not have any conflict of interest with the owner or the funder, and may not be involved in the development or operation of the activity. 3.Group assessment The compliance with the DNSH criteria may be checked: at the level of the forest sourcing area(34)‘Sourcing area’ means the geographically defined area from which the forest biomass feedstock is sourced, from which reliable and independent information is available and where conditions are sufficiently homogeneous to evaluate the risk of the sustainability and legality characteristics of the forest biomass. as defined by Directive (EU) 2018/2001; at the level of a group of holdings sufficiently homogeneous to evaluate the risk of the sustainability of the forest activity, provided that all those holdings have a durable relationship between them and participate in the activity and the group of those holdings remains the same for all subsequent audits.</t>
  </si>
  <si>
    <t>The silvicultural change induced by the activity on the area covered by the activity is not likely to result in a significant reduction of sustainable supply of primary forest biomass suitable for the manufacturing of wood products with long-term circularity potential. This criterion may be demonstrated through the climate benefits analysis referred to in point (2).</t>
  </si>
  <si>
    <t>The use of pesticides is reduced and alternative approaches or techniques, which may include non-chemical alternatives to pesticides, are favoured, in accordance with Directive 2009/128/EC, with exception of occasions where the use of pesticides is needed to control outbreaks of pests and of diseases. The activity minimises the use of fertilisers and does not use manure. The activity complies with Regulation (EU) 2019/1009 or national rules on fertilisers or soil improvers for agricultural use. Well documented and verifiable measures are taken to avoid the use of active ingredients that are listed in Annex I, part A, of Regulation (EU) 2019/1021(35)Which implements in the Union the Stockholm Convention on persistent organic pollutants ((OJ L 209, 31.7.2006, p. 3.)., the Rotterdam Convention on the Prior prior informed consent procedure for certain hazardous chemicals and pesticides in international trade, the Minamata Convention on Mercury, the Montreal Protocol on Substances that Deplete the Ozone Layer, and of active ingredients that are listed as classification Ia (‘extremely hazardous’) or Ib (‘highly hazardous’) in the WHO Recommended Classification of Pesticides by Hazard. The activity complies with the relevant national law on active ingredients. Pollution of water and soil is prevented and cleaning up measures are undertaken when pollution occurs.</t>
  </si>
  <si>
    <t>In areas designated by the national competent authority for conservation or in habitats that are protected, the activity is in accordance with the conservation objectives for those areas. There is no conversion of habitats specifically sensitive to biodiversity loss or with high conservation value, or of areas set aside for the restoration of such habitats in accordance with national law. Detailed information referred to in point 1.2.(i) includes provisions for maintaining and possibly enhancing biodiversity in accordance with national and local provisions, including the following: ensuring the good conservation status of habitat and species, maintenance of typical habitat species; excluding the use or release of invasive alien species; excluding the use of non-native species unless it can be demonstrated that: the use of the forest reproductive material leads to favourable and appropriate ecosystem conditions (such as climate, soil criteria, and vegetation zone, forest fire resilience); the native species currently present on the site are not anymore adapted to projected climatic and pedo-hydrological conditions; ensuring the maintenance and improvement of physical, chemical and biological quality of the soil; promoting biodiversity-friendly practices that enhance forests’ natural processes; excluding the conversion of high-biodiverse ecosystems into less biodiverse ones; ensuring the diversity of associated habitats and species linked to the forest; ensuring the diversity of stand structures and maintenance or enhancing of mature stage stands and dead wood.</t>
  </si>
  <si>
    <t>(21)Forest restoration includes: (22)Ecological Restoration (Also Ecosystem Restoration) : (23)Forest rehabilitation is the process of restoring the capacity of a forest to provide goods and services again, where the state of the rehabilitated forest is not identical to its state before degradation, (24)(Version of [adoption date]: https://www.cbd.int/convention/text/). (25)Re-establishment of forest through planting and/or deliberate seeding on land classified as forest, (26)Forest predominantly composed of trees established through natural regeneration, (27)An extreme weather event is an event that is rare at a particular place and time of year. Definitions of rare vary, but an extreme weather event would normally be as rare as or rarer than the 10th or 90th percentile of a probability density function estimated from observations. By definition, the characteristics of what is called extreme weather may vary from place to place in an absolute sense. When a pattern of extreme weather persists for some time, such as a season, it may be classed as an extreme climate event, especially if it yields an average or total that is itself extreme (e.g., drought or heavy rainfall over a season). See IPCC, 2018: (28)Any uncontrolled vegetation fire which requires a decision or action regarding suppression, 2012 European Glossary for wildfires and forest fires, developed under the European Forest Fire Network- “EUFOFINET” project, as part of the INTERREG IVC programme (version of [adoption date]: https://www.ctif.org/index.php/library/european-glossary-wildfires-and-forest-fires). (29)Land spanning more than 0.5 hectares with trees higher than five meters and a canopy cover of more than 10%, or trees able to reach those thresholds in situ. It does not include land that is predominantly under agricultural or urban land use, FAO Global Resources Assessment 2020. Terms and definitions (version of [adoption date]: http://www.fao.org/3/I8661EN/i8661en.pdf). (24)Future scenarios include Intergovernmental Panel on Climate Change representative concentration pathways RCP2.6, RCP4.5, RCP6.0 and RCP8.5. (25)Assessments Reports on Climate Change: Impacts, Adaptation and Vulnerability, published periodically by the Intergovernmental Panel on Climate Change (IPCC), the United Nations body for assessing the science related to climate change produces, https://www.ipcc.ch/reports/. (26)Such as Copernicus services managed by the European Commission. (27)Nature-based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(28)See Communication from the Commission to the European Parliament, the Council, the European Economic and Social Committee and the Committee of the Regions: Green Infrastructure (GI) — Enhancing Europe’s Natural Capital (COM/2013/0249 final).</t>
  </si>
  <si>
    <t>CCA 1.3</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</si>
  <si>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scenarios(37)Future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reports(38)Assessments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source(39)Such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solutions(40)Nature-based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infrastructure(41)See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 5. In order for an activity to be considered as an enabling activity as referred to in Article 11(1), point (b), of Regulation (EU) 2020/852, the economic operator demonstrates, through an assessment of current and future climate risks, including uncertainty and based on robust data, that the activity provides a technology, product, service, information, or practice, or promotes their uses with one of the following primary objectives: increasing the level of resilience to physical climate risks of other people, of nature, of cultural heritage, of assets and of other economic activities; contributing to adaptation efforts of other people, of nature, of cultural heritage, of assets and of other economic activities.</t>
  </si>
  <si>
    <t>1. Forest management plan or equivalent instrument 1.1. The activity takes place on area that is subject to a forest management plan or an equivalent instrument, as set out in national law or, where national law does not define a forest management plan, as referred to in the FAO definition of ‘forest area with long-term forest management plan’(42)Forest area that has a long-term (ten years or more) documented management plan, aiming at defined management goals, and which is periodically revised.. The forest management plan or equivalent instrument covers a period of 10 years or more and is continuously updated. 1.2. Information is provided on the following points that are not already documented in the forest management plan or equivalent system: management goals, including major constraints(43)Including an analysis of (i) long term sustainability of the wood resource (ii) impacts/pressures on habitat conservation, diversity of associated habitats and condition of harvesting minimising soil impacts.; general strategies and activities planned to reach the management goals, including expected operations over the whole forest cycle; definition of the forest habitat context, including main existing and intended forest tree species, and their extent and distribution; definition of the area according to its gazetting in the land registry; compartments, roads, rights of way and other public access, physical features including waterways, areas under legal and other restrictions; measures deployed to establish and maintain the good condition of forest ecosystems; consideration of societal issues (including preservation of landscape, consultation of stakeholders in accordance with the terms and conditions laid down in national law); assessment of forest related risks, including forest fires, and pests and diseases outbreaks, with the aim of preventing, reducing and controlling the risks and measures deployed to ensure protection and adaptation against residual risks; all DNSH criteria relevant for forest management. 1.3. The sustainability of the forest management system, as documented in the plan referred to in point 1.1, is ensured by choosing the most ambitious of the following approaches: the forest management matches the applicable national definition of sustainable forest management; the forest management matches the Forest Europe definition(44)The stewardship and use of forests and forest lands in a way, and at a rate, that maintains their biodiversity, productivity, regeneration capacity, vitality and their potential to fulfil, now and in the future, relevant ecological, economic and social functions, at local, national, and global levels, and that does not cause damage to other ecosystems. of sustainable forest management and complies with the Pan-European Operational Level Guidelines for Sustainable Forest Management(45)Annex 2 of the Resolution L2. Pan-European Operational Level Guidelines for Sustainable Forest Management. Third Ministerial Conference on the Protection of Forests in Europe 2-4 June 1998, Lisbon/Portugal ( version of [adoption date]:; the management system in place show compliance with the forest sustainability criteria set out in Article 29(6) of Directive (EU) 2018/2001, and as of the date of its application with the implementing act on operational guidance for energy from forest biomass adopted under Article 29(8) of that Directive. 1.4. The activity does not involve the degradation of land with high carbon stock(46)Land with high-carbon stock means wetlands, including peatland, and continuously forested areas within the meaning of Article 29(4)(a), (b) and (c) of Directive (EU) 2018/2001.. 1.5. The management system associated with the activity in place complies with the due diligence obligation and legality requirements laid down in Regulation (EU) No 995/2010. 1.6. The forest management plan or equivalent document provides for monitoring which ensures the correctness of the information contained in the plan, in particular as regards the data relating to the involved area. 2. Audit Within two years after the beginning of the activity and every 10 years thereafter, the compliance of the activity with the substantial contribution to climate change mitigation criteria and the DNSH criteria are verified by either of the following: the relevant national competent authorities; an independent third-party certifier, at the request of national authorities or the operator of the activity. In order to reduce costs, audits may be performed together with any forest certification, climate certification or other audit. The independent third-party certifier may not have any conflict of interest with the owner or the funder, and may not be involved in the development or operation of the activity. 3. Group assessment The compliance with the DNSH criteria may be checked: at the level of the forest sourcing area(47)‘Sourcing area’ means the geographically defined area from which the forest biomass feedstock is sourced, from which reliable and independent information is available and where conditions are sufficiently homogeneous to evaluate the risk of the sustainability and legality characteristics of the forest biomass. as defined by Directive (EU) 2018/2001; at the level of a group of holdings sufficiently homogeneous to evaluate the risk of the sustainability of the forest activity, provided that all those holdings have a durable relationship between them and participate in the activity and the group of those holdings remains the same for all subsequent audits.</t>
  </si>
  <si>
    <t>The use of pesticides is reduced and alternative approaches or techniques, which may include non-chemical alternatives to pesticides, are favoured, in accordance with Directive 2009/128/EC, with exception of occasions where the use of pesticides is needed to control outbreaks of pests and of diseases. The activity minimised the use of fertilisers and does not use manure. The activity complies with Regulation (EU) 2019/1009 or national rules on fertilisers or soil improvers for agricultural use. Well documented and verifiable measures are taken to avoid the use of active ingredients that are listed in Annex I, part A, of Regulation (EU) 2019/1021(48)Which implements in the Union the Stockholm Convention on persistent organic pollutants (OJ L 209, 31.7.2006, p. 3.)., the Rotterdam Convention on the prior informed consent procedure for certain hazardous chemicals and pesticides in international trade, the Minamata Convention on Mercury, the Montreal Protocol on Substances that Deplete the Ozone Layer, and of active ingredients that are listed as classification Ia (‘extremely hazardous’) or Ib (‘highly hazardous’) in the WHO Recommended Classification of Pesticides by Hazard(49)The WHO Recommended Classification of Pesticides by Hazard (version 2019) (version of [adoption date]: https://apps.who.int/iris/bitstream/handle/10665/332193/9789240005662-eng.pdf?ua=1).. The activity complies with the relevant national law on active ingredients. Pollution of water and soil is prevented and cleaning up measures are undertaken when pollution occurs.</t>
  </si>
  <si>
    <t>In areas designated by the national competent authority for conservation or in habitats that are protected, the activity is in accordance with the conservation objectives for those areas. There is no conversion of habitats specifically sensitive to biodiversity loss or with high conservation value, or of areas set aside for the restoration of such habitats in accordance with national law. Detailed information referred to in in points 1.2.(i) includes provisions for maintaining and possibly enhancing biodiversity in accordance with national and local provisions, including the following: ensuring the good conservation status of habitat and species, maintenance of typical habitat species; excluding the use or release of invasive alien species; excluding the use of non-native species unless it can be demonstrated that: the use of the forest reproductive material leads to favourable and appropriate ecosystem condition (such as climate, soil criteria, and vegetation zone, forest fire resilience); the native species currently present on the site are not anymore adapted to projected climatic and pedo-hydrological conditions; ensuring the maintenance and improvement of physical, chemical and biological quality of the soil; promoting biodiversity-friendly practices that enhance forests’ natural processes; excluding the conversion of high-biodiverse ecosystems into less biodiverse ones; ensuring the diversity of associated habitats and species linked to the forest; ensuring the diversity of stand structures and maintenance or enhancing of mature stage stands and dead wood.</t>
  </si>
  <si>
    <t>(39)Land spanning more than 0,5 hectares with trees higher than five meters and a canopy cover of more than 10%, or trees able to reach those thresholds in situ. It does not include land that is predominantly under agricultural or urban land use, FAO Global Resources Assessment 2020. Terms and definitions (version of [adoption date]: http://www.fao.org/3/I8661EN/i8661en.pdf). (37)Future scenarios include Intergovernmental Panel on Climate Change representative concentration pathways RCP2.6, RCP4.5, RCP6.0 and RCP8.5. (38)Assessments Reports on Climate Change: Impacts, Adaptation and Vulnerability, published periodically by the Intergovernmental Panel on Climate Change (IPCC), the United Nations body for assessing the science related to climate change produces, https://www.ipcc.ch/reports/. (39)Such as Copernicus services managed by the European Commission. (40)Nature-based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(41)See Communication from the Commission to the European Parliament, the Council, the European Economic and Social Committee and the Committee of the Regions: Green Infrastructure (GI) — Enhancing Europe’s Natural Capital (COM/2013/0249 final).</t>
  </si>
  <si>
    <t>CCA 1.4</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</si>
  <si>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scenarios(51)Future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reports(52)Assessments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source(53)Such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solutions(54)Nature-based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infrastructure(55)See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 5. In order for an activity to be considered as an enabling activity as referred to in Article 11(1), point (b), of Regulation (EU) 2020/852, the economic operator demonstrates, through an assessment of current and future climate risks, including uncertainty and based on robust data, that the activity provides a technology, product, service, information, or practice, or promotes their uses with one of the following primary objectives: increasing the level of resilience to physical climate risks of other people, of nature, of cultural heritage, of assets and of other economic activities; or contributing to adaptation efforts of other people, of nature, of cultural heritage, of assets and of other economic activities.</t>
  </si>
  <si>
    <t>1. Forest management plan or equivalent instrument 1.1. The activity takes place on area that is subject to a forest management plan or an equivalent instrument, as set out in national law or, where national regulation dos not define a forest management plan, as referred to in the FAO definition of ‘forest area with long-term forest management plan’(56)Forest area that has a long-term (ten years or more) documented management plan, aiming at defined management goals, and which is periodically revised, FAO Global Resources Assessment 2020. Terms and definitions (version of [adoption date]: http://www.fao.org/3/I8661EN/i8661en.pdf).. The forest management plan or the equivalent instrument covers a period of 10 years or more and is continuously updated. 1.2. Information is provided on the following points that are not already documented in the forest management plan or equivalent system: management goals, including major constraints; general strategies and activities planned to reach the management goals, including expected operations over the whole forest cycle; definition of the forest habitat context, main forest tree species and those intended and their extent and distribution, in accordance to the local forest ecosystem context; definition of the area according to its gazetting in the land registry; compartments, roads, rights of way and other public access, physical features including waterways, areas under legal and other restrictions; measures deployed to maintain the good condition of forest ecosystems; consideration of societal issues (including preservation of landscape, consultation of stakeholders in accordance with the terms and conditions laid down in national law); assessment of forest related risks, including forest fires, and pests and diseases outbreaks, with the aim of preventing, reducing and controlling the risks and measures deployed to ensure protection and adaptation against residual risks; all DNSH relevant to forest management. 1.3. The forest management plan or the equivalent instrument: shows a primary designated management objective(57)The primary designated management objective assigned to a management unit (FAO Global Resources Assessment 2020. Terms and definitions version of [adoption date]: http://www.fao.org/3/I8661EN/i8661en.pdf). that consists in protection of soil and water(58)Forest where the management objective is protection of soil and water. (FAO Global Resources Assessment 2020. Terms and definitions version of [adoption date]: http://www.fao.org/3/I8661EN/i8661en.pdf)., conservation of biodiversity(59)Forest where the management objective is conservation of biological diversity. Includes but is not limited to areas designated for biodiversity conservation within the protected areas. (FAO Global Resources Assessment 2020. Terms and definitions version of [adoption date]: http://www.fao.org/3/I8661EN/i8661en.pdf). or social services(60)Forest where the management objective is social services. (FAO Global Resources Assessment 2020. Terms and definitions version of [adoption date]: http://www.fao.org/3/I8661EN/i8661en.pdf). based on the FAO definitions; promotes biodiversity-friendly practices that enhance forests’ natural processes; includes an analysis of: impacts and pressures on habitat conservation and diversity of associated habitats; condition of harvesting minimizing soil impacts; other activities that have an impact on conservation objectives, such as hunting and fishing, agricultural, pastoral and forestry activities, industrial, mining, and commercial activities. 1.4. The sustainability of the forest management system as documented in the plan referred to in point 1.1 is ensured by choosing the most ambitious of the following approaches: the forest management matches the national definition of sustainable forest management, if any; the forest management matches the Forest Europe definition(61)The stewardship and use of forests and forest lands in a way, and at a rate, that maintains their biodiversity, productivity, regeneration capacity, vitality and their potential to fulfil, now and in the future, relevant ecological, economic and social functions, at local, national, and global levels, and that does not cause damage to other ecosystems. of sustainable forest management and complies with the Pan-European Operational Level Guidelines for Sustainable Forest Management(62)Annex 2 of the Resolution L2. Pan-European Operational Level Guidelines for Sustainable Forest Management. Third Ministerial Conference on the Protection of Forests in Europe 2-4 June 1998, Lisbon/Portugal (version of [adoption date]: https://foresteurope.org/wp-content/uploads/2016/10/MC_lisbon_resolutionL2_with_annexes.pdf#page=18). the management system in place shows compliance with the forest sustainability criteria as defined in Article 29(6) of Directive (EU) 2018/2001, and as of the date of its application with the implementing act on operational guidance for energy from forest biomass adopted under Article 29(8) of that Directive. 1.5. The activity does not involve the degradation of land with high carbon stock(63)Land with high-carbon stock means wetlands, including peatland, and continuously forested areas within the meaning of Article 29(4)(a), (b) and (c) of Directive (EU) 2018/2001.. 1.6. The management system associated with the activity in place complies with the due diligence obligation and legality requirements laid down in Regulation (EU) No 995/2010.1.7. The forest management plan or equivalent instrument provides for monitoring which ensures the correctness of the information contained in the plan, in particular as regards the data relating to the involved area. 2. Audit Within two years after the beginning of the activity and every 10 years thereafter, the compliance of the activity with the substantial contribution to climate change mitigation criteria and the DNSH criteria are verified by either of the following: the relevant national competent authorities; an independent third-party certifier, at the request of national authorities or the operator of the activity. In order to reduce costs, audits may be performed together with any forest certification, climate certification or other audit. The independent third-party certifier may not have any conflict of interest with the owner or the funder, and may not be involved in the development or operation of the activity. 3. Group assessment The compliance with the DNSH criteria may be checked: at the level of the forest sourcing area(64)‘Sourcing area’ means the geographically defined area from which the forest biomass feedstock is sourced, from which reliable and independent information is available and where conditions are sufficiently homogeneous to evaluate the risk of the sustainability and legality characteristics of the forest biomass. as defined by Directive (EU) 2018/2001; at the level of a group of holdings sufficiently homogeneous to evaluate the risk of the sustainability of the forest activity, provided that all those holdings have a durable relationship between them and participate in the activity and the group of those holdings remains the same for all subsequent audits.</t>
  </si>
  <si>
    <t>The activity does not use pesticides or fertilisers. Well documented and verifiable measures are taken to avoid the use of active ingredients that are listed in Annex I, part A, of Regulation (EU) 2019/1021(65)Which implements in the Union the Stockholm Convention on persistent organic pollutants (OJ L 209, 31.7.2006, p. 3.)., the Rotterdam Convention on the prior informed consent procedure for certain hazardous chemicals and pesticides in international trade, the Minamata Convention on Mercury, the Montreal Protocol on Substances that Deplete the Ozone Layer, and of active ingredients that are listed as classification Ia (‘extremely hazardous’) or Ib (‘highly hazardous’) in the WHO Recommended Classification of Pesticides by Hazard(66)The WHO Recommended Classification of Pesticides by Hazard (version 2019) (version of [adoption date]: https://apps.who.int/iris/bitstream/handle/10665/332193/9789240005662-eng.pdf?ua=1).. The activity complies with the relevant national law on active ingredients. Pollution of water and soil is prevented and cleaning up measures are undertaken when pollution occurs.</t>
  </si>
  <si>
    <t>(50)Land spanning more than 0,5 hectares with trees higher than five meters and a canopy cover of more than 10%, or trees able to reach those thresholds (51)Future scenarios include Intergovernmental Panel on Climate Change representative concentration pathways RCP2.6, RCP4.5, RCP6.0 and RCP8.5. (52)Assessments Reports on Climate Change: Impacts, Adaptation and Vulnerability, published periodically by the Intergovernmental Panel on Climate Change (IPCC), the United Nations body for assessing the science related to climate change produces, https://www.ipcc.ch/reports/. (53)Such as Copernicus services managed by the European Commission. (54)Nature-based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(55)See Communication from the Commission to the European Parliament, the Council, the European Economic and Social Committee and the Committee of the Regions: Green Infrastructure (GI) — Enhancing Europe’s Natural Capital (COM/2013/0249 final).</t>
  </si>
  <si>
    <t>CCA 2.1</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</si>
  <si>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scenarios(71)Future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reports(72)Assessments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source(73)Such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solutions(74)Nature-based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infrastructure(75)See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 5. In order for an activity to be considered as an enabling activity as referred to in Article 11(1), point (b), of Regulation (EU) 2020/852, the economic operator demonstrates, through an assessment of current and future climate risks, including uncertainty and based on robust data, that the activity provides a technology, product, service, information, or practice, or promotes their uses with one of the following primary objectives: increasing the level of resilience to physical climate risks of other people, of nature, of cultural heritage, of assets and of other economic activities; contributing to adaptation efforts of other people, of nature, of cultural heritage, of assets and of other economic activities.</t>
  </si>
  <si>
    <t>1. Restoration plan 1.1. The area is covered by a restoration plan, which is consistent with the Ramsar Convention’s principles and guidelines on wetland restoration, until the area is classified as a wetland and is covered by a wetland management plan, consistent with the Ramsar Convention’s guidelines for management planning for Ramsar sites and other wetlands. For peatlands, the restoration plan follows the recommendations contained in relevant resolutions of the Ramsar Convention, including the resolution XIII/13. 1.2. The restoration plan contains careful consideration of local hydrological and pedological conditions, including the dynamics of soil saturation and the change of aerobic and anaerobic conditions. 1.3. All wetland management relevant DNSH criteria are addressed in the restoration plan. 1.4. The restoration plan provides for monitoring which ensures the correctness of the information contained in the plan, in particular as regards the data relating to the involved area. 2. Audit Within two years after the beginning of the activity and every 10 years thereafter, the compliance of the activity with the substantial contribution to climate change mitigation criteria and with the DNSH criteria are verified by either of the following: the relevant national competent authorities; an independent third-party certifier, at the request of national authorities or the operator of the activity. In order to reduce costs, audits may be performed together with any forest certification, climate certification or other audit. The independent third-party certifier may not have any conflict of interest with the owner or the funder, and may not be involved in the development or operation of the activity. Group assessment The compliance with the DNSH criteria may be checked at the level of a group of holdings sufficiently homogeneous to evaluate the risk of the sustainability of the forest activity, provided that all those holdings have a durable relationship between them and participate in the activity and the group of those holdings remains the same for all subsequent audits.</t>
  </si>
  <si>
    <t>The use of pesticides is minimised and alternative approaches or techniques, which may include non-chemical alternatives to pesticides are favoured, in accordance with Directive 2009/128/EC, with exception of occasions where the use of pesticides is needed to control outbreaks of pest and diseases. The activity minimises the use of fertilisers and does not use manure. The activity complies with Regulation (EU) 2019/1009 or national rules on fertilisers or soil improvers for agricultural use. Well documented and verifiable measures are taken to avoid the use of active ingredients that are listed in Annex I, part A, of Regulation (EU) 2019/1021(76)Which implements in the Union the Stockholm Convention on persistent organic pollutants (OJ L 209, 31.7.2006, p. 3.)., the Rotterdam Convention on the prior informed consent procedure for certain hazardous chemicals and pesticides in international trade, the Minamata Convention on Mercury, the Montreal Protocol on Substances that Deplete the Ozone Layer, and of active ingredients that are listed as classification Ia (‘extremely hazardous’) or Ib (‘highly hazardous’) in the WHO recommended Classification of Pesticides by Hazard(77)The WHO Recommended Classification of Pesticides by Hazard (version 2019), (version of [adoption date]: https://apps.who.int/iris/bitstream/handle/10665/332193/9789240005662-eng.pdf?ua=1).. The activity complies with the relevant national law on active ingredients. Pollution of water and soil is prevented and cleaning up measures are undertaken when pollution occurs.</t>
  </si>
  <si>
    <t>In areas designated by the national competent authority for conservation or in habitats that are protected, the activity is in accordance with the conservation objectives for those areas. There is no conversion of habitats specifically sensitive to biodiversity loss or with high conservation value, or of areas set aside for the restoration of such habitats in accordance with national law. The plan referred to in point 1 (Restoration Plan) of this Section includes provisions for maintaining and possibly enhancing biodiversity in accordance with national and local provisions, including the following: ensuring the good conservation status of habitat and species, maintenance of typical habitat species; excluding the use or release of invasive species.</t>
  </si>
  <si>
    <t>(64) (65)Peatlands are ecosystems with a peat soil. Peat consists of at least 30% dead, partially decomposed plant remains that have accumulated in situ under waterlogged and often acidic conditions. Resolution XIII.12 (66)The Convention on Wetlands of International Importance especially as Waterfowl Habitat (version of [adoption date]: https://www.ramsar.org/sites/default/files/documents/library/current_convention_text_e.pdf). (67)Communication from the Commission to the Council and the European Parliament of 29 May 1995 on wise use and conservation of wetlands, COM(95) 189 final. (68)Regulation (EU) No 691/2011 of the European Parliament and of the Council of 6 July 2011 on European environmental economic accounts (OJ L 192, 22.7.2011, p. 1). (71)Future scenarios include Intergovernmental Panel on Climate Change representative concentration pathways RCP2.6, RCP4.5, RCP6.0 and RCP8.5. (72)Assessments Reports on Climate Change: Impacts, Adaptation and Vulnerability, published periodically by the Intergovernmental Panel on Climate Change (IPCC), the United Nations body for assessing the science related to climate change produces, https://www.ipcc.ch/reports/. (73)Such as Copernicus services managed by the European Commission. (74)Nature-based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(75)See Communication from the Commission to the European Parliament, the Council, the European Economic and Social Committee and the Committee of the Regions: Green Infrastructure (GI) — Enhancing Europe’s Natural Capital (COM/2013/0249 final).</t>
  </si>
  <si>
    <t>CCA 3.1</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</si>
  <si>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scenarios(78)Future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reports(79)Assessments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source(80)Such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solutions(81)Nature-based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infrastructure(82)See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</si>
  <si>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The activity assesses the availability of and, where feasible, adopts techniques that support: reuse and use of secondary raw materials and reused components in products manufactured; design for high durability, recyclability, easy disassembly and adaptability of products manufactured; waste management that prioritises recycling over disposal, in the manufacturing process; information on and traceability of substances of concern throughout the life cycle of the manufactured products</t>
  </si>
  <si>
    <t>(78)Future scenarios include Intergovernmental Panel on Climate Change representative concentration pathways RCP2.6, RCP4.5, RCP6.0 and RCP8.5. (79)Assessments Reports on Climate Change: Impacts, Adaptation and Vulnerability, published periodically by the Intergovernmental Panel on Climate Change (IPCC), the United Nations body for assessing the science related to climate change produces, https://www.ipcc.ch/reports/. (80)Such as Copernicus services managed by the European Commission. (81)Nature-based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(82)See Communication from the Commission to the European Parliament, the Council, the European Economic and Social Committee and the Committee of the Regions: Green Infrastructure (GI) — Enhancing Europe’s Natural Capital (COM/2013/0249 final).</t>
  </si>
  <si>
    <t>CCA 3.2</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</si>
  <si>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scenarios(83)Future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reports(84)Assessments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source(85)Such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solutions(86)Nature-based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infrastructure(87)See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</si>
  <si>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(83)Future scenarios include Intergovernmental Panel on Climate Change representative concentration pathways RCP2.6, RCP4.5, RCP6.0 and RCP8.5. (84)Assessments Reports on Climate Change: Impacts, Adaptation and Vulnerability, published periodically by the Intergovernmental Panel on Climate Change (IPCC), the United Nations body for assessing the science related to climate change produces, https://www.ipcc.ch/reports/. (85)Such as Copernicus services managed by the European Commission. (86)Nature-based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(87)See Communication from the Commission to the European Parliament, the Council, the European Economic and Social Committee and the Committee of the Regions: Green Infrastructure (GI) — Enhancing Europe’s Natural Capital (COM/2013/0249 final).</t>
  </si>
  <si>
    <t>CCA 3.3</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</si>
  <si>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scenarios(99)Future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reports(100)Assessments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source(101)Such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solutions(102)Nature-based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infrastructure(103)See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</si>
  <si>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The activity complies with the criteria set out in Appendix C to this Annex. Where applicable, vehicles do not contain lead, mercury, hexavalent chromium and cadmium, in accordance with Directive 2000/53/EC.</t>
  </si>
  <si>
    <t>(99)Future scenarios include Intergovernmental Panel on Climate Change representative concentration pathways RCP2.6, RCP4.5, RCP6.0 and RCP8.5. (100)Assessments Reports on Climate Change: Impacts, Adaptation and Vulnerability, published periodically by the Intergovernmental Panel on Climate Change (IPCC), the United Nations body for assessing the science related to climate change produces, https://www.ipcc.ch/reports/. (101)Such as Copernicus services managed by the European Commission. (102)Nature-based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(103)See Communication from the Commission to the European Parliament, the Council, the European Economic and Social Committee and the Committee of the Regions: Green Infrastructure (GI) — Enhancing Europe’s Natural Capital (COM/2013/0249 final).</t>
  </si>
  <si>
    <t>CCA 3.4</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</si>
  <si>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scenarios(104)Future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reports(105)Assessments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source(106)Such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solutions(107)Nature-based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infrastructure(108)See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</si>
  <si>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For manufacturing of new batteries, components and materials, the activity assesses the availability of and, where feasible, adopts techniques that support: reuse and use of secondary raw materials and reused components in products manufactured; design for high durability, recyclability, easy disassembly and adaptability of products manufactured; information on and traceability of substances of concern throughout the life cycle of the manufactured products. Recycling processes meet the conditions set out in Article 12 and in Annex III, Part B, of Directive 2006/66/EC, including the use of the latest relevant Best Available Techniques, the achievement of the efficiencies specified for lead-acid batteries, nickel-cadmium batteries and for other chemistries. These processes ensure the recycling of the metal content to the highest degree that is technically feasible while avoiding excessive costs. Where applicable, facilities carrying out recycling processes meet the requirements laid down in Directive 2010/75/EU.</t>
  </si>
  <si>
    <t>The activity complies with the criteria set out in Appendix C to this Annex. Batteries comply with the applicable sustainability rules on the placing on the market of batteries in the Union, including restrictions on the use of hazardous substances in batteries, including Regulation (EC) No 1907/2006 and Directive 2006/66/EC.</t>
  </si>
  <si>
    <t>(104)Future scenarios include Intergovernmental Panel on Climate Change representative concentration pathways RCP2.6, RCP4.5, RCP6.0 and RCP8.5. (105)Assessments Reports on Climate Change: Impacts, Adaptation and Vulnerability, published periodically by the Intergovernmental Panel on Climate Change (IPCC), the United Nations body for assessing the science related to climate change produces, https://www.ipcc.ch/reports/. (106)Such as Copernicus services managed by the European Commission. (107)Nature-based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(108)See Communication from the Commission to the European Parliament, the Council, the European Economic and Social Committee and the Committee of the Regions: Green Infrastructure (GI) — Enhancing Europe’s Natural Capital (COM/2013/0249 final).</t>
  </si>
  <si>
    <t>CCA 3.5</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</si>
  <si>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scenarios(110)Future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reports(111)Assessments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source(112)Such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solutions(113)Nature-based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infrastructure(114)See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</si>
  <si>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(110)Future scenarios include Intergovernmental Panel on Climate Change representative concentration pathways RCP2.6, RCP4.5, RCP6.0 and RCP8.5. (111)Assessments Reports on Climate Change: Impacts, Adaptation and Vulnerability, published periodically by the Intergovernmental Panel on Climate Change (IPCC), the United Nations body for assessing the science related to climate change produces, https://www.ipcc.ch/reports/. (112)Such as Copernicus services managed by the European Commission. (113)Nature-based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(114)See Communication from the Commission to the European Parliament, the Council, the European Economic and Social Committee and the Committee of the Regions: Green Infrastructure (GI) — Enhancing Europe’s Natural Capital (COM/2013/0249 final).</t>
  </si>
  <si>
    <t>CCA 3.6</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</si>
  <si>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scenarios(117)Future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reports(118)Assessments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source(119)Such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solutions(120)Nature-based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infrastructure(121)See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</si>
  <si>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(117)Future scenarios include Intergovernmental Panel on Climate Change representative concentration pathways RCP2.6, RCP4.5, RCP6.0 and RCP8.5. (118)Assessments Reports on Climate Change: Impacts, Adaptation and Vulnerability, published periodically by the Intergovernmental Panel on Climate Change (IPCC), the United Nations body for assessing the science related to climate change produces, https://www.ipcc.ch/reports/. (119)Such as Copernicus services managed by the European Commission. (120)Nature-based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(121)See Communication from the Commission to the European Parliament, the Council, the European Economic and Social Committee and the Committee of the Regions: Green Infrastructure (GI) — Enhancing Europe’s Natural Capital (COM/2013/0249 final).</t>
  </si>
  <si>
    <t>CCA 3.7</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</si>
  <si>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scenarios(122)Future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reports(123)Assessments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source(124)Such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solutions(125)Nature-based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infrastructure(126)See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</si>
  <si>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Greenhouse gas emissions(127)Calculated in accordance with Regulation (EU) 2019/331. from the cement production processes are: for grey cement clinker, lower than 0,816(128)Reflecting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 per tonne of grey cement clinker; for cement from grey clinker or alternative hydraulic binder, lower than 0,530(129)Reflecting the median value of the installations in 2016 and 2017 (t CO2 equivalents/t) of the data collected for grey cement clinker in the context of establishing the Commission Implementing Regulation (EU) 2021/447, multiplied by the clinker to cement ratio (0.65), determined on the basis of verified information on the greenhouse gas efficiency of installations reported pursuant to Article 11 of Directive 2003/87/EC. tCO2e per tonne of cement or alternative binder manufactured.</t>
  </si>
  <si>
    <t>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(BAT) conclusions for the production of cement, lime and magnesium oxide(130)Commission Implementing Decision 2013/163/EU of 26 March 2013 establishing the best available techniques (BAT) conclusions under Directive 2010/75/EU of the European Parliament and of the Council on industrial emissions for the production of cement, lime and magnesium oxide (OJ L 100, 9.4.2013, p. 1).. No significant cross-media effects occur(131)See Best Available Techniques Reference Document (BREF) on Economics and Cross-Media Effects (version of [adoption date]: https://eippcb.jrc.ec.europa.eu/sites/default/files/2019-11/ecm_bref_0706.pdf).. For manufacture of cement employing hazardous wastes as alternative fuels, measures are in place to ensure the safe handling of waste.</t>
  </si>
  <si>
    <t>(122)Future scenarios include Intergovernmental Panel on Climate Change representative concentration pathways RCP2.6, RCP4.5, RCP6.0 and RCP8.5. (123)Assessments Reports on Climate Change: Impacts, Adaptation and Vulnerability, published periodically by the Intergovernmental Panel on Climate Change (IPCC), the United Nations body for assessing the science related to climate change produces, https://www.ipcc.ch/reports/. (124)Such as Copernicus services managed by the European Commission. (125)Nature-based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(126)See Communication from the Commission to the European Parliament, the Council, the European Economic and Social Committee and the Committee of the Regions: Green Infrastructure (GI) — Enhancing Europe’s Natural Capital (COM/2013/0249 final).</t>
  </si>
  <si>
    <t>CCA 3.8</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</si>
  <si>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scenarios(132)Future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reports(133)Assessments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source(134)Such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solutions(135)Nature-based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infrastructure(136)See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</si>
  <si>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The activity manufactures one of the following: primary aluminium where the economic activity complies with two of the following criteria until 2025 and with all of the following criteria(137)Combined to a single threshold resulting in the sum of direct and indirect emissions, calculated as the median value of the data collected in the context of establishing the EU ETS industrial benchmarks for the period of 2021-2026 and calculated in accordance with the methodology for setting the benchmarks set out in Directive 2003/87/EC plus the do no significant harm to climate change mitigation criterion for electricity generation (270gCO2e/kWh) multiplied by the average energy efficiency of aluminium manufacturing (15.5 MWh/t Al). after 2025: the GHG emissions do not exceed 1,604(138)Reflecting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 per ton of aluminium manufactured(139)The aluminium manufactured is the unwrought non alloy liquid aluminium produced from electrolysis.; the indirect GHG emissions do not exceed 270g CO2e/kWh; the electricity consumption for the manufacturing process does not exceed 15.5 MWh/t Al; secondary aluminium.</t>
  </si>
  <si>
    <t>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(BAT) conclusions for the non-ferrous metals industries(140)Commission Implementing Decision (EU) 2016/1032 of 13 June 2016 establishing best available techniques (BAT) conclusions, under Directive 2010/75/EU of the European Parliament and of the Council, for the non-ferrous metals industries (OJ L 174, 30.6.2016, p. 32).. No significant cross-media effects occur.</t>
  </si>
  <si>
    <t>(132)Future scenarios include Intergovernmental Panel on Climate Change representative concentration pathways RCP2.6, RCP4.5, RCP6.0 and RCP8.5. (133)Assessments Reports on Climate Change: Impacts, Adaptation and Vulnerability, published periodically by the Intergovernmental Panel on Climate Change (IPCC), the United Nations body for assessing the science related to climate change produces, https://www.ipcc.ch/reports/. (134)Such as Copernicus services managed by the European Commission. (135)Nature-based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(136)See Communication from the Commission to the European Parliament, the Council, the European Economic and Social Committee and the Committee of the Regions: Green Infrastructure (GI) — Enhancing Europe’s Natural Capital (COM/2013/0249 final).</t>
  </si>
  <si>
    <t>CCA 3.9</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</si>
  <si>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scenarios(141)Future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reports(142)Assessments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source(143)Such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solutions(144)Nature-based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infrastructure(145)See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</si>
  <si>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The activity manufactures one of the following: iron and steel where GHG emissions(146)Calculated in accordance with Regulation (EU) 2019/331., reduced by the amount of emissions assigned to the production of waste gases in accordance with point 10.1.5(a) of Annex VII to Regulation (EU) 2019/331 do not exceed the following values applied to the different manufacturing process steps: hot metal =1,443(147)Reflecting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product; sintered ore = 0,242(148)Reflecting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product; coke (excluding lignite coke) = 0,237(149)Reflecting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product; iron casting = 0,390(150)Reflecting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product; electric arc furnace (EAF) high alloy steel = 0,360(151)Reflecting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product; electric arc furnace (EAF) carbon steel = 0,276(152)Reflecting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product. steel in electric arc furnaces (EAFs) producing EAF carbon steel or EAF high alloy steel as defined in Commission Delegated Regulation (EU) 2019/331 and where the steel scrap input relative to product output is: at least 70 % for the production of high alloy steel at least 90 % for production of carbon steel.</t>
  </si>
  <si>
    <t>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(BAT) conclusions for iron and steel production(153)Commission Implementing Decision 2012/135/EU of 28 February 2012 establishing the best available techniques (BAT) conclusions under Directive 2010/75/EU of the European Parliament and of the Council on industrial emissions for iron and steel production (OJ L 70, 8.3.2012, p. 63).. No significant cross-media effects occur.</t>
  </si>
  <si>
    <t>(141)Future scenarios include Intergovernmental Panel on Climate Change representative concentration pathways RCP2.6, RCP4.5, RCP6.0 and RCP8.5. (142)Assessments Reports on Climate Change: Impacts, Adaptation and Vulnerability, published periodically by the Intergovernmental Panel on Climate Change (IPCC), the United Nations body for assessing the science related to climate change produces, https://www.ipcc.ch/reports/. (143)Such as Copernicus services managed by the European Commission. (144)Nature-based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(145)See Communication from the Commission to the European Parliament, the Council, the European Economic and Social Committee and the Committee of the Regions: Green Infrastructure (GI) — Enhancing Europe’s Natural Capital (COM/2013/0249 final).</t>
  </si>
  <si>
    <t>CCA 3.10</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</si>
  <si>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scenarios(154)Future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reports(155)Assessments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source(156)Such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solutions(157)Nature-based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infrastructure(158)See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</si>
  <si>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The activity complies with the life cycle GHG emissions savings requirement of 70 % relative to a fossil fuel comparator of 94g CO2e/MJ as set out in Article 25(2) of Directive (EU) 2018/2001 of the European Parliament and of the Council(159)Directive (EU) 2018/2001 of the European Parliament and of the Council of 11 December 2018 on the promotion of the use of energy from renewable sources (OJ L 328, 21.12.2018, p. 82). and Annex V to that Directive. Life cycle GHG emissions savings are calculated using the methodology referred to in Article 28(5) of Directive (EU) 2018/2001 or, alternatively, using ISO 14067:2018(160)ISO standard 14067:2018, Greenhouse gases — Carbon footprint of products — Requirements and guidelines for quantification (version of [adoption date]: https://www.iso.org/standard/71206.html). or ISO 14064-1:2018(161)ISO standard 14064-1:2018, Greenhouse gases — Part 1: Specification with guidance at the organization level for quantification and reporting of greenhouse gas emissions and removals (version of [adoption date]: https://www.iso.org/standard/66453.html).. Quantified life-cycle GHG emission savings are verified in line with Article 30 of Directive (EU) 2018/2001 where applicable, or by an independent third party.</t>
  </si>
  <si>
    <t>The activity complies with the criteria set out in Appendix C to this Annex. Emissions are within or lower than the emission levels associated with the best available techniques (BAT-AEL) ranges set out in relevant best available techniques (BAT) conclusions, including: the best available techniques (BAT) conclusions for the production of chlor-alkali(162)Implementing Decision 2013/732/EU. and the best available techniques (BAT) conclusions for common waste water and waste gas treatment/management systems in the chemical sector(163)Implementing Decision (EU) 2016/902.; the best available techniques (BAT) conclusions for the refining of mineral oil and gas(164)Implementing Decision 2014/738/EU.. No significant cross-media effects occur.</t>
  </si>
  <si>
    <t>(154)Future scenarios include Intergovernmental Panel on Climate Change representative concentration pathways RCP2.6, RCP4.5, RCP6.0 and RCP8.5. (155)Assessments Reports on Climate Change: Impacts, Adaptation and Vulnerability, published periodically by the Intergovernmental Panel on Climate Change (IPCC), the United Nations body for assessing the science related to climate change produces, https://www.ipcc.ch/reports/. (156)Such as Copernicus services managed by the European Commission. (157)Nature-based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(158)See Communication from the Commission to the European Parliament, the Council, the European Economic and Social Committee and the Committee of the Regions: Green Infrastructure (GI) — Enhancing Europe’s Natural Capital (COM/2013/0249 final).</t>
  </si>
  <si>
    <t>CCA 3.11</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</si>
  <si>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scenarios(165)Future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reports(166)Assessments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source(167)Such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solutions(168)Nature-based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infrastructure(169)See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</si>
  <si>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Greenhouse gas emissions(170)Calculated in accordance with Regulation (EU) 2019/331. from the carbon black production processes are lower than 1,615(171)Reflecting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 per tonne of product.</t>
  </si>
  <si>
    <t>The activity complies with the criteria set out in Appendix C to this Annex. Emissions are within or lower than the emission levels associated with the best available techniques (BAT-AEL) ranges set out in the the latest relevant best available techniques (BAT) conclusions, including: the Best Available Techniques Reference Document (BREF) for the Large Volume Inorganic Chemicals- Solids and Others industry(172)Best Available Techniques (BAT) Reference Document for the Large Volumes Inorganic Chemicals- Solids and Others industry (version of [adoption date]: https://eippcb.jrc.ec.europa.eu/sites/default/files/2019-11/lvic-s_bref_0907.pdf ).; the best available techniques (BAT) conclusions for common waste water and waste gas treatment/management systems in the chemical sector(173)Implementing Decision (EU) 2016/902.. No significant cross-media effects occur.</t>
  </si>
  <si>
    <t>(165)Future scenarios include Intergovernmental Panel on Climate Change representative concentration pathways RCP2.6, RCP4.5, RCP6.0 and RCP8.5. (166)Assessments Reports on Climate Change: Impacts, Adaptation and Vulnerability, published periodically by the Intergovernmental Panel on Climate Change (IPCC), the United Nations body for assessing the science related to climate change produces, https://www.ipcc.ch/reports/. (167)Such as Copernicus services managed by the European Commission. (168)Nature-based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(169)See Communication from the Commission to the European Parliament, the Council, the European Economic and Social Committee and the Committee of the Regions: Green Infrastructure (GI) — Enhancing Europe’s Natural Capital (COM/2013/0249 final).</t>
  </si>
  <si>
    <t>CCA 3.12</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</si>
  <si>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scenarios(174)Future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reports(175)Assessments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source(176)Such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solutions(177)Nature-based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infrastructure(178)See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</si>
  <si>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Greenhouse gas emissions(179)Calculated in accordance with Regulation (EU) 2019/331. from the soda ash production processes are lower than 0,866(180)Reflecting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 per tonne of product.</t>
  </si>
  <si>
    <t>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Reference Document (BREF) for the Large Volume Inorganic Chemicals- Solids and Others industry(181)Best Available Techniques (BAT) Reference Document for the Large Volumes Inorganic Chemicals- Solids and Others industry (version of [adoption date]: https://eippcb.jrc.ec.europa.eu/sites/default/files/2019-11/lvic-s_bref_0907.pdf).; the best available techniques (BAT) conclusions for common waste water and waste gas treatment/management systems in the chemical sector(182)Implementing Decision (EU) 2016/902.. No significant cross-media effects occur.</t>
  </si>
  <si>
    <t>(174)Future scenarios include Intergovernmental Panel on Climate Change representative concentration pathways RCP2.6, RCP4.5, RCP6.0 and RCP8.5. (175)Assessments Reports on Climate Change: Impacts, Adaptation and Vulnerability, published periodically by the Intergovernmental Panel on Climate Change (IPCC), the United Nations body for assessing the science related to climate change produces, https://www.ipcc.ch/reports/. (176)Such as Copernicus services managed by the European Commission. (177)Nature-based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(178)See Communication from the Commission to the European Parliament, the Council, the European Economic and Social Committee and the Committee of the Regions: Green Infrastructure (GI) — Enhancing Europe’s Natural Capital (COM/2013/0249 final).</t>
  </si>
  <si>
    <t>CCA 3.13</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</si>
  <si>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scenarios(183)Future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reports(184)Assessments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source(185)Such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solutions(186)Nature-based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infrastructure(187)See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</si>
  <si>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Electricity consumption for electrolysis and chlorine treatment is equal or lower than 2,45 MWh per tonne of chlorine. Average direct greenhouse gas emissions of the electricity used for chlorine production is at or lower than 270 g CO2e/kWh.</t>
  </si>
  <si>
    <t>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(BAT) conclusions for the production of chlor-alkali(188)Implementing Decision 2013/732/EU.; the best available techniques (BAT) conclusions for common waste water and waste gas treatment/management systems in the chemical sector(189)Implementing Decision (EU) 2016/902.. No significant cross-media effects occur.</t>
  </si>
  <si>
    <t>(183)Future scenarios include Intergovernmental Panel on Climate Change representative concentration pathways RCP2.6, RCP4.5, RCP6.0 and RCP8.5. (184)Assessments Reports on Climate Change: Impacts, Adaptation and Vulnerability, published periodically by the Intergovernmental Panel on Climate Change (IPCC), the United Nations body for assessing the science related to climate change produces, https://www.ipcc.ch/reports/. (185)Such as Copernicus services managed by the European Commission. (186)Nature-based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(187)See Communication from the Commission to the European Parliament, the Council, the European Economic and Social Committee and the Committee of the Regions: Green Infrastructure (GI) — Enhancing Europe’s Natural Capital (COM/2013/0249 final).</t>
  </si>
  <si>
    <t>CCA 3.14</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</si>
  <si>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scenarios(190)Future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reports(191)Assessments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source(192)Such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solutions(193)Nature-based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infrastructure(194)See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</si>
  <si>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GHG emissions(195)Calculated in accordance with Regulation (EU) 2019/331. from the organic chemicals production processes are lower than : for HVC: [0,851(196)Reflecting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of HVC; for aromatics: 0,0300(197)Reflecting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of complex weighted throughput; for vinyl chloride: [0,268(198)Reflecting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of vinyl chloride; for styrene: 0,564(199)Reflecting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of styrene; for ethylene oxide/ethylene glycols: 0,489(200)Reflecting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of ethylene oxide/glycol; for adipic acid: 0,76(201)Reflecting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of adipic acid. Where the organic chemicals in scope are produced wholly or partially from renewable feedstock, the life-cycle GHG emissions of the manufactured chemical, manufactured wholly or partially from renewable feedstock, are lower than the life-cycle GHG emissions of the equivalent chemical manufactured from fossil fuel feedstock Agricultural biomass used for the manufacture of organic basic chemicals in its primary form complies with the criteria laid down in Article 29, paragraphs 2 to 5, of Directive (EU) 2018/2001. Forest biomass used for the manufacture of organic basic chemicals complies with the criteria laid down in Article 29, paragraphs 6 and 7, of that Directive.</t>
  </si>
  <si>
    <t>The activity complies with the criteria set out in Appendix C to this Annex. Emissions are within or lower than the emission levels associated with the best available techniques (BAT-AEL) ranges set out in relevant best available techniques (BAT) conclusions, including: the best available techniques (BAT) conclusions for the production of large volumes organic chemicals(202)Commission Implementing Decision (EU) 2017/2117 of 21 November 2017 establishing best available techniques (BAT) conclusions, under Directive 2010/75/EU of the European Parliament and of the Council, for the production of large volume organic chemicals (OJ L 323, 7.12.2017, p. 1).; the best available techniques (BAT) conclusions for common waste water and waste gas treatment/management systems in the chemical sector(203)Implementing Decision (EU) 2016/902.. No significant cross-media effects occur.</t>
  </si>
  <si>
    <t>(190)Future scenarios include Intergovernmental Panel on Climate Change representative concentration pathways RCP2.6, RCP4.5, RCP6.0 and RCP8.5. (191)Assessments Reports on Climate Change: Impacts, Adaptation and Vulnerability, published periodically by the Intergovernmental Panel on Climate Change (IPCC), the United Nations body for assessing the science related to climate change produces, https://www.ipcc.ch/reports/. (192)Such as Copernicus services managed by the European Commission. (193)Nature-based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(194)See Communication from the Commission to the European Parliament, the Council, the European Economic and Social Committee and the Committee of the Regions: Green Infrastructure (GI) — Enhancing Europe’s Natural Capital (COM/2013/0249 final).</t>
  </si>
  <si>
    <t>CCA 3.15</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</si>
  <si>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scenarios(204)Future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reports(205)Assessments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source(206)Such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solutions(207)Nature-based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infrastructure(208)See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</si>
  <si>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The activity complies with one of the following criteria: the manufacturing of anhydrous ammonia has greenhouse gas emissions(209)Calculated in accordance with Regulation (EU) 2019/331. lower than 1,948(210)Reflecting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 per tonne of anhydrous ammonia; ammonia is recovered from waste water.</t>
  </si>
  <si>
    <t>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Reference Document (BREF) for the manufacture of Large Volume Inorganic Chemicals - Ammonia, Acids and Fertilisers(211)Best Available Techniques (BAT) Reference Document for the manufacture of Large Volume Inorganic Chemicals - Ammonia, Acids and Fertilisers (version of [adoption date]: https://eippcb.jrc.ec.europa.eu/sites/default/files/2019-11/lvic_aaf.pdf).; the best available techniques (BAT) conclusions for common waste water and waste gas treatment/management systems in the chemical sector(212)Implementing Decision (EU) 2016/902.. No significant cross-media effects occur.</t>
  </si>
  <si>
    <t>(204)Future scenarios include Intergovernmental Panel on Climate Change representative concentration pathways RCP2.6, RCP4.5, RCP6.0 and RCP8.5. (205)Assessments Reports on Climate Change: Impacts, Adaptation and Vulnerability, published periodically by the Intergovernmental Panel on Climate Change (IPCC), the United Nations body for assessing the science related to climate change produces, https://www.ipcc.ch/reports/. (206)Such as Copernicus services managed by the European Commission. (207)Nature-based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(208)See Communication from the Commission to the European Parliament, the Council, the European Economic and Social Committee and the Committee of the Regions: Green Infrastructure (GI) — Enhancing Europe’s Natural Capital (COM/2013/0249 final).</t>
  </si>
  <si>
    <t>CCA 3.16</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</si>
  <si>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scenarios(213)Future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reports(214)Assessments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source(215)Such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solutions(216)Nature-based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infrastructure(217)See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</si>
  <si>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GHG emissions(218)Calculated in accordance with Regulation (EU) 2019/331. from the manufacture of nitric acid are lower than 0,184(219)Reflecting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 per tonne of nitric acid.</t>
  </si>
  <si>
    <t>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Reference Document (BREF) for the manufacture of Large Volume Inorganic Chemicals - Ammonia, Acids and Fertilisers(220)Best Available Techniques (BAT) Reference Document for the manufacture of Large Volume Inorganic Chemicals - Ammonia, Acids and Fertilisers (version of [adoption date]: https://eippcb.jrc.ec.europa.eu/sites/default/files/2019-11/lvic_aaf.pdf).; the best available techniques (BAT) conclusions for common waste water and waste gas treatment/management systems in the chemical sector(221)Implementing Decision (EU) 2016/902.. No significant cross-media effects occur.</t>
  </si>
  <si>
    <t>(213)Future scenarios include Intergovernmental Panel on Climate Change representative concentration pathways RCP2.6, RCP4.5, RCP6.0 and RCP8.5. (214)Assessments Reports on Climate Change: Impacts, Adaptation and Vulnerability, published periodically by the Intergovernmental Panel on Climate Change (IPCC), the United Nations body for assessing the science related to climate change produces, https://www.ipcc.ch/reports/. (215)Such as Copernicus services managed by the European Commission. (216)Nature-based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(217)See Communication from the Commission to the European Parliament, the Council, the European Economic and Social Committee and the Committee of the Regions: Green Infrastructure (GI) — Enhancing Europe’s Natural Capital (COM/2013/0249 final).</t>
  </si>
  <si>
    <t>CCA 3.17</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</si>
  <si>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scenarios(222)Future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reports(223)Assessments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source(224)Such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solutions(225)Nature-based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infrastructure(226)See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</si>
  <si>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The plastic in primary form is one of the following: fully manufactured by mechanical recycling of plastic waste; where mechanical recycling is not possible, fully manufactured by chemical recycling of plastic waste where the life-cycle greenhouse gas emissions of the manufactured plastic, excluding any calculated credits from the production of fuels, are lower than the life-cycle greenhouse gas emissions of the equivalent primary plastic manufactured from fossil fuel feedstock. Life-cycle greenhouse gas emissions are calculated using Recommendation 2013/179/EU or, alternatively, using ISO 14067:2018(227)ISO standard 14067:2018, Greenhouse gases — Carbon footprint of products — Requirements and guidelines for quantification (https://www.iso.org/standard/71206.html). or ISO 14064-1:2018(228)ISO standard 14064-1:2018, Greenhouse gases — Part 1: Specification with guidance at the organization level for quantification and reporting of greenhouse gas emissions and removals (https://www.iso.org/standard/66453.html).. Quantified life-cycle GHG emissions are verified by an independent third party. derived wholly or partially from renewable feedstock(229)Renewable feedstock refers to biomass, industrial bio-waste or municipal bio-waste. where the life-cycle greenhouse gas emissions of the manufactured plastic in primary form, manufactured wholly or partially from renewable feedstock, is lower than the life-cycle greenhouse gas emissions of the equivalent plastics in primary form manufactured from fossil fuel feedstock. Life-cycle greenhouse gas emissions are calculated using Recommendation 2013/179/EU or, alternatively, using ISO 14067:2018 or ISO 14064-1:2018. Quantified life-cycle GHG emissions are verified by an independent third party. Agricultural biomass used for the manufacture of plastics in its primary form complies with the criteria laid down in Article 29, paragraphs 2 to 5, of Directive (EU) 2018/2001. Forest biomass used for the manufacture of plastics in its primary form complies with the criteria laid down in Article 29, paragraphs 6 and 7, of that Directive.</t>
  </si>
  <si>
    <t>The activity complies with the criteria set out in Appendix C to this Annex. Emissions are within or lower than the emission levels associated with the best available techniques (BAT-AEL) ranges set out in the relevant best available techniques (BAT) conclusions, including: the Best Available Techniques Reference Document (BREF) for the Production of Polymers(230)Best Available Techniques (BAT) Reference Document for the Production of Polymers (version of [adoption date]: https://eippcb.jrc.ec.europa.eu/sites/default/files/2019-11/pol_bref_0807.pdf).; the best available techniques (BAT) conclusions for common waste water and waste gas treatment/management systems in the chemical sector(231)Implementing Decision (EU) 2016/902.. No significant cross-media effects occur.</t>
  </si>
  <si>
    <t>(222)Future scenarios include Intergovernmental Panel on Climate Change representative concentration pathways RCP2.6, RCP4.5, RCP6.0 and RCP8.5. (223)Assessments Reports on Climate Change: Impacts, Adaptation and Vulnerability, published periodically by the Intergovernmental Panel on Climate Change (IPCC), the United Nations body for assessing the science related to climate change produces, https://www.ipcc.ch/reports/. (224)Such as Copernicus services managed by the European Commission. (225)Nature-based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(226)See Communication from the Commission to the European Parliament, the Council, the European Economic and Social Committee and the Committee of the Regions: Green Infrastructure (GI) — Enhancing Europe’s Natural Capital (COM/2013/0249 final).</t>
  </si>
  <si>
    <t>CCA 4.1</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</si>
  <si>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scenarios(232)Future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reports(233)Assessments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source(234)Such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solutions(235)Nature-based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infrastructure(236)See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</si>
  <si>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(232)Future scenarios include Intergovernmental Panel on Climate Change representative concentration pathways RCP2.6, RCP4.5, RCP6.0 and RCP8.5. (233)Assessments Reports on Climate Change: Impacts, Adaptation and Vulnerability, published periodically by the Intergovernmental Panel on Climate Change (IPCC), the United Nations body for assessing the science related to climate change produces, https://www.ipcc.ch/reports/. (234)Such as Copernicus services managed by the European Commission. (235)Nature-based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(236)See Communication from the Commission to the European Parliament, the Council, the European Economic and Social Committee and the Committee of the Regions: Green Infrastructure (GI) — Enhancing Europe’s Natural Capital (COM/2013/0249 final).</t>
  </si>
  <si>
    <t>CCA 4.2</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</si>
  <si>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scenarios(237)Future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reports(238)Assessments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source(239)Such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solutions(240)Nature-based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infrastructure(241)See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</si>
  <si>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(237)Future scenarios include Intergovernmental Panel on Climate Change representative concentration pathways RCP2.6, RCP4.5, RCP6.0 and RCP8.5. (238)Assessments Reports on Climate Change: Impacts, Adaptation and Vulnerability, published periodically by the Intergovernmental Panel on Climate Change (IPCC), the United Nations body for assessing the science related to climate change produces, https://www.ipcc.ch/reports/. (239)Such as Copernicus services managed by the European Commission. (240)Nature-based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(241)See Communication from the Commission to the European Parliament, the Council, the European Economic and Social Committee and the Committee of the Regions: Green Infrastructure (GI) — Enhancing Europe’s Natural Capital (COM/2013/0249 final).</t>
  </si>
  <si>
    <t>CCA 4.3</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</si>
  <si>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scenarios(242)Future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reports(243)Assessments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source(244)Such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solutions(245)Nature-based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infrastructure(246)See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</si>
  <si>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In case of construction of offshore wind, the activity does not hamper the achievement of good environmental status, as set out in Directive 2008/56/EC, requiring that the appropriate measures are taken to prevent or mitigate impacts in relation to that Directive’s Descriptor 11 (Noise/Energy), laid down in Annex I to that Directive and as set out in Decision (EU)2017/848 in relation to the relevant criteria and methodological standards for that descriptor.</t>
  </si>
  <si>
    <t>The activity complies with the criteria set out in Appendix D to this Annex(247)Practical guidance for the implementation of this criterion is contained in the European Commission notice C(2020) 7730 final “Guidance document on wind energy developments and EU nature legislation” (version of [adoption date]: https://ec.europa.eu/environment/nature/natura2000/management/docs/wind_farms_en.pdf).. In case of offshore wind, the activity does not hamper the achievement of good environmental status, as set out in Directive 2008/56/EC, requiring that the appropriate measures are taken to prevent or mitigate impacts in relation to that Directive’s Descriptors 1 (biodiversity) and 6 (seabed integrity), laid down in Annex I to that Directive, and as set out in Decision (EU) 2017/848 in relation to the relevant criteria and methodological standards for those descriptors.</t>
  </si>
  <si>
    <t>(242)Future scenarios include Intergovernmental Panel on Climate Change representative concentration pathways RCP2.6, RCP4.5, RCP6.0 and RCP8.5. (243)Assessments Reports on Climate Change: Impacts, Adaptation and Vulnerability, published periodically by the Intergovernmental Panel on Climate Change (IPCC), the United Nations body for assessing the science related to climate change produces, https://www.ipcc.ch/reports/. (244)Such as Copernicus services managed by the European Commission. (245)Nature-based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(246)See Communication from the Commission to the European Parliament, the Council, the European Economic and Social Committee and the Committee of the Regions: Green Infrastructure (GI) — Enhancing Europe’s Natural Capital (COM/2013/0249 final).</t>
  </si>
  <si>
    <t>CCA 4.4</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</si>
  <si>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scenarios(248)Future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reports(249)Assessments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source(250)Such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solutions(251)Nature-based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infrastructure(252)See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</si>
  <si>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Measures are in place to minimise toxicity of anti-fouling paint and biocides as laid down in Regulation (EU) No 528/2012, which implements in Union law the International Convention on the Control of Harmful Anti-fouling Systems on Ships adopted on 5 October 2001.</t>
  </si>
  <si>
    <t>(248)Future scenarios include Intergovernmental Panel on Climate Change representative concentration pathways RCP2.6, RCP4.5, RCP6.0 and RCP8.5. (249)Assessments Reports on Climate Change: Impacts, Adaptation and Vulnerability, published periodically by the Intergovernmental Panel on Climate Change (IPCC), the United Nations body for assessing the science related to climate change produces, https://www.ipcc.ch/reports/. (250)Such as Copernicus services managed by the European Commission. (251)Nature-based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(252)See Communication from the Commission to the European Parliament, the Council, the European Economic and Social Committee and the Committee of the Regions: Green Infrastructure (GI) — Enhancing Europe’s Natural Capital (COM/2013/0249 final).</t>
  </si>
  <si>
    <t>CCA 4.5</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</si>
  <si>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scenarios(253)Future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reports(254)Assessments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source(255)Such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solutions(256)Nature-based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infrastructure(257)See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</si>
  <si>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The direct GHG emissions of the activity are lower than 270gCO2e/kWh.</t>
  </si>
  <si>
    <t>The activity complies with the criteria set out in Appendix D to this Annex(258)Practical guidance is contained in Commission notice C/2018/2619 ‘Guidance document on the requirements for hydropower in relation to EU nature legislation’ (OJ C 213, 18.6.2018, p. 1)..</t>
  </si>
  <si>
    <t>(253)Future scenarios include Intergovernmental Panel on Climate Change representative concentration pathways RCP2.6, RCP4.5, RCP6.0 and RCP8.5. (254)Assessments Reports on Climate Change: Impacts, Adaptation and Vulnerability, published periodically by the Intergovernmental Panel on Climate Change (IPCC), the United Nations body for assessing the science related to climate change produces, https://www.ipcc.ch/reports/. (255)Such as Copernicus services managed by the European Commission. (256)Nature-based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(257)See Communication from the Commission to the European Parliament, the Council, the European Economic and Social Committee and the Committee of the Regions: Green Infrastructure (GI) — Enhancing Europe’s Natural Capital (COM/2013/0249 final).</t>
  </si>
  <si>
    <t>CCA 4.6</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</si>
  <si>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scenarios(259)Future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reports(260)Assessments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source(261)Such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solutions(262)Nature-based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infrastructure(263)See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</si>
  <si>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For the operation of high-enthalpy geothermal energy systems, adequate abatement systems are in place to reduce emission levels in order not to hamper the achievement of air quality limit values set out in Directive 2004/107/EC and Directive 2008/50/EC.</t>
  </si>
  <si>
    <t>(259)Future scenarios include Intergovernmental Panel on Climate Change representative concentration pathways RCP2.6, RCP4.5, RCP6.0 and RCP8.5. (260)Assessments Reports on Climate Change: Impacts, Adaptation and Vulnerability, published periodically by the Intergovernmental Panel on Climate Change (IPCC), the United Nations body for assessing the science related to climate change produces, https://www.ipcc.ch/reports/. (261)Such as Copernicus services managed by the European Commission. (262)Nature-based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(263)See Communication from the Commission to the European Parliament, the Council, the European Economic and Social Committee and the Committee of the Regions: Green Infrastructure (GI) — Enhancing Europe’s Natural Capital (COM/2013/0249 final).</t>
  </si>
  <si>
    <t>CCA 4.7</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</si>
  <si>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scenarios(264)Future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reports(265)Assessments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source(266)Such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solutions(267)Nature-based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infrastructure(268)See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</si>
  <si>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Emissions are within or lower than the emissions levels associated with the best available techniques (BAT-AEL) ranges set out in the latest relevant best available techniques (BAT) conclusions, including the best available techniques (BAT) conclusions for large combustion plants(269)Commission Implementing Decision (EU) 2017/1442 of 31 July 2017 establishing best available techniques (BAT) conclusions, under Directive 2010/75/EU of the European Parliament and of the Council, for large combustion plants (OJ L 212, 17.8.2017, p.1).. No significant cross-media effects occur. For combustion plants with thermal input greater than 1 MW but below the thresholds for the BAT conclusions for large combustion plants to apply, emissions are below the emission limit values set out in Annex II, part 2, to Directive (EU) 2015/2193.</t>
  </si>
  <si>
    <t>(264)Future scenarios include Intergovernmental Panel on Climate Change representative concentration pathways RCP2.6, RCP4.5, RCP6.0 and RCP8.5. (265)Assessments Reports on Climate Change: Impacts, Adaptation and Vulnerability, published periodically by the Intergovernmental Panel on Climate Change (IPCC), the United Nations body for assessing the science related to climate change produces, https://www.ipcc.ch/reports/. (266)Such as Copernicus services managed by the European Commission. (267)Nature-based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(268)See Communication from the Commission to the European Parliament, the Council, the European Economic and Social Committee and the Committee of the Regions: Green Infrastructure (GI) — Enhancing Europe’s Natural Capital (COM/2013/0249 final).</t>
  </si>
  <si>
    <t>CCA 4.8</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</si>
  <si>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scenarios(270)Future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reports(271)Assessments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source(272)Such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solutions(273)Nature-based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infrastructure(274)See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</si>
  <si>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The activity meets the requirements relating to sustainability, greenhouse gas emission savings and efficiency laid down in Article 29 of Directive 2018/2001.</t>
  </si>
  <si>
    <t>For installations falling within the scope of Directive 2010/75/EU of the European Parliament and of the Council(275)Directive 2010/75/EU of the European Parliament and of the Council of 24 November 2010 on industrial emissions (integrated pollution prevention and control) (OJ L 334, 17.12.2010, p. 17)., emissions are within or lower than the emission levels associated with the best available techniques (BAT-AEL) ranges set out in the latest relevant best available techniques (BAT) conclusions, including the best available techniques (BAT) conclusions for large combustion plants(276)Implementing Decision (EU) 2017/1442.. No significant cross-media effects occur. For combustion plants with thermal input greater than 1 MW but below the thresholds for the BAT conclusions for large combustion plants to apply, emissions are below the emission limit values set out in Annex II, part 2, to Directive (EU) 2015/2193. For plants in zones or parts of zones not complying with the air quality limit values laid down in Directive 2008/50/EC, measures are implemented to reduce emission levels taking into account the results of the information exchange(277)The final technology report resulting from the exchange of information with Member States, the industries concerned and non-governmental organisations contains technical information on best available technologies used in medium combustion plants to reduce their environmental impacts, and on the emission levels achievable with best available and emerging technologies and the related costs (version of [adoption date]: https://circabc.europa.eu/ui/group/06f33a94-9829-4eee-b187-21bb783a0fbf/library/9a99a632-9ba8-4cc0-9679-08d929afda59/details). which are published by the Commission in accordance with Article 6, paragraphs 9 and 10, of Directive (EU) 2015/2193 . For anaerobic digestion of organic material, where the produced digestate is used as fertiliser or soil improver, either directly or after composting or any other treatment, it meets the requirements for fertilising materials set out in Component Material Categories (CMC) 4 and 5 in Annex II to Regulation (EU) 2019/1009 or national rules on fertilisers or soil improvers for agricultural use. For anaerobic digestion plants treating over 100 tonnes per day, emissions to air and water are within or lower than the emission levels associated with the best available techniques (BAT-AEL) ranges set for anaerobic treatment of waste in the latest relevant best available techniques (BAT) conclusions, including the best available techniques (BAT) conclusions for waste treatment(278)Commission Implementing Decision (EU) 2018/1147 of 10 August 2018 establishing best available techniques (BAT) conclusions for waste treatment, under Directive 2010/75/EU of the European Parliament and of the Council (OJ L 208, 17.8.2018, p. 38).. No significant cross-media effects occur.</t>
  </si>
  <si>
    <t>(270)Future scenarios include Intergovernmental Panel on Climate Change representative concentration pathways RCP2.6, RCP4.5, RCP6.0 and RCP8.5. (271)Assessments Reports on Climate Change: Impacts, Adaptation and Vulnerability, published periodically by the Intergovernmental Panel on Climate Change (IPCC), the United Nations body for assessing the science related to climate change produces, https://www.ipcc.ch/reports/. (272)Such as Copernicus services managed by the European Commission. (273)Nature-based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(274)See Communication from the Commission to the European Parliament, the Council, the European Economic and Social Committee and the Committee of the Regions: Green Infrastructure (GI) — Enhancing Europe’s Natural Capital (COM/2013/0249 final).</t>
  </si>
  <si>
    <t>CCA 4.9</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</si>
  <si>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scenarios(279)Future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reports(280)Assessments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source(281)Such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solutions(282)Nature-based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infrastructure(283)See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</si>
  <si>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The infrastructure is not dedicated to creating a direct connection, or expanding an existing direct connection to a power production plant where the direct greenhouse gas emissions exceed 270 gCO2e/kWh.</t>
  </si>
  <si>
    <t>Overground high voltage lines: for construction site activities, activities follow the principles of the International Finance Corporation (IFC) General Environmental, Health, and Safety Guidelines(284)Environmental, Health, and Safety (EHS) Guidelines of 30 April 2007 (version of [adoption date]: https://www.ifc.org/wps/wcm/connect/29f5137d-6e17-4660-b1f9-02bf561935e5/Final%2B-%2BGeneral%2BEHS%2BGuidelines.pdf?MOD=AJPERES&amp;CVID=jOWim3p).. activities respect applicable norms and regulations to limit impact of electromagnetic radiation on human health, including for activities carried out in the Union, the Council recommendation on the limitation of exposure of the general public to electromagnetic fields (0 Hz to 300 GHz)(285)Council Recommendation of 12 July 1999 on the limitation of exposure of the general public to electromagnetic fields (0 Hz to 300 GHz) (1999/519/EC) (OJ L 199, 30.7.1999, p.59). and for activities carried out in third countries the 1998 Guidelines of International Commission on Non-Ionizing Radiation Protection (ICNIRP)(286)ICNIRP 1998 Guidelines for limiting exposure to time-varying electric, magnetic and electromagnetic fields (up to 300 ghz) (version of [adoption date]: https://www.icnirp.org/cms/upload/publications/ICNIRPemfgdl.pdf).. Activities do not use PCBs polyclorinated biphenyls.</t>
  </si>
  <si>
    <t>The activity complies with the criteria set out in Appendix D to this Annex(287)Practical guidance for the implementation of this criterion is contained in the European Commission notice C(2018)2620 “Energy transmission infrastructure and EU nature legislation” (OJ C 213, 18.6.2018, p.62)..</t>
  </si>
  <si>
    <t>(279)Future scenarios include Intergovernmental Panel on Climate Change representative concentration pathways RCP2.6, RCP4.5, RCP6.0 and RCP8.5. (280)Assessments Reports on Climate Change: Impacts, Adaptation and Vulnerability, published periodically by the Intergovernmental Panel on Climate Change (IPCC), the United Nations body for assessing the science related to climate change produces, https://www.ipcc.ch/reports/. (281)Such as Copernicus services managed by the European Commission. (282)Nature-based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(283)See Communication from the Commission to the European Parliament, the Council, the European Economic and Social Committee and the Committee of the Regions: Green Infrastructure (GI) — Enhancing Europe’s Natural Capital (COM/2013/0249 final).</t>
  </si>
  <si>
    <t>CCA 4.10</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</si>
  <si>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scenarios(288)Future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reports(289)Assessments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source(290)Such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solutions(291)Nature-based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infrastructure(292)See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</si>
  <si>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For pumped hydropower storage not connected to a river body, the activity complies with the criteria set out in Appendix B to this Annex. For hydropower storage connected to a river body, the activity complies with the criteria for DNSH to sustainable use and protection of water and marine resources specified in Section 4.5 (Electricity production from hydropower).</t>
  </si>
  <si>
    <t>(288)Future scenarios include Intergovernmental Panel on Climate Change representative concentration pathways RCP2.6, RCP4.5, RCP6.0 and RCP8.5. (289)Assessments Reports on Climate Change: Impacts, Adaptation and Vulnerability, published periodically by the Intergovernmental Panel on Climate Change (IPCC), the United Nations body for assessing the science related to climate change produces, https://www.ipcc.ch/reports/. (290)Such as Copernicus services managed by the European Commission. (291)Nature-based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(292)See Communication from the Commission to the European Parliament, the Council, the European Economic and Social Committee and the Committee of the Regions: Green Infrastructure (GI) — Enhancing Europe’s Natural Capital (COM/2013/0249 final).</t>
  </si>
  <si>
    <t>CCA 4.11</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</si>
  <si>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scenarios(293)Future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reports(294)Assessments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source(295)Such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solutions(296)Nature-based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infrastructure(297)See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</si>
  <si>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(293)Future scenarios include Intergovernmental Panel on Climate Change representative concentration pathways RCP2.6, RCP4.5, RCP6.0 and RCP8.5. (294)Assessments Reports on Climate Change: Impacts, Adaptation and Vulnerability, published periodically by the Intergovernmental Panel on Climate Change (IPCC), the United Nations body for assessing the science related to climate change produces, https://www.ipcc.ch/reports/. (295)Such as Copernicus services managed by the European Commission. (296)Nature-based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(297)See Communication from the Commission to the European Parliament, the Council, the European Economic and Social Committee and the Committee of the Regions: Green Infrastructure (GI) — Enhancing Europe’s Natural Capital (COM/2013/0249 final).</t>
  </si>
  <si>
    <t>CCA 4.12</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</si>
  <si>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scenarios(298)Future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reports(299)Assessments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source(300)Such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solutions(301)Nature-based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infrastructure(302)See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</si>
  <si>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In the case of storage above five tonnes, the activity complies with Directive 2012/18/EU.</t>
  </si>
  <si>
    <t>(298)Future scenarios include Intergovernmental Panel on Climate Change representative concentration pathways RCP2.6, RCP4.5, RCP6.0 and RCP8.5. (299)Assessments Reports on Climate Change: Impacts, Adaptation and Vulnerability, published periodically by the Intergovernmental Panel on Climate Change (IPCC), the United Nations body for assessing the science related to climate change produces, https://www.ipcc.ch/reports/. (300)Such as Copernicus services managed by the European Commission. (301)Nature-based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(302)See Communication from the Commission to the European Parliament, the Council, the European Economic and Social Committee and the Committee of the Regions: Green Infrastructure (GI) — Enhancing Europe’s Natural Capital (COM/2013/0249 final).</t>
  </si>
  <si>
    <t>CCA 4.13</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</si>
  <si>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scenarios(303)Future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reports(304)Assessments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source(305)Such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solutions(306)Nature-based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infrastructure(307)See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</si>
  <si>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For biogas production, a gas-tight cover on the digestate storage is applied. For anaerobic digestion plants treating over 100 tonnes per day, emissions to air and water are within or lower than the emission levels associated with the best available techniques (BAT-AEL) ranges set for anaerobic treatment of waste in the latest relevant best available techniques (BAT) conclusions, including the best available techniques (BAT) conclusions for waste treatment(308)Implementing Decision (EU) 2018/1147.. No significant cross-media effects occur. In case of anaerobic digestion of organic material, where the produced digestate is used as fertiliser or soil improver, either directly or after composting or any other treatment, it meets the requirements for fertilising materials set out in Component Material Categories (CMC) 4 and 5 for digestate or CMC 3 for compost, as applicable, in Annex II to Regulation EU 2019/1009 or national rules on fertilisers or soil improvers for agricultural use.</t>
  </si>
  <si>
    <t>(303)Future scenarios include Intergovernmental Panel on Climate Change representative concentration pathways RCP2.6, RCP4.5, RCP6.0 and RCP8.5. (304)Assessments Reports on Climate Change: Impacts, Adaptation and Vulnerability, published periodically by the Intergovernmental Panel on Climate Change (IPCC), the United Nations body for assessing the science related to climate change produces, https://www.ipcc.ch/reports/. (305)Such as Copernicus services managed by the European Commission. (306)Nature-based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(307)See Communication from the Commission to the European Parliament, the Council, the European Economic and Social Committee and the Committee of the Regions: Green Infrastructure (GI) — Enhancing Europe’s Natural Capital (COM/2013/0249 final).</t>
  </si>
  <si>
    <t>CCA 4.14</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</si>
  <si>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scenarios(309)Future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reports(310)Assessments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source(311)Such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solutions(312)Nature-based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infrastructure(313)See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</si>
  <si>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The conversion, repurposing or retrofit does not increase gas transmission and distribution capacity. The conversion, repurposing or retrofit does not extend the lifespan of the networks beyond their projected lifespan before the conversion, repurposing or retrofit, unless the network is dedicated to hydrogen or other low-carbon gases.</t>
  </si>
  <si>
    <t>Fans, compressors, pumps and other equipment used which is covered by Directive 2009/125/EC comply, where relevant, with the top class requirements of the energy label, and with implementing regulations under that Directive and represent the best available technology.</t>
  </si>
  <si>
    <t>(309)Future scenarios include Intergovernmental Panel on Climate Change representative concentration pathways RCP2.6, RCP4.5, RCP6.0 and RCP8.5. (310)Assessments Reports on Climate Change: Impacts, Adaptation and Vulnerability, published periodically by the Intergovernmental Panel on Climate Change (IPCC), the United Nations body for assessing the science related to climate change produces, https://www.ipcc.ch/reports/. (311)Such as Copernicus services managed by the European Commission. (312)Nature-based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(313)See Communication from the Commission to the European Parliament, the Council, the European Economic and Social Committee and the Committee of the Regions: Green Infrastructure (GI) — Enhancing Europe’s Natural Capital (COM/2013/0249 final).</t>
  </si>
  <si>
    <t>CCA 4.15</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</si>
  <si>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scenarios(314)Future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reports(315)Assessments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source(316)Such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solutions(317)Nature-based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infrastructure(318)See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</si>
  <si>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(314)Future scenarios include Intergovernmental Panel on Climate Change representative concentration pathways RCP2.6, RCP4.5, RCP6.0 and RCP8.5. (315)Assessments Reports on Climate Change: Impacts, Adaptation and Vulnerability, published periodically by the Intergovernmental Panel on Climate Change (IPCC), the United Nations body for assessing the science related to climate change produces, https://www.ipcc.ch/reports/. (316)Such as Copernicus services managed by the European Commission. (317)Nature-based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(318)See Communication from the Commission to the European Parliament, the Council, the European Economic and Social Committee and the Committee of the Regions: Green Infrastructure (GI) — Enhancing Europe’s Natural Capital (COM/2013/0249 final).</t>
  </si>
  <si>
    <t>CCA 4.16</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</si>
  <si>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scenarios(319)Future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reports(320)Assessments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source(321)Such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solutions(322)Nature-based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infrastructure(323)See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</si>
  <si>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For air to air heat pumps with rated capacity of 12kW or below, indoor and outdoor sound power levels are below the threshold set out in Regulation (EU) No 206/2012.</t>
  </si>
  <si>
    <t>(319)Future scenarios include Intergovernmental Panel on Climate Change representative concentration pathways RCP2.6, RCP4.5, RCP6.0 and RCP8.5. (320)Assessments Reports on Climate Change: Impacts, Adaptation and Vulnerability, published periodically by the Intergovernmental Panel on Climate Change (IPCC), the United Nations body for assessing the science related to climate change produces, https://www.ipcc.ch/reports/. (321)Such as Copernicus services managed by the European Commission. (322)Nature-based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(323)See Communication from the Commission to the European Parliament, the Council, the European Economic and Social Committee and the Committee of the Regions: Green Infrastructure (GI) — Enhancing Europe’s Natural Capital (COM/2013/0249 final).</t>
  </si>
  <si>
    <t>CCA 4.17</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</si>
  <si>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scenarios(324)Future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reports(325)Assessments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source(326)Such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solutions(327)Nature-based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infrastructure(328)See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</si>
  <si>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(324)Future scenarios include Intergovernmental Panel on Climate Change representative concentration pathways RCP2.6, RCP4.5, RCP6.0 and RCP8.5. (325)Assessments Reports on Climate Change: Impacts, Adaptation and Vulnerability, published periodically by the Intergovernmental Panel on Climate Change (IPCC), the United Nations body for assessing the science related to climate change produces, https://www.ipcc.ch/reports/. (326)Such as Copernicus services managed by the European Commission. (327)Nature-based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(328)See Communication from the Commission to the European Parliament, the Council, the European Economic and Social Committee and the Committee of the Regions: Green Infrastructure (GI) — Enhancing Europe’s Natural Capital (COM/2013/0249 final).</t>
  </si>
  <si>
    <t>CCA 4.18</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</si>
  <si>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scenarios(329)Future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reports(330)Assessments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source(331)Such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solutions(332)Nature-based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infrastructure(333)See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</si>
  <si>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(329)Future scenarios include Intergovernmental Panel on Climate Change representative concentration pathways RCP2.6, RCP4.5, RCP6.0 and RCP8.5. (330)Assessments Reports on Climate Change: Impacts, Adaptation and Vulnerability, published periodically by the Intergovernmental Panel on Climate Change (IPCC), the United Nations body for assessing the science related to climate change produces, https://www.ipcc.ch/reports/. (331)Such as Copernicus services managed by the European Commission. (332)Nature-based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(333)See Communication from the Commission to the European Parliament, the Council, the European Economic and Social Committee and the Committee of the Regions: Green Infrastructure (GI) — Enhancing Europe’s Natural Capital (COM/2013/0249 final).</t>
  </si>
  <si>
    <t>CCA 4.19</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</si>
  <si>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scenarios(334)Future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reports(335)Assessments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source(336)Such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solutions(337)Nature-based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infrastructure(338)See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</si>
  <si>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Emissions are within or lower than the emission levels associated with the best available techniques (BAT-AEL) ranges set out in the latest relevant best available techniques (BAT) conclusions, including the best available techniques (BAT) conclusions for large combustion plants(339)Implementing Decision (EU) 2017/1442.. No significant cross-media effects occur. For combustion plants with thermal input greater than 1 MW but below the thresholds for the BAT conclusions for large combustion plants to apply, emissions are below the emission limit values set out in Annex II, part 2, to Directive (EU) 2015/2193.</t>
  </si>
  <si>
    <t>(334)Future scenarios include Intergovernmental Panel on Climate Change representative concentration pathways RCP2.6, RCP4.5, RCP6.0 and RCP8.5. (335)Assessments Reports on Climate Change: Impacts, Adaptation and Vulnerability, published periodically by the Intergovernmental Panel on Climate Change (IPCC), the United Nations body for assessing the science related to climate change produces, https://www.ipcc.ch/reports/. (336)Such as Copernicus services managed by the European Commission. (337)Nature-based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(338)See Communication from the Commission to the European Parliament, the Council, the European Economic and Social Committee and the Committee of the Regions: Green Infrastructure (GI) — Enhancing Europe’s Natural Capital (COM/2013/0249 final).</t>
  </si>
  <si>
    <t>CCA 4.20</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</si>
  <si>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scenarios(340)Future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reports(341)Assessments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source(342)Such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solutions(343)Nature-based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infrastructure(344)See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</si>
  <si>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For installations falling within the scope of Directive 2010/75/EU, emissions are within or lower than the emission levels associated with the best available techniques (BAT-AEL) ranges set out in the latest relevant best available techniques (BAT) conclusions, including the best available techniques (BAT) conclusions for large combustion plants(345)Implementing Decision (EU) 2017/1442., ensuring at the same time that no significant cross-media effects occur. For combustion plants with thermal input greater than 1 MW but below the thresholds for the BAT conclusions for large combustion plants to apply, emissions are below the emission limit values set out in Annex II, part 2, to Directive (EU) 2015/2193. For plants in zones or parts of zones not complying with the air quality limit values laid down in Directive 2008/50/EC, results of the information exchange(346)The final technology report resulting from the exchange of information with Member States, the industries concerned and non-governmental organisations contains technical information on best available technologies used in medium combustion plants to reduce their environmental impacts, and on the emission levels achievable with best available and emerging technologies and the related costs (version of [adoption date]: https://circabc.europa.eu/ui/group/06f33a94-9829-4eee-b187-21bb783a0fbf/library/9a99a632-9ba8-4cc0-9679-08d929afda59/details)., which are published by the Commission in accordance with Article 6, paragraphs 9 and 10, of Directive (EU) 2015/2193 are taken into account. In case of anaerobic digestion of organic material, where the produced digestate is used as fertiliser or soil improver, either directly or after composting or any other treatment, it meets the requirements for fertilising materials set out in Component Material Categories (CMC) 4 and 5 in Annex II to Regulation (EU) 2019/1009 or national rules on fertilisers or soil improvers for agricultural use. For anaerobic digestion plants treating over 100 tonnes per day, emissions to air and water are within or lower than the emission levels associated with the best available techniques (BAT-AEL) ranges set for anaerobic treatment of waste in the latest relevant best available techniques (BAT) conclusions, including the best available techniques (BAT) conclusions for waste treatment(347)Implementing Decision (EU) 2018/1147.. No significant cross-media effects occur.</t>
  </si>
  <si>
    <t>(340)Future scenarios include Intergovernmental Panel on Climate Change representative concentration pathways RCP2.6, RCP4.5, RCP6.0 and RCP8.5. (341)Assessments Reports on Climate Change: Impacts, Adaptation and Vulnerability, published periodically by the Intergovernmental Panel on Climate Change (IPCC), the United Nations body for assessing the science related to climate change produces, https://www.ipcc.ch/reports/. (342)Such as Copernicus services managed by the European Commission. (343)Nature-based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(344)See Communication from the Commission to the European Parliament, the Council, the European Economic and Social Committee and the Committee of the Regions: Green Infrastructure (GI) — Enhancing Europe’s Natural Capital (COM/2013/0249 final).</t>
  </si>
  <si>
    <t>CCA 4.21</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</si>
  <si>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scenarios(348)Future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reports(349)Assessments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source(350)Such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solutions(351)Nature-based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infrastructure(352)See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</si>
  <si>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(348)Future scenarios include Intergovernmental Panel on Climate Change representative concentration pathways RCP2.6, RCP4.5, RCP6.0 and RCP8.5. (349)Assessments Reports on Climate Change: Impacts, Adaptation and Vulnerability, published periodically by the Intergovernmental Panel on Climate Change (IPCC), the United Nations body for assessing the science related to climate change produces, https://www.ipcc.ch/reports/. (350)Such as Copernicus services managed by the European Commission. (351)Nature-based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(352)See Communication from the Commission to the European Parliament, the Council, the European Economic and Social Committee and the Committee of the Regions: Green Infrastructure (GI) — Enhancing Europe’s Natural Capital (COM/2013/0249 final).</t>
  </si>
  <si>
    <t>CCA 4.22</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</si>
  <si>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scenarios(353)Future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reports(354)Assessments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source(355)Such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solutions(356)Nature-based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infrastructure(357)See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</si>
  <si>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(353)Future scenarios include Intergovernmental Panel on Climate Change representative concentration pathways RCP2.6, RCP4.5, RCP6.0 and RCP8.5. (354)Assessments Reports on Climate Change: Impacts, Adaptation and Vulnerability, published periodically by the Intergovernmental Panel on Climate Change (IPCC), the United Nations body for assessing the science related to climate change produces, https://www.ipcc.ch/reports/. (355)Such as Copernicus services managed by the European Commission. (356)Nature-based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(357)See Communication from the Commission to the European Parliament, the Council, the European Economic and Social Committee and the Committee of the Regions: Green Infrastructure (GI) — Enhancing Europe’s Natural Capital (COM/2013/0249 final).</t>
  </si>
  <si>
    <t>CCA 4.23</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</si>
  <si>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scenarios(358)Future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reports(359)Assessments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source(360)Such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solutions(361)Nature-based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infrastructure(362)See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</si>
  <si>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Emissions are within or lower than the emission levels associated with the best available techniques (BAT-AEL) ranges set out in the latest relevant best available techniques (BAT) conclusions, including the best available techniques (BAT) conclusions for large combustion plants(363)Implementing Decision (EU) 2017/1442.. No significant cross-media effects occur. For combustion plants with thermal input greater than 1 MW but below the thresholds for the BAT conclusions for large combustion plants to apply, emissions are below the Emission Limit Values set out in Annex II, part 2, to Directive (EU) 2015/2193.</t>
  </si>
  <si>
    <t>(358)Future scenarios include Intergovernmental Panel on Climate Change representative concentration pathways RCP2.6, RCP4.5, RCP6.0 and RCP8.5. (359)Assessments Reports on Climate Change: Impacts, Adaptation and Vulnerability, published periodically by the Intergovernmental Panel on Climate Change (IPCC), the United Nations body for assessing the science related to climate change produces, https://www.ipcc.ch/reports/. (360)Such as Copernicus services managed by the European Commission. (361)Nature-based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(362)See Communication from the Commission to the European Parliament, the Council, the European Economic and Social Committee and the Committee of the Regions: Green Infrastructure (GI) — Enhancing Europe’s Natural Capital (COM/2013/0249 final).</t>
  </si>
  <si>
    <t>CCA 4.24</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</si>
  <si>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scenarios(364)Future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reports(365)Assessments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source(366)Such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solutions(367)Nature-based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infrastructure(368)See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</si>
  <si>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For installations falling within the scope of Directive 2010/75/EU, emissions are within or lower than the emission levels associated with the best available techniques (BAT-AEL) ranges set out in the latest relevant best available techniques (BAT) conclusions, including the best available techniques (BAT) conclusions for large combustion plants(369)Implementing Decision (EU) 2017/1442., ensuring at the same time that no significant cross-media effects occur. For combustion plants with thermal input greater than 1 MW but below the thresholds for the BAT conclusions for large combustion plants to apply, emissions are below the emission limit values set out in Annex II, part 2, to Directive (EU) 2015/2193. For plants in zones or parts of zones not complying with the air quality limit values laid down in Directive 2008/50/EC, results of the information exchange(370)The final technology report resulting from the exchange of information with Member States, the industries concerned and non-governmental organisations contains technical information on best available technologies used in medium combustion plants to reduce their environmental impacts, and on the emission levels achievable with best available and emerging technologies and the related costs (version of [adoption date]: https://circabc.europa.eu/ui/group/06f33a94-9829-4eee-b187-21bb783a0fbf/library/9a99a632-9ba8-4cc0-9679-08d929afda59/details)., which are published by the Commission in accordance with Article 6, paragraphs 9 and 10 of Directive (EU) 2015/2193 are taken into account. For anaerobic digestion of organic material, where the produced digestate is used as fertiliser or soil improver, either directly or after composting or any other treatment, it meets the requirements for fertilising materials set out in Component Material Categories (CMC) 4 and 5 in Annex II to Regulation (EU) 2019/1009 or national rules on fertilisers or soil improvers for agricultural use. For anaerobic digestion plants treating over 100 tonnes per day, emissions to air and water are within or lower than the emission levels associated with the best available techniques (BAT-AEL) ranges set for anaerobic treatment of waste in the latest relevant best available techniques (BAT) conclusions, including the best available techniques (BAT) conclusions for waste treatment(371)Implementing Decision (EU) 2018/1147.. No significant cross-media effects occur.</t>
  </si>
  <si>
    <t>(364)Future scenarios include Intergovernmental Panel on Climate Change representative concentration pathways RCP2.6, RCP4.5, RCP6.0 and RCP8.5. (365)Assessments Reports on Climate Change: Impacts, Adaptation and Vulnerability, published periodically by the Intergovernmental Panel on Climate Change (IPCC), the United Nations body for assessing the science related to climate change produces, https://www.ipcc.ch/reports/. (366)Such as Copernicus services managed by the European Commission. (367)Nature-based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(368)See Communication from the Commission to the European Parliament, the Council, the European Economic and Social Committee and the Committee of the Regions: Green Infrastructure (GI) — Enhancing Europe’s Natural Capital (COM/2013/0249 final).</t>
  </si>
  <si>
    <t>CCA 4.25</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</si>
  <si>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scenarios(372)Future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reports(373)Assessments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source(374)Such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solutions(375)Nature-based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(https://ec.europa.eu/info/research-and-innovation/research-area/environment/nature-based-solutions_en/). or rely on blue or green infrastructure(376)See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</si>
  <si>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(372)Future scenarios include Intergovernmental Panel on Climate Change representative concentration pathways RCP2.6, RCP4.5, RCP6.0 and RCP8.5. (373)Assessments Reports on Climate Change: Impacts, Adaptation and Vulnerability, published periodically by the Intergovernmental Panel on Climate Change (IPCC), the United Nations body for assessing the science related to climate change produces, https://www.ipcc.ch/reports/. (374)Such as Copernicus services managed by the European Commission. (375)Nature-based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(https://ec.europa.eu/info/research-and-innovation/research-area/environment/nature-based-solutions_en/). (376)See Communication from the Commission to the European Parliament, the Council, the European Economic and Social Committee and the Committee of the Regions: Green Infrastructure (GI) — Enhancing Europe’s Natural Capital (COM/2013/0249 final).</t>
  </si>
  <si>
    <t>CCA 4.26</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</si>
  <si>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(a) screening of the activity to identify which physical climate risks from the list in Appendix A to this Annex may affect the performance of the economic activity during its expected lifetime; (b) where the activity is assessed to be at risk from one or more of the physical climate risks listed in Appendix A to this Annex, a climate risk and vulnerability assessment to assess the materiality of the physical climate risks on the economic activity; (c) an assessment of adaptation solutions that can reduce the identified physical climate risk. The climate risk and vulnerability assessment is proportionate to the scale of the activity and its expected lifespan, such that: (a) for activities with an expected lifespan of less than 10 years, the assessment is performed, at least by using climate projections at the smallest appropriate scale; (b) for all other activities, the assessment is performed using the highest available resolution, state-of-the-art climate projections across the existing range of future scenarios(377)Future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reports(378)Assessments Reports on Climate Change: Impacts, Adaptation and Vulnerability, published periodically by the Intergovernmental Panel on Climate Change (IPCC), the United Nations body for assessing the science related to climate change produces, https://www.ipcc.ch/reports/. , scientific peer-reviewed publications and open source(379)Such as Copernicus services managed by the European Commission. or paying models. 4. The adaptation solutions implemented: (a) do not adversely affect the adaptation efforts or the level of resilience to physical climate risks of other people, of nature, of cultural heritage, of assets and of other economic activities; (b) favour nature-based solutions(380)Nature-based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infrastructure(381)See Communication from the Commission to the European Parliament, the Council, the European Economic and Social Committee and the Committee of the Regions: Green Infrastructure (GI) — Enhancing Europe’s Natural Capital, COM/2013/249 final. to the extent possible; (c) are consistent with local, sectoral, regional or national adaptation plans and strategies; (d) are monitored and measured against pre-defined indicators and remedial action is considered where those indicators are not met; (e) where the solution implemented is physical and consists in an activity for which technical screening criteria have been specified in this Annex, the solution complies with the do no significant harm technical screening criteria for that activity. 5. The activity complies with the provisions laid down in the Euratom Treaty and the legislation adopted on its basis, in particular, Directive 2013/59/Euratom, Directive 2009/71/Euratom, and Directive 2011/70/Euratom as well as applicable Union environmental law adopted under Article 192 TFEU, in particular Directive 2011/92/EU and Directive 2000/60/EC. 6. The activity complies with national legislation that transposes Directive 2009/71/Euratom, including as regards the evaluation, through stress-tests, of the resilience of the Union nuclear power plants against extreme natural hazards, including earthquakes. Accordingly, the activity takes place on the territory of a Member State where the operator of a nuclear installation: (a) has submitted a demonstration of nuclear safety, whose scope and level of detail is commensurate with the potential magnitude and nature of the hazard relevant for the nuclear installation and its site (Article 6, point (b), of Directive 2009/71/Euratom); (b) has taken defence-in-depth measures to ensure, inter alia, that the impact of extreme external natural and unintended man-made hazards is minimised (Article 8b(1), point (a), of Directive 2009/71/Euratom); (c) has performed an appropriate site and installation-specific assessment when the operator concerned applies for a licence to construct or operate a nuclear power plant (Article 8c(a) of Directive 2009/71/Euratom). The activity fulfils the requirements of Directive 2009/71/Euratom, supported by the latest international guidance through the IAEA and WENRA, contributing to increasing the resilience and the ability of new and existing nuclear power plants to cope with extreme natural hazards, including floods and extreme weather conditions.</t>
  </si>
  <si>
    <t>The direct GHG emissions of the activity are lower than 270 g CO2e/kWh.</t>
  </si>
  <si>
    <t>The activity complies with the criteria set out in Appendix B to this Annex. Environmental degradation risks related to preserving water quality and avoiding water stress are identified and addressed, in accordance with a water use and protection management plan, developed in consultation with stakeholders concerned. In order to limit thermal anomalies associated with the discharge of waste heat, operators of inland nuclear power plants utilising once-through wet cooling by taking water from a river or a lake shall control: the maximum temperature of the recipient freshwater body after mixing, and the maximum temperature difference between the discharged cooling water and the recipient freshwater body. The temperature control is implemented in accordance with the individual licence conditions for the specific operations, where applicable, or threshold values in line with the EU regulatory framework. The activity complies with the Industry Foundation Classes (IFC) standards. Nuclear activities are operated in compliance with requirements on water intended for human consumption of Directive 2000/60/EC and of Directive 2013/51/Euratom laying down requirements for the protection of the health of the general public with regard to radioactive substances in water intended for human consumption.</t>
  </si>
  <si>
    <t>The activity complies with the criteria set out in Appendix C to this Annex. Non-radioactive emissions are within or lower than the emission levels associated with the best available techniques (BAT-AEL) ranges set out in the best available techniques (BAT) conclusions for large combustion plants. No significant cross-media effects occur. For nuclear power plants greater than 1 MW thermal input but below the thresholds for the BAT conclusions for large combustion plants to apply, emissions are below the emission limit values set out in Annex II, part 2, to Directive (EU) 2015/2193. Radioactive discharges to air, water bodies and ground (soil) comply with individual licence conditions for the specific operations, where applicable, and/or national threshold values in line with Directive 2013/51/Euratom and Directive 2013/59/Euratom. Spent fuel and radioactive waste is safely and responsibly managed in accordance with Directive 2011/70/Euratom and Directive 2013/59/Euratom. An adequate capacity of interim storage is available for the project, while national plans for disposal are in place to minimise the duration of interim storage, in compliance with the provision of Directive 2011/70/Euratom that considers radioactive waste storage, including long-term storage, as an interim solution, but not an alternative to disposal.</t>
  </si>
  <si>
    <t>(377)Future scenarios include Intergovernmental Panel on Climate Change representative concentration pathways RCP2.6, RCP4.5, RCP6.0 and RCP8.5. (378)Assessments Reports on Climate Change: Impacts, Adaptation and Vulnerability, published periodically by the Intergovernmental Panel on Climate Change (IPCC), the United Nations body for assessing the science related to climate change produces, https://www.ipcc.ch/reports/. (379)Such as Copernicus services managed by the European Commission. (380)Nature-based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(381)See Communication from the Commission to the European Parliament, the Council, the European Economic and Social Committee and the Committee of the Regions: Green Infrastructure (GI) — Enhancing Europe’s Natural Capital, COM/2013/249 final.</t>
  </si>
  <si>
    <t>CCA 4.27</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</si>
  <si>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(a) screening of the activity to identify which physical climate risks from the list in Appendix A to this Annex may affect the performance of the economic activity during its expected lifetime; (b) where the activity is assessed to be at risk from one or more of the physical climate risks listed in Appendix A to this Annex, a climate risk and vulnerability assessment to assess the materiality of the physical climate risks on the economic activity; (c) an assessment of adaptation solutions that can reduce the identified physical climate risk. The climate risk and vulnerability assessment is proportionate to the scale of the activity and its expected lifespan, such that: (a) for activities with an expected lifespan of less than 10 years, the assessment is performed, at least by using climate projections at the smallest appropriate scale; (b) for all other activities, the assessment is performed using the highest available resolution, state-of-the-art climate projections across the existing range of future scenarios(382)Future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reports(383)Assessments Reports on Climate Change: Impacts, Adaptation and Vulnerability, published periodically by the Intergovernmental Panel on Climate Change (IPCC), the United Nations body for assessing the science related to climate change produces, https://www.ipcc.ch/reports/. , scientific peer-reviewed publications and open source(384)Such as Copernicus services managed by the European Commission. or paying models. 4. The adaptation solutions implemented: (a) do not adversely affect the adaptation efforts or the level of resilience to physical climate risks of other people, of nature, of cultural heritage, of assets and of other economic activities; (b) favour nature-based solutions(385)Nature-based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infrastructure(386)See Communication from the Commission to the European Parliament, the Council, the European Economic and Social Committee and the Committee of the Regions: Green Infrastructure (GI) — Enhancing Europe’s Natural Capital, COM/2013/249 final. to the extent possible; (c) are consistent with local, sectoral, regional or national adaptation plans and strategies; (d) are monitored and measured against pre-defined indicators and remedial action is considered where those indicators are not met; (e) where the solution implemented is physical and consists in an activity for which technical screening criteria have been specified in this Annex, the solution complies with the do no significant harm technical screening criteria for that activity. 5. The activity complies with the provisions laid down in the Euratom Treaty and the legislation adopted on its basis, in particular, Directive 2013/59/Euratom, Directive 2009/71/Euratom, and Directive 2011/70/Euratom as well as applicable Union environmental law adopted under Article 192 TFEU, in particular Directive 2011/92/EU and Directive 2000/60/EC. 6. The activity complies with national legislation that transposes Directive 2009/71/Euratom, including as regards the evaluation, through stress-tests, of the resilience of the Union nuclear power plants against extreme natural hazards, including earthquakes. Accordingly, the activity takes place on the territory of a Member State where the operator of a nuclear installation: (a) has submitted a demonstration of nuclear safety, whose scope and level of detail is commensurate with the potential magnitude and nature of the hazard relevant for the nuclear installation and its site (Article 6, point (b), of Directive 2009/71/Euratom); (b) has taken defence-in-depth measures to ensure, inter alia, that the impact of extreme external natural and unintended man-made hazards is minimised (Article 8b(1), point (a), of Directive 2009/71/Euratom); (c) has performed an appropriate site and installation-specific assessment when the operator concerned applies for a licence to construct or operate a nuclear power plant (Article 8c(a) of Directive 2009/71/Euratom). The activity fulfils the requirements of Directive 2009/71/Euratom, supported by the latest international guidance through the IAEA and WENRA, contributing to increasing the resilience and the ability of new and existing nuclear power plants to cope with extreme natural hazards, including floods and extreme weather conditions.</t>
  </si>
  <si>
    <t>The activity complies with the criteria set out in Appendix B to this Annex. Environmental degradation risks related to preserving water quality and avoiding water stress are identified and addressed, in accordance with a water use and protection management plan, developed in consultation with stakeholders concerned. In order to limit thermal anomalies associated with the discharge of waste heat, operators of inland nuclear power plants utilising once-through wet cooling by taking water from a river or a lake shall control: the maximum temperature of the recipient freshwater body after mixing, and the maximum temperature difference between the discharged cooling water and the recipient freshwater body. The temperature control is implemented in accordance with the individual licence conditions for the specific operations, where applicable, and/or threshold values in line with the EU regulatory framework. The activity complies with the Industry Foundation Classes (IFC) standards. Nuclear activities are operated in compliance with requirements on water intended for human consumption of Directive 2000/60/EC and of Directive 2013/51/Euratom laying down requirements for the protection of the health of the general public with regard to radioactive substances in water intended for human consumption.</t>
  </si>
  <si>
    <t>(382)Future scenarios include Intergovernmental Panel on Climate Change representative concentration pathways RCP2.6, RCP4.5, RCP6.0 and RCP8.5. (383)Assessments Reports on Climate Change: Impacts, Adaptation and Vulnerability, published periodically by the Intergovernmental Panel on Climate Change (IPCC), the United Nations body for assessing the science related to climate change produces, https://www.ipcc.ch/reports/. (384)Such as Copernicus services managed by the European Commission. (385)Nature-based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(386)See Communication from the Commission to the European Parliament, the Council, the European Economic and Social Committee and the Committee of the Regions: Green Infrastructure (GI) — Enhancing Europe’s Natural Capital, COM/2013/249 final.</t>
  </si>
  <si>
    <t>CCA 4.28</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</si>
  <si>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(a) screening of the activity to identify which physical climate risks from the list in Appendix A to this Annex may affect the performance of the economic activity during its expected lifetime; (b) where the activity is assessed to be at risk from one or more of the physical climate risks listed in Appendix A to this Annex, a climate risk and vulnerability assessment to assess the materiality of the physical climate risks on the economic activity; (c) an assessment of adaptation solutions that can reduce the identified physical climate risk. The climate risk and vulnerability assessment is proportionate to the scale of the activity and its expected lifespan, such that: (a) for activities with an expected lifespan of less than 10 years, the assessment is performed, at least by using climate projections at the smallest appropriate scale; (b) for all other activities, the assessment is performed using the highest available resolution, state-of-the-art climate projections across the existing range of future scenarios(387)Future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reports(388)Assessments Reports on Climate Change: Impacts, Adaptation and Vulnerability, published periodically by the Intergovernmental Panel on Climate Change (IPCC), the United Nations body for assessing the science related to climate change produces, https://www.ipcc.ch/reports/. , scientific peer-reviewed publications and open source(389)Such as Copernicus services managed by the European Commission. or paying models. 4. The adaptation solutions implemented: (a) do not adversely affect the adaptation efforts or the level of resilience to physical climate risks of other people, of nature, of cultural heritage, of assets and of other economic activities; (b) favour nature-based solutions(390)Nature-based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infrastructure(391)See Communication from the Commission to the European Parliament, the Council, the European Economic and Social Committee and the Committee of the Regions: Green Infrastructure (GI) — Enhancing Europe’s Natural Capital, COM/2013/249 final. to the extent possible; (c) are consistent with local, sectoral, regional or national adaptation plans and strategies; (d) are monitored and measured against pre-defined indicators and remedial action is considered where those indicators are not met; (e) where the solution implemented is physical and consists in an activity for which technical screening criteria have been specified in this Annex, the solution complies with the do no significant harm technical screening criteria for that activity. 5. The activity complies with the provisions laid down in the Euratom Treaty and the legislation adopted on its basis, in particular, Directive 2013/59/Euratom, Directive 2009/71/Euratom, and Directive 2011/70/Euratom as well as applicable Union environmental law adopted under Article 192 TFEU, in particular Directive 2011/92/EU and Directive 2000/60/EC. 6. The activity complies with national legislation that transposes Directive 2009/71/Euratom, including as regards the evaluation, through stress-tests, of the resilience of the Union nuclear power plants against extreme natural hazards, including earthquakes. Accordingly, the activity takes place on the territory of a Member State where the operator of a nuclear installation: (a) has submitted a demonstration of nuclear safety, whose scope and level of detail is commensurate with the potential magnitude and nature of the hazard relevant for the nuclear installation and its site (Article 6, point (b), of Directive 2009/71/Euratom); (b) has taken defence-in-depth measures to ensure, inter alia, that the impact of extreme external natural and unintended man-made hazards is minimised (Article 8b(1), point (a), of Directive 2009/71/Euratom); (c) has performed an appropriate site and installation-specific assessment when the operator concerned applies for a licence to construct or operate a nuclear power plant (Article 8c(a) of Directive 2009/71/Euratom). The activity fulfils the requirements of Directive 2009/71/Euratom, supported by the latest international guidance through the IAEA and WENRA, contributing to increasing the resilience and the ability of new and existing nuclear power plants to cope with extreme natural hazards, including floods and extreme weather conditions.</t>
  </si>
  <si>
    <t>The activity complies with the criteria set out in Appendix B to this Annex. Environmental degradation risks related to preserving water quality and avoiding water stress are identified and addressed, in accordance with a water use and protection management plan, developed in consultation with stakeholders concerned. In order to limit thermal anomalies associated with the discharge of waste heat, operators of inland nuclear power plants utilising once-through wet cooling by taking water from a river or a lake shall control: the maximum temperature of the recipient freshwater body after mixing, and the maximum temperature difference between the discharged cooling water and the recipient freshwater body. The temperature control is implemented in accordance with the individual licence conditions for the specific operations, where applicable, or threshold values in line with the Union law. The activity complies with the Industry Foundation Classes (IFC) standards. Nuclear activities are operated in compliance with requirements on water intended for human consumption of Directive 2000/60/EC and of Directive 2013/51/Euratom laying down requirements for the protection of the health of the general public with regard to radioactive substances in water intended for human consumption.</t>
  </si>
  <si>
    <t>The activity complies with the criteria set out in Appendix C to this Annex. Non-radioactive emissions are within or lower than the emission levels associated with the best available techniques (BAT-AEL) ranges set out in the best available techniques (BAT) conclusions for large combustion plants. No significant cross-media effects occur. For nuclear power plants greater than 1 MW thermal input but below the thresholds for the BAT conclusions for large combustion plants to apply, emissions are below the emission limit values set out in Annex II, part 2, to Directive (EU) 2015/2193. Radioactive discharges to air, water bodies and ground (soil) comply with individual licence conditions for the specific operations, where applicable, and/or national threshold values in line with Directive 2013/51/Euratom and Directive 2013/59/Euratom). Spent fuel and radioactive waste is safely and responsibly managed in accordance with Directive 2011/70/Euratom and Directive 2013/59/Euratom. An adequate capacity of interim storage is available for the project, while national plans for disposal are in place to minimize the duration of interim storage, in compliance with the provision of Directive 2011/70/Euratom that considers radioactive waste storage, including long-term storage, as an interim solution, but not an alternative to disposal.</t>
  </si>
  <si>
    <t>(387)Future scenarios include Intergovernmental Panel on Climate Change representative concentration pathways RCP2.6, RCP4.5, RCP6.0 and RCP8.5. (388)Assessments Reports on Climate Change: Impacts, Adaptation and Vulnerability, published periodically by the Intergovernmental Panel on Climate Change (IPCC), the United Nations body for assessing the science related to climate change produces, https://www.ipcc.ch/reports/. (389)Such as Copernicus services managed by the European Commission. (390)Nature-based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(391)See Communication from the Commission to the European Parliament, the Council, the European Economic and Social Committee and the Committee of the Regions: Green Infrastructure (GI) — Enhancing Europe’s Natural Capital, COM/2013/249 final.</t>
  </si>
  <si>
    <t>CCA 4.29</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</si>
  <si>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(a) screening of the activity to identify which physical climate risks from the list in Appendix A to this Annex may affect the performance of the economic activity during its expected lifetime; (b) where the activity is assessed to be at risk from one or more of the physical climate risks listed in Appendix A to this Annex, a climate risk and vulnerability assessment to assess the materiality of the physical climate risks on the economic activity; (c) an assessment of adaptation solutions that can reduce the identified physical climate risk. The climate risk and vulnerability assessment is proportionate to the scale of the activity and its expected lifespan, such that: (a) for activities with an expected lifespan of less than 10 years, the assessment is performed, at least by using climate projections at the smallest appropriate scale; (b) for all other activities, the assessment is performed using the highest available resolution, state-of-the-art climate projections across the existing range of future scenarios(392)Future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reports(393)Assessments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source(394)Such as Copernicus services managed by the European Commission. or paying models. 4. The adaptation solutions implemented: (a) do not adversely affect the adaptation efforts or the level of resilience to physical climate risks of other people, of nature, of cultural heritage, of assets and of other economic activities; (b) favour nature-based solutions(395)Nature-based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infrastructure(396)See Communication from the Commission to the European Parliament, the Council, the European Economic and Social Committee and the Committee of the Regions: Green Infrastructure (GI) — Enhancing Europe’s Natural Capital, COM/2013/249 final. to the extent possible; (c) are consistent with local, sectoral, regional or national adaptation plans and strategies; (d) are monitored and measured against pre-defined indicators and remedial action is considered where those indicators are not met; (e) where the solution implemented is physical and consists in an activity for which technical screening criteria have been specified in this Annex, the solution complies with the do no significant harm technical screening criteria for that activity.</t>
  </si>
  <si>
    <t>(392)Future scenarios include Intergovernmental Panel on Climate Change representative concentration pathways RCP2.6, RCP4.5, RCP6.0 and RCP8.5. (393)Assessments Reports on Climate Change: Impacts, Adaptation and Vulnerability, published periodically by the Intergovernmental Panel on Climate Change (IPCC), the United Nations body for assessing the science related to climate change produces, https://www.ipcc.ch/reports/. (394)Such as Copernicus services managed by the European Commission. (395)Nature-based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(396)See Communication from the Commission to the European Parliament, the Council, the European Economic and Social Committee and the Committee of the Regions: Green Infrastructure (GI) — Enhancing Europe’s Natural Capital, COM/2013/249 final.</t>
  </si>
  <si>
    <t>CCA 4.30</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</si>
  <si>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(a) screening of the activity to identify which physical climate risks from the list in Appendix A to this Annex may affect the performance of the economic activity during its expected lifetime; (b) where the activity is assessed to be at risk from one or more of the physical climate risks listed in Appendix A to this Annex, a climate risk and vulnerability assessment to assess the materiality of the physical climate risks on the economic activity; (c) an assessment of adaptation solutions that can reduce the identified physical climate risk. The climate risk and vulnerability assessment is proportionate to the scale of the activity and its expected lifespan, such that: (a) for activities with an expected lifespan of less than 10 years, the assessment is performed, at least by using climate projections at the smallest appropriate scale; (b) for all other activities, the assessment is performed using the highest available resolution, state-of-the-art climate projections across the existing range of future scenarios(397)Future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reports(398)Assessments Reports on Climate Change: Impacts, Adaptation and Vulnerability, published periodically by the Intergovernmental Panel on Climate Change (IPCC), the United Nations body for assessing the science related to climate change produces, https://www.ipcc.ch/reports/. , scientific peer-reviewed publications and open source(399)Such as Copernicus services managed by the European Commission. or paying models. 4. The adaptation solutions implemented: (a) do not adversely affect the adaptation efforts or the level of resilience to physical climate risks of other people, of nature, of cultural heritage, of assets and of other economic activities; (b) favour nature-based solutions(400)Nature-based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infrastructure(401)See Communication from the Commission to the European Parliament, the Council, the European Economic and Social Committee and the Committee of the Regions: Green Infrastructure (GI) — Enhancing Europe’s Natural Capital, COM/2013/249 final. to the extent possible; (c) are consistent with local, sectoral, regional or national adaptation plans and strategies; (d) are monitored and measured against pre-defined indicators and remedial action is considered where those indicators are not met; (e) where the solution implemented is physical and consists in an activity for which technical screening criteria have been specified in this Annex, the solution complies with the do no significant harm technical screening criteria for that activity.</t>
  </si>
  <si>
    <t>(397)Future scenarios include Intergovernmental Panel on Climate Change representative concentration pathways RCP2.6, RCP4.5, RCP6.0 and RCP8.5. (398)Assessments Reports on Climate Change: Impacts, Adaptation and Vulnerability, published periodically by the Intergovernmental Panel on Climate Change (IPCC), the United Nations body for assessing the science related to climate change produces, https://www.ipcc.ch/reports/. (399)Such as Copernicus services managed by the European Commission. (400)Nature-based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(401)See Communication from the Commission to the European Parliament, the Council, the European Economic and Social Committee and the Committee of the Regions: Green Infrastructure (GI) — Enhancing Europe’s Natural Capital, COM/2013/249 final.</t>
  </si>
  <si>
    <t>CCA 4.31</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</si>
  <si>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(a) screening of the activity to identify which physical climate risks from the list in Appendix A to this Annex may affect the performance of the economic activity during its expected lifetime; (b) where the activity is assessed to be at risk from one or more of the physical climate risks listed in Appendix A to this Annex, a climate risk and vulnerability assessment to assess the materiality of the physical climate risks on the economic activity; (c) an assessment of adaptation solutions that can reduce the identified physical climate risk. The climate risk and vulnerability assessment is proportionate to the scale of the activity and its expected lifespan, such that: (a) for activities with an expected lifespan of less than 10 years, the assessment is performed, at least by using climate projections at the smallest appropriate scale; (b) for all other activities, the assessment is performed using the highest available resolution, state-of-the-art climate projections across the existing range of future scenarios(402)Future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reports(403)Assessments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source(404)Such as Copernicus services managed by the European Commission. or paying models. 4. The adaptation solutions implemented: (a) do not adversely affect the adaptation efforts or the level of resilience to physical climate risks of other people, of nature, of cultural heritage, of assets and of other economic activities; (b) favour nature-based solutions(405)Nature-based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infrastructure(406)See Communication from the Commission to the European Parliament, the Council, the European Economic and Social Committee and the Committee of the Regions: Green Infrastructure (GI) — Enhancing Europe’s Natural Capital, COM/2013/249 final. to the extent possible; (c) are consistent with local, sectoral, regional or national adaptation plans and strategies; (d) are monitored and measured against pre-defined indicators and remedial action is considered where those indicators are not met; (e) where the solution implemented is physical and consists in an activity for which technical screening criteria have been specified in this Annex, the solution complies with the do no significant harm technical screening criteria for that activity.</t>
  </si>
  <si>
    <t>(402)Future scenarios include Intergovernmental Panel on Climate Change representative concentration pathways RCP2.6, RCP4.5, RCP6.0 and RCP8.5. (403)Assessments Reports on Climate Change: Impacts, Adaptation and Vulnerability, published periodically by the Intergovernmental Panel on Climate Change (IPCC), the United Nations body for assessing the science related to climate change produces, https://www.ipcc.ch/reports/. (404)Such as Copernicus services managed by the European Commission. (405)Nature-based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(406)See Communication from the Commission to the European Parliament, the Council, the European Economic and Social Committee and the Committee of the Regions: Green Infrastructure (GI) — Enhancing Europe’s Natural Capital, COM/2013/249 final.</t>
  </si>
  <si>
    <t>CCA 5.1</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</si>
  <si>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scenarios(407)Future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reports(408)Assessments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source(409)Such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solutions(410)Nature-based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infrastructure(411)See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</si>
  <si>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(407)Future scenarios include Intergovernmental Panel on Climate Change representative concentration pathways RCP2.6, RCP4.5, RCP6.0 and RCP8.5. (408)Assessments Reports on Climate Change: Impacts, Adaptation and Vulnerability, published periodically by the Intergovernmental Panel on Climate Change (IPCC), the United Nations body for assessing the science related to climate change produces, https://www.ipcc.ch/reports/. (409)Such as Copernicus services managed by the European Commission. (410)Nature-based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(411)See Communication from the Commission to the European Parliament, the Council, the European Economic and Social Committee and the Committee of the Regions: Green Infrastructure (GI) — Enhancing Europe’s Natural Capital (COM/2013/0249 final).</t>
  </si>
  <si>
    <t>CCA 5.2</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</si>
  <si>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scenarios(412)Future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reports(413)Assessments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source(414)Such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solutions(415)Nature-based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infrastructure(416)See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</si>
  <si>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(412)Future scenarios include Intergovernmental Panel on Climate Change representative concentration pathways RCP2.6, RCP4.5, RCP6.0 and RCP8.5. (413)Assessments Reports on Climate Change: Impacts, Adaptation and Vulnerability, published periodically by the Intergovernmental Panel on Climate Change (IPCC), the United Nations body for assessing the science related to climate change produces, https://www.ipcc.ch/reports/. (414)Such as Copernicus services managed by the European Commission. (415)Nature-based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(416)See Communication from the Commission to the European Parliament, the Council, the European Economic and Social Committee and the Committee of the Regions: Green Infrastructure (GI) — Enhancing Europe’s Natural Capital (COM/2013/0249 final).</t>
  </si>
  <si>
    <t>CCA 5.3</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</si>
  <si>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scenarios(417)Future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reports(418)Assessments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source(419)Such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solutions(420)Nature-based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infrastructure(421)See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</si>
  <si>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An assessment of the direct GHG emissions from the centralised waste water system, including collection (sewer network) and treatment, has been performed(422)For example, following IPCC guidelines for national GHG inventories for waste water treatment (version of [adoption date]: https://www.ipcc-nggip.iges.or.jp/public/2019rf/pdf/5_Volume5/19R_V5_6_Ch06_Wastewater.pdf).. The results are disclosed to investors and clients on demand.</t>
  </si>
  <si>
    <t>The activity complies with the criteria set out in Appendix B to this Annex. Where the waste water is treated to a level suitable for reuse in agricultural irrigation, the required risk management actions to avoid adverse environmental impacts have been defined and implemented(423)As specified in Annex II of Regulation (EU) 2020/741 of the European Parliament and of the Council of 25May 2020 on minimum requirements for water reuse (OJ L 177, 5.6.2020, p. 32)..</t>
  </si>
  <si>
    <t>(417)Future scenarios include Intergovernmental Panel on Climate Change representative concentration pathways RCP2.6, RCP4.5, RCP6.0 and RCP8.5. (418)Assessments Reports on Climate Change: Impacts, Adaptation and Vulnerability, published periodically by the Intergovernmental Panel on Climate Change (IPCC), the United Nations body for assessing the science related to climate change produces, https://www.ipcc.ch/reports/. (419)Such as Copernicus services managed by the European Commission. (420)Nature-based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(421)See Communication from the Commission to the European Parliament, the Council, the European Economic and Social Committee and the Committee of the Regions: Green Infrastructure (GI) — Enhancing Europe’s Natural Capital (COM/2013/0249 final).</t>
  </si>
  <si>
    <t>CCA 5.4</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</si>
  <si>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scenarios(424)Future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reports(425)Assessments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source(426)Such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solutions(427)Nature-based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infrastructure(428)See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</si>
  <si>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An assessment of the direct GHG emissions from the centralised waste water system, including collection (sewer network) and treatment, has been performed(429)For example, following IPCC guidelines for national GHG inventories for waste water treatment (version of [adoption date]: https://www.ipcc-nggip.iges.or.jp/public/2019rf/pdf/5_Volume5/19R_V5_6_Ch06_Wastewater.pdf).. The results are disclosed to investors and clients on demand.</t>
  </si>
  <si>
    <t>The activity complies with the criteria set out in Appendix B to this Annex. Where the waste water is treated to a level suitable for reuse in agricultural irrigation, the required risk management actions to avoid adverse environmental impacts have been defined and implemented(430)As specified in Annex II to Regulation (EU) 2020/741 of the European Parliament and of the Council of 25May 2020 on minimum requirements for water reuse (OJ L 177, 5.6.2020, p. 32)..</t>
  </si>
  <si>
    <t>(424)Future scenarios include Intergovernmental Panel on Climate Change representative concentration pathways RCP2.6, RCP4.5, RCP6.0 and RCP8.5. (425)Assessments Reports on Climate Change: Impacts, Adaptation and Vulnerability, published periodically by the Intergovernmental Panel on Climate Change (IPCC), the United Nations body for assessing the science related to climate change produces, https://www.ipcc.ch/reports/. (426)Such as Copernicus services managed by the European Commission. (427)Nature-based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(428)See Communication from the Commission to the European Parliament, the Council, the European Economic and Social Committee and the Committee of the Regions: Green Infrastructure (GI) — Enhancing Europe’s Natural Capital (COM/2013/0249 final).</t>
  </si>
  <si>
    <t>CCA 5.5</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</si>
  <si>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scenarios(432)Future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reports(433)Assessments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source(434)Such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solutions(435)Nature-based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infrastructure(436)See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</si>
  <si>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(239)In the Union, the activity is in line with Article 10(3) of Directive 2008/98/EC of the European Parliament and of the Council of 19 November 2008 on waste and repealing certain Directives (OJ L 312, 22.11.2008, p. 3) and the national legislation and waste management plans. (432)Future scenarios include Intergovernmental Panel on Climate Change representative concentration pathways RCP2.6, RCP4.5, RCP6.0 and RCP8.5. (433)Assessments Reports on Climate Change: Impacts, Adaptation and Vulnerability, published periodically by the Intergovernmental Panel on Climate Change (IPCC), the United Nations body for assessing the science related to climate change produces, https://www.ipcc.ch/reports/. (434)Such as Copernicus services managed by the European Commission. (435)Nature-based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(436)See Communication from the Commission to the European Parliament, the Council, the European Economic and Social Committee and the Committee of the Regions: Green Infrastructure (GI) — Enhancing Europe’s Natural Capital (COM/2013/0249 final).</t>
  </si>
  <si>
    <t>CCA 5.6</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</si>
  <si>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scenarios(437)Future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reports(438)Assessments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source(439)Such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solutions(440)Nature-based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infrastructure(441)See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</si>
  <si>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A monitoring plan is in place for methane leakage at the facility.</t>
  </si>
  <si>
    <t>Emissions are within or lower than the emission levels associated with the best available technique (BAT-AEL) ranges set for anaerobic treatment of waste in the latest relevant best available techniques (BAT) conclusions, including the best available techniques (BAT) conclusions for waste treatment(442)Implementing Decision (EU) 2018/1147.. No significant cross-media effects occur. Where the resulting digestate is intended for use as fertiliser or soil improver, its nitrogen content (with tolerance level ±25 %) is communicated to the buyer or the entity in charge of taking off the digestate.</t>
  </si>
  <si>
    <t>(437)Future scenarios include Intergovernmental Panel on Climate Change representative concentration pathways RCP2.6, RCP4.5, RCP6.0 and RCP8.5. (438)Assessments Reports on Climate Change: Impacts, Adaptation and Vulnerability, published periodically by the Intergovernmental Panel on Climate Change (IPCC), the United Nations body for assessing the science related to climate change produces, https://www.ipcc.ch/reports/. (439)Such as Copernicus services managed by the European Commission. (440)Nature-based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(441)See Communication from the Commission to the European Parliament, the Council, the European Economic and Social Committee and the Committee of the Regions: Green Infrastructure (GI) — Enhancing Europe’s Natural Capital (COM/2013/0249 final).</t>
  </si>
  <si>
    <t>CCA 5.7</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</si>
  <si>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scenarios(444)Future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reports(445)Assessments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source(446)Such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solutions(447)Nature-based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infrastructure(448)See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</si>
  <si>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A monitoring and contingency plan is in place in order to minimise methane leakage at the facility.</t>
  </si>
  <si>
    <t>For anaerobic digestion plants treating over 100 tonnes per day, emissions to air and water are within or lower than the emission levels associated with the best available technique (BAT-AEL) ranges set for anaerobic treatment of waste in the latest relevant best available techniques (BAT) conclusions, including the best available techniques (BAT) conclusions for waste treatment(449)Implementing Decision (EU) 2018/1147.. No significant cross-media effects occur. The produced digestate meets the requirements for fertilising materials set out in Component Material Categories (CMC) 4 and 5 for digestate or CMC 3 for compost, as applicable, in Annex II to Regulation (EU) 2019/1009, or national rules on fertilisers or soil improvers for agricultural use. The Nitrogen content (with tolerance level ±25 %) of the digestate used as fertiliser or soil improver is communicated to the buyer or the entity in charge of taking off the digestate.</t>
  </si>
  <si>
    <t>(241)As defined in Article 3, point 4, of Directive 2008/98/EC. (444)Future scenarios include Intergovernmental Panel on Climate Change representative concentration pathways RCP2.6, RCP4.5, RCP6.0 and RCP8.5. (445)Assessments Reports on Climate Change: Impacts, Adaptation and Vulnerability, published periodically by the Intergovernmental Panel on Climate Change (IPCC), the United Nations body for assessing the science related to climate change produces, https://www.ipcc.ch/reports/. (446)Such as Copernicus services managed by the European Commission. (447)Nature-based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(448)See Communication from the Commission to the European Parliament, the Council, the European Economic and Social Committee and the Committee of the Regions: Green Infrastructure (GI) — Enhancing Europe’s Natural Capital (COM/2013/0249 final).</t>
  </si>
  <si>
    <t>CCA 5.8</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</si>
  <si>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scenarios(451)Future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reports(452)Assessments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source(453)Such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solutions(454)Nature-based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infrastructure(455)See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</si>
  <si>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For composting plants treating over 75 tonnes per day, emissions to air and water are within or lower than the emission levels associated with the best available techniques (BAT-AEL) ranges set out for aerobic treatment of waste in the latest relevant best available techniques (BAT) conclusions, including the best available techniques (BAT) conclusions for waste treatment(456)Implementing Decision (EU) 2018/1147.. No significant cross-media effects occur. The site has a system in place that prevents leachate reaching groundwater. The compost produced meets the requirements for fertilising materials set out in Component Material Category 3 in Annex II to Regulation (EU) 2019/1009 or national rules on fertilisers or soil improvers for agricultural use.</t>
  </si>
  <si>
    <t>(244)As defined in Article 3, point 4, of Directive 2008/98/EC. (451)Future scenarios include Intergovernmental Panel on Climate Change representative concentration pathways RCP2.6, RCP4.5, RCP6.0 and RCP8.5. (452)Assessments Reports on Climate Change: Impacts, Adaptation and Vulnerability, published periodically by the Intergovernmental Panel on Climate Change (IPCC), the United Nations body for assessing the science related to climate change produces, https://www.ipcc.ch/reports/. (453)Such as Copernicus services managed by the European Commission. (454)Nature-based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(455)See Communication from the Commission to the European Parliament, the Council, the European Economic and Social Committee and the Committee of the Regions: Green Infrastructure (GI) — Enhancing Europe’s Natural Capital (COM/2013/0249 final).</t>
  </si>
  <si>
    <t>CCA 5.9</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</si>
  <si>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scenarios(457)Future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reports(458)Assessments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source(459)Such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solutions(460)Nature-based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infrastructure(461)See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</si>
  <si>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(457)Future scenarios include Intergovernmental Panel on Climate Change representative concentration pathways RCP2.6, RCP4.5, RCP6.0 and RCP8.5. (458)Assessments Reports on Climate Change: Impacts, Adaptation and Vulnerability, published periodically by the Intergovernmental Panel on Climate Change (IPCC), the United Nations body for assessing the science related to climate change produces, https://www.ipcc.ch/reports/. (459)Such as Copernicus services managed by the European Commission. (460)Nature-based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(461)See Communication from the Commission to the European Parliament, the Council, the European Economic and Social Committee and the Committee of the Regions: Green Infrastructure (GI) — Enhancing Europe’s Natural Capital (COM/2013/0249 final).</t>
  </si>
  <si>
    <t>CCA 5.10</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</si>
  <si>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scenarios(463)Future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reports(464)Assessments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source(465)Such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solutions(466)Nature-based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infrastructure(467)See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</si>
  <si>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(246)‘Landfill’ is defined in Article 2, point (g), of Council Directive 1999/31/EC of 26 April 1999 on the landfill of waste (OJ L 182, 16.7.1999, p. 1). (463)Future scenarios include Intergovernmental Panel on Climate Change representative concentration pathways RCP2.6, RCP4.5, RCP6.0 and RCP8.5. (464)Assessments Reports on Climate Change: Impacts, Adaptation and Vulnerability, published periodically by the Intergovernmental Panel on Climate Change (IPCC), the United Nations body for assessing the science related to climate change produces, https://www.ipcc.ch/reports/. (465)Such as Copernicus services managed by the European Commission. (466)Nature-based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(467)See Communication from the Commission to the European Parliament, the Council, the European Economic and Social Committee and the Committee of the Regions: Green Infrastructure (GI) — Enhancing Europe’s Natural Capital (COM/2013/0249 final).</t>
  </si>
  <si>
    <t>CCA 5.11</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</si>
  <si>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scenarios(468)Future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reports(469)Assessments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source(470)Such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solutions(471)Nature-based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infrastructure(472)See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</si>
  <si>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A monitoring plan is in place for CO2 leakages.</t>
  </si>
  <si>
    <t>(468)Future scenarios include Intergovernmental Panel on Climate Change representative concentration pathways RCP2.6, RCP4.5, RCP6.0 and RCP8.5. (469)Assessments Reports on Climate Change: Impacts, Adaptation and Vulnerability, published periodically by the Intergovernmental Panel on Climate Change (IPCC), the United Nations body for assessing the science related to climate change produces, https://www.ipcc.ch/reports/. (470)Such as Copernicus services managed by the European Commission. (471)Nature-based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(472)See Communication from the Commission to the European Parliament, the Council, the European Economic and Social Committee and the Committee of the Regions: Green Infrastructure (GI) — Enhancing Europe’s Natural Capital (COM/2013/0249 final).</t>
  </si>
  <si>
    <t>CCA 5.12</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</si>
  <si>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scenarios(473)Future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reports(474)Assessments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source(475)Such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solutions(476)Nature-based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infrastructure(477)See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</si>
  <si>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(473)Future scenarios include Intergovernmental Panel on Climate Change representative concentration pathways RCP2.6, RCP4.5, RCP6.0 and RCP8.5. (474)Assessments Reports on Climate Change: Impacts, Adaptation and Vulnerability, published periodically by the Intergovernmental Panel on Climate Change (IPCC), the United Nations body for assessing the science related to climate change produces, https://www.ipcc.ch/reports/. (475)Such as Copernicus services managed by the European Commission. (476)Nature-based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(477)See Communication from the Commission to the European Parliament, the Council, the European Economic and Social Committee and the Committee of the Regions: Green Infrastructure (GI) — Enhancing Europe’s Natural Capital (COM/2013/0249 final).</t>
  </si>
  <si>
    <t>E36.00, F42.9</t>
  </si>
  <si>
    <t>CCA 5.13</t>
  </si>
  <si>
    <t>Desalination</t>
  </si>
  <si>
    <t>Construction, operation, upgrade, extension and renewal of desalination plants to produce water to be distributed in drinking water supply systems. The economic activity includes abstraction of marine or brackish water, pre-treatment (such as treatment designed to remove contaminants, scale formation or membrane fouling), treatment (such as reverse osmosis using membrane technology), post-treatment (disinfection and conditioning) and storage of processed water. The economic activity also includes the disposal of brine (reject water) accomplished by means of deep-sea pipes or outflows providing dilution, or through other brine discharge techniques for plants located on more inland sites (such as for brackish water desalination). The economic activity may be applied to waters with varying levels of salinity, as long as those waters do not qualify as freshwater, as defined in Annex II to Directive 2000/60/EC. The economic activities in this category could be associated with several NACE codes, in particular E36.00 and F42.9, in accordance with the statistical classification of economic activities established by Regulation (EC) No 1893/2006.</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</si>
  <si>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scenarios(478)Future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reports(479)Assessments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source(480)Such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solutions(481)Nature-based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infrastructure(482)See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 5. In order for an activity to be considered as an enabling activity as referred to in Article 11(1), point (b), of Regulation (EU) 2020/852, the economic operator demonstrates, through an assessment of current and future climate risks, including uncertainty and based on robust data, that the activity provides a technology, product, service, information, or practice, or promotes their uses with one of the following primary objectives: increasing the level of resilience to physical climate risks of other people, of nature, of cultural heritage, of assets and of other economic activities; contributing to adaptation efforts of other people, of nature, of cultural heritage, of assets and of other economic activities.</t>
  </si>
  <si>
    <t>The greenhouse gas emissions from the desalination plant do not exceed 1080 gCO2e/m3 of freshwater produced (includingtreatments, pumping and brine disposal and the related energy use).</t>
  </si>
  <si>
    <t>Environmental degradation risks related to preserving water quality and avoiding water stress are identified and addressed with the aim of achieving good water status and good ecological potential as defined in Article 2, points (22) and (23), of Regulation (EU) 2020/852, in accordance with Directive 2000/60/EC(483)For activities in third countries, in accordance with applicable national law or international standards which pursue equivalent objectives of good water status and good ecological potential, through equivalent procedural and substantive rules, i.e. a water use and protection management plan developed in consultation with relevant stakeholders which ensures that : 1) the impact of the activities on the identified status or ecological potential of potentially affected water body or bodies is assessed and 2) deterioration or prevention of good status/ecological potential is avoided or, where this is not possible, 3) justified by the lack of better environmental alternatives which are not disproportionately costly/technically unfeasible, and all practicable steps are taken to mitigate the adverse impact on the status of the body of water. and with a water use and protection management plan, developed thereunder for the potentially affected water body or bodies, in consultation with relevant stakeholders. The project has been authorised by the competent authority, in the framework of integrated water management, having as priority taken into account all other viable water supply options, water demand management and efficiency measures, in consultation with the water management authorities. An Environmental Impact Assessment or screening is carried out in accordance with national legislation, and includes an assessment of the impact on freshwater and marine waters in accordance with Directives 2000/60/EC and 2008/56/EC. The activity does not hamper the achievement of good environmental status of marine waters or does not deteriorate marine waters that are already in good environmental status as defined in Article 2, points (21) of Regulation (EU) 2020/852 and in accordance with Directive 2008/56/EC, that requires in particular that the appropriate measures are taken to prevent or mitigate impacts in relation to the descriptors laid down in Annex I to that Directive, taking into account the Commission Decision (EU) 2017/848 in relation to the relevant criteria and methodological standards for those descriptors. The activity complies with Directive 2014/89/EU of the European Parliament and of the Council(484)Directive 2014/89/EU of the European Parliament and of the Council of 23 July 2014 establishing a framework for maritime spatial planning (OJ L 257, 28.8.2014, p. 135).. In order to limit thermal anomalies associated with the discharge of waste heat, the operator of desalination plants controls: the maximum temperature of the recipient marine water body after mixing; the maximum temperature difference between the discharged brine water and the recipient marine water body. The temperature control is implemented in accordance with the threshold values set out in Union law and national law.</t>
  </si>
  <si>
    <t>The brine disposal is based on an environmental impact study including a site-specific assessment of impacts relative to brine marine disposal taking into account the following elements: description and understanding of the local baseline conditions, such as seawater quality, topography, hydrodynamic characteristics, and marine ecosystems based on field measurements and surveys; analysis of brine discharge impacts, based on dispersion modelling of the brine discharge and laboratory toxicity testing, aimed at defining safe discharge conditions taking into account salt concentration, total alkalinity, temperature and toxic metals. The level of detail required in the assessment is appropriate to the size, process and recovery rates of the desalination plant, as well as its location. The environmental impact study demonstrates that the impact of brine discharge does not deteriorate the ecosystem’s integrity. Based on the environmental impact study, the activity adopts safe brine discharge criteria, including site-specific minimum brine dilution objectives, based on an appropriate characterisation of local water conditions, ecosystems, species and habitats, in order to mitigate the possible adverse effects of brine disposal.</t>
  </si>
  <si>
    <t>An Environmental Impact Assessment (EIA) or screening(485)The procedure through which the competent authority determines whether projects listed in Annex II to Directive 2011/92/EU is to be made subject to an environmental impact assessment (as referred to in Article 4(2) of that Directive). has been completed in accordance with relevant EIA national legislation(486)For activities in third countries, in accordance with equivalent applicable national law or international standards requiring the completion of an EIA or screening, for example, IFC Performance Standard 1: Assessment and Management of Environmental and Social Risks.. Where an EIA has been carried out, the required mitigation, restoration or compensation measures for protecting the environment are implemented. The activity does not have significant effects on protected areas (UNESCO World Heritage sites, Key Biodiversity Areas, as well as other protected areas than Natura 2000 sites), and protected species based on an assessment of its impact that takes into account the best available knowledge(487)For activities located in third countries, in accordance with equivalent applicable national law or international standards, that aim at the conservation of natural habitats, wild fauna and wild flora, and that require to carry out (1) a screening procedure to determine whether, for a given activity, an appropriate assessment of the possible impacts on protected habitats and species is needed; (2) such an appropriate assessment where the screening determines that it is needed, for example IFC Performance Standard 6: Biodiversity Conservation and Sustainable Management of Living Natural Resources..</t>
  </si>
  <si>
    <t>(478)Future scenarios include Intergovernmental Panel on Climate Change representative concentration pathways RCP2.6, RCP4.5, RCP6.0 and RCP8.5. (479)Assessments Reports on Climate Change: Impacts, Adaptation and Vulnerability, published periodically by the Intergovernmental Panel on Climate Change (IPCC), the United Nations body for assessing the science related to climate change produces, https://www.ipcc.ch/reports/. (480)Such as Copernicus services managed by the European Commission. (481)Nature-based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(482)See Communication from the Commission to the European Parliament, the Council, the European Economic and Social Committee and the Committee of the Regions: Green Infrastructure (GI) — Enhancing Europe’s Natural Capital (COM/2013/0249 final).</t>
  </si>
  <si>
    <t>CCA 6.1</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</si>
  <si>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scenarios(488)Future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reports(489)Assessments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source(490)Such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solutions(491)Nature-based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infrastructure(492)See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</si>
  <si>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(488)Future scenarios include Intergovernmental Panel on Climate Change representative concentration pathways RCP2.6, RCP4.5, RCP6.0 and RCP8.5. (489)Assessments Reports on Climate Change: Impacts, Adaptation and Vulnerability, published periodically by the Intergovernmental Panel on Climate Change (IPCC), the United Nations body for assessing the science related to climate change produces, https://www.ipcc.ch/reports/. (490)Such as Copernicus services managed by the European Commission. (491)Nature-based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(492)See Communication from the Commission to the European Parliament, the Council, the European Economic and Social Committee and the Committee of the Regions: Green Infrastructure (GI) — Enhancing Europe’s Natural Capital (COM/2013/0249 final).</t>
  </si>
  <si>
    <t>CCA 6.2</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</si>
  <si>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scenarios(493)Future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reports(494)Assessments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source(495)Such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solutions(496)Nature-based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infrastructure(497)See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</si>
  <si>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The trains and wagons are not dedicated to the transport of fossil fuels.</t>
  </si>
  <si>
    <t>(493)Future scenarios include Intergovernmental Panel on Climate Change representative concentration pathways RCP2.6, RCP4.5, RCP6.0 and RCP8.5. (494)Assessments Reports on Climate Change: Impacts, Adaptation and Vulnerability, published periodically by the Intergovernmental Panel on Climate Change (IPCC), the United Nations body for assessing the science related to climate change produces, https://www.ipcc.ch/reports/. (495)Such as Copernicus services managed by the European Commission. (496)Nature-based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(497)See Communication from the Commission to the European Parliament, the Council, the European Economic and Social Committee and the Committee of the Regions: Green Infrastructure (GI) — Enhancing Europe’s Natural Capital (COM/2013/0249 final).</t>
  </si>
  <si>
    <t>CCA 6.3</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</si>
  <si>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scenarios(498)Future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reports(499)Assessments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source(500)Such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solutions(501)Nature-based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infrastructure(502)See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</si>
  <si>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N/A(503)Vehicles are required to comply with the criteria for DNSH to pollution prevention and control specified in this section, including as regards CO2 emission levels.</t>
  </si>
  <si>
    <t>For road vehicles of category M, tyres comply with external rolling noise requirements in the highest populated class and with Rolling Resistance Coefficient (influencing the vehicle energy efficiency) in the highest two populated classes as set out in Regulation (EU) 2020/740 and as can be verified from the European Product Registry for Energy Labelling (EPREL). Where applicable, vehicles comply with the requirements of the most recent applicable stage of the Euro VI heavy duty emission type-approval set out in accordance with Regulation (EC) No 595/2009.</t>
  </si>
  <si>
    <t>(498)Future scenarios include Intergovernmental Panel on Climate Change representative concentration pathways RCP2.6, RCP4.5, RCP6.0 and RCP8.5. (499)Assessments Reports on Climate Change: Impacts, Adaptation and Vulnerability, published periodically by the Intergovernmental Panel on Climate Change (IPCC), the United Nations body for assessing the science related to climate change produces, https://www.ipcc.ch/reports/. (500)Such as Copernicus services managed by the European Commission. (501)Nature-based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(502)See Communication from the Commission to the European Parliament, the Council, the European Economic and Social Committee and the Committee of the Regions: Green Infrastructure (GI) — Enhancing Europe’s Natural Capital (COM/2013/0249 final).</t>
  </si>
  <si>
    <t>CCA 6.4</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</si>
  <si>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scenarios(504)Future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reports(505)Assessments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source(506)Such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solutions(507)Nature-based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infrastructure(508)See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</si>
  <si>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Measures are in place to manage waste, in accordance with the waste hierarchy, both in the use phase (maintenance) and the end-of-life including through reuse and recycling of batteries and electronics (in particular critical raw materials therein).</t>
  </si>
  <si>
    <t>(504)Future scenarios include Intergovernmental Panel on Climate Change representative concentration pathways RCP2.6, RCP4.5, RCP6.0 and RCP8.5. (505)Assessments Reports on Climate Change: Impacts, Adaptation and Vulnerability, published periodically by the Intergovernmental Panel on Climate Change (IPCC), the United Nations body for assessing the science related to climate change produces, https://www.ipcc.ch/reports/. (506)Such as Copernicus services managed by the European Commission. (507)Nature-based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(508)See Communication from the Commission to the European Parliament, the Council, the European Economic and Social Committee and the Committee of the Regions: Green Infrastructure (GI) — Enhancing Europe’s Natural Capital (COM/2013/0249 final).</t>
  </si>
  <si>
    <t>CCA 6.5</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</si>
  <si>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scenarios(515)Future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reports(516)Assessments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source(517)Such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solutions(518)Nature-based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infrastructure(519)See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</si>
  <si>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For vehicles of categories M1 and N1, specific emissions of CO2 defined in Article 3(1), point (h), of Regulation (EU) 2019/631 are not higher than the fleet-wide CO2 emissions targets(520)Vehicles are required to comply with the criteria for DNSH to pollution prevention and control specified in this section, including as regards CO2 emission levels.. The fleet-wide CO2 emissions target values to be considered are: until 31 December 2024: for NEDC values, the target values as specified in Article 1, paragraphs 2-3 of Regulation (EU) 2019/631: 95 gCO2/km for vehicles of category M1 and 147 gCO2/km for vehicles of category N1; for WLTP values, the EU fleet-wide target2021, as specified in Annex I to Regulation (EU) 2019/631, in Part A, point 6.0 for vehicles of category M1 and in Part B, point 6.0 for vehicles of category N1. Until the respective EU fleet-wide target2021 is published, those vehicles of category M1 and N1 whose CO2 emissions are only expressed according to WLTP test procedure will be applied a conversion factor of 1.21 and 1.24 respectively in order to account for the transition from NEDC to WLTP, resulting in the corresponding WLTP values of 115 gCO2/km for vehicles of category M1 and 182 gCO2/km for vehicles of category N1; from 1 January 2025, the target values as specified in Article 1, paragraph 4 of Regulation (EU) 2019/631.</t>
  </si>
  <si>
    <t>Vehicles of categories M1 and N1 are both of the following: reusable or recyclable to a minimum of 85 % by weight; reusable or recoverable to a minimum of 95 % by weight(521)As set out in Annex I of Directive 2005/64/EC.. Measures are in place to manage waste both in the use phase (maintenance) and the end-of-life of the fleet, including through reuse and recycling of batteries and electronics (in particular critical raw materials therein), in accordance with the waste hierarchy.</t>
  </si>
  <si>
    <t>Vehicles comply with requirements of the most recent applicable stage of the Euro 6 light-duty emission type-approval(522)Commission Regulation (EU) 2018/1832 set out in in accordance with Regulation (EC) No. 715/2007. Vehicles comply with the emission thresholds for clean light-duty vehicles set out in Table 2 of the Annex to Directive 2009/33/EC. For road vehicles of categories M and N, tyres comply with external rolling noise requirements in the highest populated class and with Rolling Resistance Coefficient (influencing the vehicle energy efficiency) in the highest two populated classes as set out in Regulation (EU) 2020/740 and as can be verified from the European Product Registry for Energy Labelling (EPREL). Vehicles comply with Regulation (EU) No 540/2014.</t>
  </si>
  <si>
    <t>(258)As referred to in Article 4(1), point (a)(i), of Regulation (EU) 2018/858. (259)As referred to in Article 4(1), point (b)(i), of Regulation (EU) 2018/858. (260)Regulation (EC) No 715/2007 of the European Parliament and of the Council of 20 June 2007 on type approval of motor vehicles with respect to emissions from light passenger and commercial vehicles (Euro 5 and Euro 6) and on access to vehicle repair and maintenance information (OJ L 171, 29.6.2007, p. 1). (261)As referred to in Article 4(1) of Regulation (EU) 2018/858. (515)Future scenarios include Intergovernmental Panel on Climate Change representative concentration pathways RCP2.6, RCP4.5, RCP6.0 and RCP8.5. (516)Assessments Reports on Climate Change: Impacts, Adaptation and Vulnerability, published periodically by the Intergovernmental Panel on Climate Change (IPCC), the United Nations body for assessing the science related to climate change produces, https://www.ipcc.ch/reports/. (517)Such as Copernicus services managed by the European Commission. (518)Nature-based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(519)See Communication from the Commission to the European Parliament, the Council, the European Economic and Social Committee and the Committee of the Regions: Green Infrastructure (GI) — Enhancing Europe’s Natural Capital (COM/2013/0249 final).</t>
  </si>
  <si>
    <t>CCA 6.6</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</si>
  <si>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scenarios(527)Future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reports(528)Assessments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source(529)Such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solutions(530)Nature-based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infrastructure(531)See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</si>
  <si>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1. The vehicles are not dedicated to the transport of fossil fuels. 2. For vehicles of category N2 and N3 falling under the scope of Regulation (EU) 2019/1242, specific direct CO2 emissions are equal to or lower than the reference CO2 emissions of all vehicles in the same sub-group, as defined in Article 3 of that Regulation(532)All vehicles are required to comply with the criteria for DNSH to pollution prevention and control specified in this section, including as regards CO2 emission levels..</t>
  </si>
  <si>
    <t>Vehicles of category N1, N2 and N3 are both of the following: reusable or recyclable to a minimum of 85 % by weight; reusable or recoverable to a minimum of 95 % by weight(533)As specified in Annex I to Directive 2005/64/EC.. Measures are in place to manage waste both in the use phase (maintenance) and the end-of-life of the fleet, including through reuse and recycling of batteries and electronics (in particular critical raw materials therein), in accordance with the waste hierarchy.</t>
  </si>
  <si>
    <t>For road vehicles of categories M and N, tyres comply with external rolling noise requirements in the highest populated class and with Rolling Resistance Coefficient (influencing the vehicle energy efficiency) in the highest two populated classes as set out in Regulation (EU) 2020/740 and as can be verified from the European Product Registry for Energy Labelling (EPREL). Vehicles comply with the requirements of the most recent applicable stage of the Euro VI heavy duty emission type-approval(534)Commission Regulation (EU) No 582/2011 implementing and amending Regulation (EC) No 595/2009 of the European Parliament and of the Council with respect to emissions from heavy duty vehicles (Euro VI) and amending Annexes I and III to Directive 2007/46/EC of the European Parliament and of the Council (OJ L 167, 25.6.2011, p. 1). set out in accordance with Regulation (EC) No 595/2009. Vehicles comply with Regulation (EU) No 540/2014.</t>
  </si>
  <si>
    <t>(269)As referred to in Article 4(1), point (b)(ii), of Regulation (EU) 2018/858. (270)As referred to in Article 4(1), point (b)(iii), of Regulation (EU) 2018/858. (271)As set out in Regulation (EC) No 595/2009. (527)Future scenarios include Intergovernmental Panel on Climate Change representative concentration pathways RCP2.6, RCP4.5, RCP6.0 and RCP8.5. (528)Assessments Reports on Climate Change: Impacts, Adaptation and Vulnerability, published periodically by the Intergovernmental Panel on Climate Change (IPCC), the United Nations body for assessing the science related to climate change produces, https://www.ipcc.ch/reports/. (529)Such as Copernicus services managed by the European Commission. (530)Nature-based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(531)See Communication from the Commission to the European Parliament, the Council, the European Economic and Social Committee and the Committee of the Regions: Green Infrastructure (GI) — Enhancing Europe’s Natural Capital (COM/2013/0249 final).</t>
  </si>
  <si>
    <t>CCA 6.7</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</si>
  <si>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scenarios(536)Future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reports(537)Assessments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source(538)Such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solutions(539)Nature-based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infrastructure(540)See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</si>
  <si>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Measures are in place to manage waste, both in the use phase and the end-of-life of the vessel, in accordance with the waste hierarchy, including the control and management of hazardous materials on board of ships and ensuring their safe recycling. For battery-operated vessels, those measures include reuse and recycling of batteries and electronics, including critical raw materials therein.</t>
  </si>
  <si>
    <t>Engines in vessels comply with the emission limits set out in Annex II to Regulation (EU) 2016/1628 (including vessels meeting those limits without type-approved solutions such as through after-treatment).</t>
  </si>
  <si>
    <t>(536)Future scenarios include Intergovernmental Panel on Climate Change representative concentration pathways RCP2.6, RCP4.5, RCP6.0 and RCP8.5. (537)Assessments Reports on Climate Change: Impacts, Adaptation and Vulnerability, published periodically by the Intergovernmental Panel on Climate Change (IPCC), the United Nations body for assessing the science related to climate change produces, https://www.ipcc.ch/reports/. (538)Such as Copernicus services managed by the European Commission. (539)Nature-based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(540)See Communication from the Commission to the European Parliament, the Council, the European Economic and Social Committee and the Committee of the Regions: Green Infrastructure (GI) — Enhancing Europe’s Natural Capital (COM/2013/0249 final).</t>
  </si>
  <si>
    <t>CCA 6.8</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</si>
  <si>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scenarios(541)Future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reports(542)Assessments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source(543)Such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solutions(544)Nature-based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infrastructure(545)See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</si>
  <si>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The vessels are not dedicated to the transport of fossil fuels.</t>
  </si>
  <si>
    <t>Vessels comply with the emission limits of Annex II to Regulation (EU) 2016/1628 (including vessels meeting those limits without type-approved solutions such as through after-treatment).</t>
  </si>
  <si>
    <t>(541)Future scenarios include Intergovernmental Panel on Climate Change representative concentration pathways RCP2.6, RCP4.5, RCP6.0 and RCP8.5. (542)Assessments Reports on Climate Change: Impacts, Adaptation and Vulnerability, published periodically by the Intergovernmental Panel on Climate Change (IPCC), the United Nations body for assessing the science related to climate change produces, https://www.ipcc.ch/reports/. (543)Such as Copernicus services managed by the European Commission. (544)Nature-based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(545)See Communication from the Commission to the European Parliament, the Council, the European Economic and Social Committee and the Committee of the Regions: Green Infrastructure (GI) — Enhancing Europe’s Natural Capital (COM/2013/0249 final).</t>
  </si>
  <si>
    <t>CCA 6.9</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</si>
  <si>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scenarios(546)Future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reports(547)Assessments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source(548)Such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solutions(549)Nature-based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infrastructure(550)See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</si>
  <si>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Measures are in place to manage waste, both in the use phase and the end-of-life of the vessel, in accordance with the waste hierarchy, including the control and management of hazardous materials on board of ships and ensuring their safe recycling.</t>
  </si>
  <si>
    <t>(546)Future scenarios include Intergovernmental Panel on Climate Change representative concentration pathways RCP2.6, RCP4.5, RCP6.0 and RCP8.5. (547)Assessments Reports on Climate Change: Impacts, Adaptation and Vulnerability, published periodically by the Intergovernmental Panel on Climate Change (IPCC), the United Nations body for assessing the science related to climate change produces, https://www.ipcc.ch/reports/. (548)Such as Copernicus services managed by the European Commission. (549)Nature-based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(550)See Communication from the Commission to the European Parliament, the Council, the European Economic and Social Committee and the Committee of the Regions: Green Infrastructure (GI) — Enhancing Europe’s Natural Capital (COM/2013/0249 final).</t>
  </si>
  <si>
    <t>CCA 6.10</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</si>
  <si>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scenarios(551)Future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reports(552)Assessments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source(553)Such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solutions(554)Nature-based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infrastructure(555)See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</si>
  <si>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Measures are in place to manage waste, both in the use phase and in the end-of-life of the vessel, in accordance with the waste hierarchy. For battery-operated vessels, those measures include reuse and recycling of batteries and electronics, including critical raw materials therein. For existing ships above 500 gross tonnage and the new-built ones replacing them, the activity complies with the requirements of Regulation (EU) No 1257/2013 relating to the inventory of hazardous materials on board. The scrap ships are recycled in facilities included on the European List of ship recycling facilities as laid down in Commission Decision 2016/2323. The activity complies with Directive (EU) 2019/883 as regards the protection of the marine environment against the negative effects from discharges of waste from ships. The ship is operated in accordance with Annex V to the IMO MARPOL Convention, in particular with a view to producing reduced quantities of waste and to reducing legal discharges, by managing its waste in a sustainable and environmentally sound manner.</t>
  </si>
  <si>
    <t>As regards the reduction of sulphur oxides emissions and particulate matters, vessels comply with Directive (EU) 2016/802 and with Regulation 14(556)(Version of [adoption date]: http://www.imo.org/en/OurWork/Environment/PollutionPrevention/AirPollution/Pages/Sulphur-oxides-(SOx)-%E2%80%93-Regulation-14.aspx). of Annex VI to the IMO MARPOL Convention. Sulphur in fuel content does not exceed 0,5 % in mass (the global sulphur limit) and 0,1 % in mass in emission control area (ECA) designated in the North and Baltic Seas by the IMO(557)As regards the extension of the requirements applying in Emission Control Area to other Union seas, countries bordering the Mediterranean Sea are discussing the creation of relevant ECA under the legal framework of the Barcelona Convention.. As regards nitrogen oxides (NOx) emissions, vessels comply with Regulation 13(558)(version of [adoption date]: http://www.imo.org/en/OurWork/Environment/PollutionPrevention/AirPollution/Pages/Nitrogen-oxides-(NOx)-–-Regulation-13.aspx°. of Annex VI to the IMO MARPOL Convention. Tier II NOx requirement applies to ships constructed after 2011. Only while operating in NOx emission control areas established under IMO rules, ships constructed after 1 January 2016 comply with stricter engine requirements (Tier III) reducing NOx emissions(559)In Union seas, the requirement is applicable as of 2021 in the Baltic and North Seas.. Discharges of black and grey water comply with Annex IV to the IMO MARPOL Convention. Measures are in place to minimise toxicity of anti-fouling paint and biocides as laid down in Regulation (EU) No 528/2012, which implements in Union law the International Convention on the Control of Harmful Anti-fouling Systems on Ships adopted on 5 October 2001.</t>
  </si>
  <si>
    <t>Releases of ballast water containing non-indigenous species are prevented in line with the International Convention for the Control and Management of Ships' Ballast Water and Sediments (BWM). Measures are in place to prevent the introduction of non-indigenous species by biofouling of hull and niche areas of ships taking into account the IMO Biofouling Guidelines(560)IMO Guidelines for the control and management of ships' biofouling to minimize the transfer of invasive aquatic species, resolution MEPC.207(62).. Noise and vibrations are limited by using noise reducing propellers, hull design or on-board machinery in line with the guidance given in the IMO Guidelines for the Reduction of Underwater Noise(561)IMO Guidelines for the Reduction of Underwater Noise from Commercial Shipping to Address Adverse Impacts on Marine Life, (MEPC.1/Circ.833).. In the Union, the activity does not hamper the achievement of good environmental status, as set out in Directive 2008/56/EC, requiring that the appropriate measures are taken to prevent or mitigate impacts in relation to that Directive’s Descriptors 1 (biodiversity), 2 (non-indigenous species), 6 (seabed integrity), 8 (contaminants), 10 (marine litter), 11 (Noise/Energy) and as set out in Commission Decision (EU) 2017/848 in relation to the relevant criteria and methodological standards for those descriptors, as applicable.</t>
  </si>
  <si>
    <t>(551)Future scenarios include Intergovernmental Panel on Climate Change representative concentration pathways RCP2.6, RCP4.5, RCP6.0 and RCP8.5. (552)Assessments Reports on Climate Change: Impacts, Adaptation and Vulnerability, published periodically by the Intergovernmental Panel on Climate Change (IPCC), the United Nations body for assessing the science related to climate change produces, https://www.ipcc.ch/reports/. (553)Such as Copernicus services managed by the European Commission. (554)Nature-based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(555)See Communication from the Commission to the European Parliament, the Council, the European Economic and Social Committee and the Committee of the Regions: Green Infrastructure (GI) — Enhancing Europe’s Natural Capital (COM/2013/0249 final).</t>
  </si>
  <si>
    <t>CCA 6.11</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</si>
  <si>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scenarios(562)Future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reports(563)Assessments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source(564)Such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solutions(565)Nature-based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5version of [adoption date]: https://ec.europa.eu/info/research-and-innovation/research-area/environment/nature-based-solutions_en/). or rely on blue or green infrastructure(566)See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</si>
  <si>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Measures are in place to manage waste, both in the use phase and in the end-of-life of the vessel, in accordance with the waste hierarchy. For battery-operated vessels, those measures include reuse and recycling of batteries and electronics, including critical raw materials therein. For existing ships above 500 gross tonnage and the new-built ones replacing them, the activity complies with the requirement of Regulation (EU) No 1257/2013 relating to the inventory of hazardous materials. The scrap ships are recycled in facilities included on the European List of ship recycling facilities as laid down in Commission Decision 2016/2323. The activity complies with Directive (EU) 2019/883 as regards the protection of the marine environment against the negative effects from discharges of waste from ships The ship is operated in accordance with Annex V to the IMO MARPOL Convention, in particular with a view to producing reduced quantities of waste and to reducing legal discharges, by managing its waste in a sustainable and environmentally sound manner.</t>
  </si>
  <si>
    <t>As regards the reduction of sulphur oxides emissions and particulate matters, vessels comply with Directive (EU) 2016/802 and with Regulation 14 of Annex VI to the IMO MARPOL Convention. Sulphur in fuel content does not exceed 0,5 % in mass (the global sulphur limit) and 0,1 % in mass in emission control area (ECA) designated in the North and Baltic Seas by the IMO(567)As regards the extension of the requirements applying in Emission Control Area to other Union seas, countries bordering the Mediterranean Sea are discussing the creation of relevant ECA under the legal framework of the Barcelona Convention.. As regards nitrogen oxides (NOx) emissions, vessels comply with Regulation 13 of Annex VI to the IMO MARPOL Convention. Tier II NOx requirement applies to ships constructed after 2011. Only while operating in NOx emission control areas established under IMO rules, ships constructed after 1 January 2016 comply with stricter engine requirements (Tier III) reducing NOx emissions(568)In Union seas, the requirement is applicable as of 2021 in the Baltic and North Seas.. Discharges of black and grey water comply with Annex IV to the IMO MARPOL Convention. Measures are in place to minimise toxicity of anti-fouling paint and biocides as laid down in Regulation (EU) No 528/2012, which implements in Union law the International Convention on the Control of Harmful Anti-fouling Systems on Ships adopted on 5 October 2001.</t>
  </si>
  <si>
    <t>Releases of ballast water containing non-indigenous species are prevented in line with the International Convention for the Control and Management of Ships' Ballast Water and Sediments (BWM). Measures are in place to prevent the introduction of non-indigenous species by biofouling of hull and niche areas of ships taking into account the IMO Biofouling Guidelines(569)IMO Guidelines for the control and management of ships' biofouling to minimize the transfer of invasive aquatic species resolution MEPC.207(62).. Noise and vibrations are limited by using noise reducing propellers, hull design or on-board machinery in line with the guidance given in the IMO Guidelines for the Reduction of Underwater Noise(570)IMO Guidelines for the Reduction of Underwater Noise from Commercial Shipping to Address Adverse Impacts on Marine Life, (MEPC.1/Circ.833).. In the Union, the activity does not hamper the achievement of good environmental status, as set out in Directive 2008/56/EC, requiring that the appropriate measures are taken to prevent or mitigate impacts in relation to that Directive’s Descriptors 1 (biodiversity), 2 (non-indigenous species), 6 (seabed integrity), 8 (contaminants), 10 (marine litter), 11 (Noise/Energy) and as set out in Commission Decision (EU) 2017/848 in relation to the relevant criteria and methodological standards for those descriptors, as applicable.</t>
  </si>
  <si>
    <t>(562)Future scenarios include Intergovernmental Panel on Climate Change representative concentration pathways RCP2.6, RCP4.5, RCP6.0 and RCP8.5. (563)Assessments Reports on Climate Change: Impacts, Adaptation and Vulnerability, published periodically by the Intergovernmental Panel on Climate Change (IPCC), the United Nations body for assessing the science related to climate change produces, https://www.ipcc.ch/reports/. (564)Such as Copernicus services managed by the European Commission. (565)Nature-based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5version of [adoption date]: https://ec.europa.eu/info/research-and-innovation/research-area/environment/nature-based-solutions_en/). (566)See Communication from the Commission to the European Parliament, the Council, the European Economic and Social Committee and the Committee of the Regions: Green Infrastructure (GI) — Enhancing Europe’s Natural Capital (COM/2013/0249 final).</t>
  </si>
  <si>
    <t>CCA 6.12</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</si>
  <si>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scenarios(571)Future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reports(572)Assessments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source(573)Such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solutions(574)Nature-based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infrastructure(575)See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</si>
  <si>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Measures are in place to manage waste, both in the use phase and in the end-of-life of the vessel, in accordance with the waste hierarchy. For battery-operated vessels, those measures include reuse and recycling of batteries and electronics, including critical raw materials therein. For existing ships above 500 gross tonnage and the new-built ones replacing them, the activity complies with the requirements of Regulation (EU) No 1257/2013 relating to the inventory of hazardous materials. The scrap ships are recycled in facilities included on the European List of ship recycling facilities as laid down in Commission Decision 2016/2323. The activity complies with Directive (EU) 2019/883 as regards the protection of the marine environment against the negative effects from discharges of waste from ships. The ship is operated in accordance with Annex V to the IMO MARPOL Convention, in particular with a view to producing reduced quantities of waste and to reducing legal discharges, by managing its waste in a sustainable and environmentally sound manner.</t>
  </si>
  <si>
    <t>As regards the reduction of sulphur oxides emissions and particulate matters, vessels comply with Directive (EU) 2016/802 and with Regulation 14 of Annex VI to the IMO MARPOL Convention. Sulphur in fuel content does not exceed 0,5 % in mass (the global sulphur limit) and 0,1 % in mass in emission control area (ECA) designated in the North and Baltic Seas by the IMO(576)As regards the extension of the requirements applying in Emission Control Area to other Union seas, countries bordering the Mediterranean Sea are discussing the creation of relevant ECA under the legal framework of the Barcelona Convention.. As regards nitrogen oxides (NOx) emissions, vessels comply with Regulation 13 of Annex VI to the IMO MARPOL Convention. Tier II NOx requirement applies to ships constructed after 2011. Only while operating in NOx emission control areas established under IMO rules, ships constructed after 1 January 2016 comply with stricter engine requirements (Tier III) reducing NOx emissions(577)In Union seas, the requirement is applicable as of 2021 in the Baltic and North Seas.. Discharges of black and grey water comply with Annex IV to the IMO MARPOL Convention. Measures are in place to minimise toxicity of anti-fouling paint and biocides as laid down in Regulation (EU) No 528/2012, which implements in Union law the International Convention on the Control of Harmful Anti-fouling Systems on Ships adopted on 5 October 2001.</t>
  </si>
  <si>
    <t>Releases of ballast water containing non-indigenous species are prevented in line with the International Convention for the Control and Management of Ships' Ballast Water and Sediments (BWM). Measures are in place to prevent the introduction of non-indigenous species by biofouling of hull and niche areas of ships taking into account the IMO Biofouling Guidelines(578)IMO Guidelines for the control and management of ships' biofouling to minimize the transfer of invasive aquatic species resolution MEPC.207(62).. Noise and vibrations are limited by using noise reducing propellers, hull design or on-board machinery in line with the guidance given in the IMO Guidelines for the Reduction of Underwater Noise(579)IMO Guidelines for the Reduction of Underwater Noise from Commercial Shipping to Address Adverse Impacts on Marine Life, (MEPC.1/Circ.833).. In the Union, the activity does not hamper the achievement of good environmental status, as set out in Directive 2008/56/EC, requiring that the appropriate measures are taken to prevent or mitigate impacts in relation to that Directive’s Descriptors 1 (biodiversity), 2 (non-indigenous species), 6 (seabed integrity), 8 (contaminants), 10 (marine litter), 11 (Noise/Energy) and as set out in Commission Decision (EU) 2017/848 in relation to the relevant criteria and methodological standards for those descriptors, as applicable.</t>
  </si>
  <si>
    <t>(571)Future scenarios include Intergovernmental Panel on Climate Change representative concentration pathways RCP2.6, RCP4.5, RCP6.0 and RCP8.5. (572)Assessments Reports on Climate Change: Impacts, Adaptation and Vulnerability, published periodically by the Intergovernmental Panel on Climate Change (IPCC), the United Nations body for assessing the science related to climate change produces, https://www.ipcc.ch/reports/. (573)Such as Copernicus services managed by the European Commission. (574)Nature-based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(575)See Communication from the Commission to the European Parliament, the Council, the European Economic and Social Committee and the Committee of the Regions: Green Infrastructure (GI) — Enhancing Europe’s Natural Capital (COM/2013/0249 final).</t>
  </si>
  <si>
    <t>CCA 6.13</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</si>
  <si>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scenarios(580)Future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reports(581)Assessments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source(582)Such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solutions(583)Nature-based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infrastructure(584)See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</si>
  <si>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At least 70 % (by weight) of the non-hazardous construction and demolition waste (excluding naturally occurring material referred to in category 17 05 04 in the European List of Waste established by Decision 2000/532/EC) generated on the construction site is prepared for reuse, recycling and other material recovery, including backfilling operations using waste to substitute other materials, in accordance with the waste hierarchy and the EU Construction and Demolition Waste Management Protocol(585)EU Construction and Demolition Waste Protocol (version of [adoption date]: https://ec.europa.eu/growth/content/eu-construction-and-demolition-waste-protocol-0_en).. Operators limit waste generation in processes related construction and demolition, in accordance with the EU Construction and Demolition Waste Management Protocol and taking into account best available techniques and using selective demolition to enable removal and safe handling of hazardous substances and facilitate reuse and high-quality recycling by selective removal of materials, using available sorting systems for construction and demolition waste.</t>
  </si>
  <si>
    <t>(580)Future scenarios include Intergovernmental Panel on Climate Change representative concentration pathways RCP2.6, RCP4.5, RCP6.0 and RCP8.5. (581)Assessments Reports on Climate Change: Impacts, Adaptation and Vulnerability, published periodically by the Intergovernmental Panel on Climate Change (IPCC), the United Nations body for assessing the science related to climate change produces, https://www.ipcc.ch/reports/. (582)Such as Copernicus services managed by the European Commission. (583)Nature-based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(584)See Communication from the Commission to the European Parliament, the Council, the European Economic and Social Committee and the Committee of the Regions: Green Infrastructure (GI) — Enhancing Europe’s Natural Capital (COM/2013/0249 final).</t>
  </si>
  <si>
    <t>CCA 6.14</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</si>
  <si>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scenarios(587)Future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reports(588)Assessments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source(589)Such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solutions(590)Nature-based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infrastructure(591)See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</si>
  <si>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The infrastructure is not dedicated to transportation or storage of fossil fuels. In case of new infrastructure or major renovation, the infrastructure has been climate proofed in accordance with the appropriate climate proofing practice that includes carbon footprinting and clearly defined shadow cost of carbon. Such carbon footprinting covers scope 1-3 emissions, and demonstrates that the infrastructure does not lead to additional relative greenhouse gas emissions, calculated on the basis of conservative assumptions, values and procedures.</t>
  </si>
  <si>
    <t>At least 70 % (by weight) of the non-hazardous construction and demolition waste (excluding naturally occurring material referred to in in category 17 05 04 in the European List of Waste established by Decision 2000/532/EC) generated on the construction site is prepared for reuse, recycling and other material recovery, including backfilling operations using waste to substitute other materials, in accordance with the waste hierarchy and the EU Construction and Demolition Waste Management Protocol(592)EU Construction and Demolition Waste Protocol (version of [adoption date]: https://ec.europa.eu/growth/content/eu-construction-and-demolition-waste-protocol-0_en).. Operators limit waste generation in processes related construction and demolition, in accordance with the EU Construction and Demolition Waste Management Protocol and taking into account best available techniques and using selective demolition to enable removal and safe handling of hazardous substances and facilitate reuse and high-quality recycling by selective removal of materials, using available sorting systems for construction and demolition waste.</t>
  </si>
  <si>
    <t>Where appropriate, given the sensitivity of the area affected, in particular in terms of the size of population affected, noise and vibrations from use of infrastructure are mitigated by introducing open trenches, wall barriers or other measures and comply with Directive 2002/49/EC. Measures are taken to reduce noise, dust and pollutant emissions during construction or maintenance works.</t>
  </si>
  <si>
    <t>(326)In accordance with Article 3, point (11), of Directive 34/2012/EU of the European Parliament and of the Council of 21 November 2012 establishing a single European railway area (OJ L 343, 14.12.2012, p. 32). (587)Future scenarios include Intergovernmental Panel on Climate Change representative concentration pathways RCP2.6, RCP4.5, RCP6.0 and RCP8.5. (588)Assessments Reports on Climate Change: Impacts, Adaptation and Vulnerability, published periodically by the Intergovernmental Panel on Climate Change (IPCC), the United Nations body for assessing the science related to climate change produces, https://www.ipcc.ch/reports/. (589)Such as Copernicus services managed by the European Commission. (590)Nature-based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(591)See Communication from the Commission to the European Parliament, the Council, the European Economic and Social Committee and the Committee of the Regions: Green Infrastructure (GI) — Enhancing Europe’s Natural Capital (COM/2013/0249 final).</t>
  </si>
  <si>
    <t>CCA 6.15</t>
  </si>
  <si>
    <t>Infrastructure enabling road transport and public transport</t>
  </si>
  <si>
    <t>Construction, modernisation, maintenance and operation of motorways, streets, roads, other vehicular and pedestrian ways, surface work on streets, roads, highways, bridges or tunnels and construction of airfield runways, including the provision of architectural services, engineering services, drafting services, building inspection services and surveying and mapping services and the like as well as the performance of physical, chemical and other analytical testing of all types of materials and products, and excludes the installation of street lighting and electrical signals. The economic activities in this category could be classified under several NACE codes, in particular F42.11, F42.13, M71.12 and M71.20 in accordance with the statistical classification of economic activities established by Regulation (EC) No 1893/2006.</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</si>
  <si>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scenarios(593)Future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reports(594)Assessments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source(595)Such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solutions(596)Nature-based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infrastructure(597)See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</si>
  <si>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At least 70 % (by weight) of the non-hazardous construction and demolition waste (excluding naturally occurring material defined in category 17 05 04 in the European List of Waste established by Decision 2000/532/EC) generated on the construction site is prepared for reuse, recycling and other material recovery, including backfilling operations using waste to substitute other materials, in accordance with the waste hierarchy and the EU Construction and Demolition Waste Management Protocol(598)EU Construction and Demolition Waste Protocol (version of [adoption date]: https://ec.europa.eu/growth/content/eu-construction-and-demolition-waste-protocol-0_en).. Operators limit waste generation in processes related construction and demolition, in accordance with the EU Construction and Demolition Waste Management Protocol and taking into account best available techniques and using selective demolition to enable removal and safe handling of hazardous substances and facilitate reuse and high-quality recycling by selective removal of materials, using available sorting systems for construction and demolition waste.</t>
  </si>
  <si>
    <t>Where relevant, noise and vibrations from use of infrastructure are mitigated by introducing open trenches, wall barriers or other measures and comply with the Directive 2002/49/EC. Measures are taken to reduce noise, dust and pollutant emissions during construction or maintenance works.</t>
  </si>
  <si>
    <t>The activity complies with the criteria set out in Appendix D to this Annex. Where relevant, maintenance of vegetation along road transport infrastructure ensures invasive species do not spread. Mitigation measures have been implemented to avoid wildlife collisions.</t>
  </si>
  <si>
    <t>(593)Future scenarios include Intergovernmental Panel on Climate Change representative concentration pathways RCP2.6, RCP4.5, RCP6.0 and RCP8.5. (594)Assessments Reports on Climate Change: Impacts, Adaptation and Vulnerability, published periodically by the Intergovernmental Panel on Climate Change (IPCC), the United Nations body for assessing the science related to climate change produces, https://www.ipcc.ch/reports/. (595)Such as Copernicus services managed by the European Commission. (596)Nature-based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(597)See Communication from the Commission to the European Parliament, the Council, the European Economic and Social Committee and the Committee of the Regions: Green Infrastructure (GI) — Enhancing Europe’s Natural Capital (COM/2013/0249 final).</t>
  </si>
  <si>
    <t>CCA 6.16</t>
  </si>
  <si>
    <t>Infrastructure for water transport</t>
  </si>
  <si>
    <t>Construction, modernisation and operation of waterways, harbour and rivers works, pleasure ports, locks, dams and dykes and other, including the provision of architectural services, engineering services, drafting services, building inspection services and surveying and mapping services and the like as well as the performance of physical, chemical and other analytical testing of all types of materials and products and excludes project management activities related to civil engineering works. The economic activities in this category exclude dredging of waterways. The economic activities in this category could be associated with several NACE codes, in particular F42.91, M71.12 and M71.20 in accordance with the statistical classification of economic activities established by Regulation (EC) No 1893/2006.</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</si>
  <si>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scenarios(599)Future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reports(600)Assessments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source(601)Such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solutions(602)Nature-based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infrastructure(603)See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</si>
  <si>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The activity complies with the provisions of Directive 2000/60/EC, in particular with all the requirements laid down in Article 4 of the Directive. In accordance with Article 4 of Directive 2000/60/EC and in particular paragraph 7 of that Article, prior to refurbishment/construction, an impact assessment of the project is carried out to assess all its potential impacts on the status of water bodies within the same river basin and on protected habitats and species directly dependent on water, considering in particular migration corridors, free-flowing rivers or ecosystems close to undisturbed conditions. The assessment is based on recent, comprehensive and accurate data, including monitoring data on biological quality elements that are specifically sensitive to hydromorphological alterations, and on the expected status of the water body as a result of the new activities, as compared to its current one. It assesses, in particular, the cumulated impacts of this new project with other existing or planned infrastructure in the river basin. On the basis of that impact assessment, it has been established that the project is conceived, by design and location and by mitigation measures, so that it complies with one of the following requirements: the project does not entail any deterioration nor compromises the achievement of good status or potential of the specific water body it relates to, where the project risks to deteriorate or compromise the achievement of good status/potential of the specific water body it relates to, such deterioration is not significant, and is justified by a detailed cost-benefit assessment demonstrating both of the following: the overriding reasons in the public interest or the fact that the benefits expected from the planned navigation infrastructure project in terms of benefits to climate change mitigation/adaptation outweigh the costs from deteriorating the status of water that are accruing to the environment and to society the fact that the overriding public interest or the benefits expected from the activity cannot, for reasons of technical feasibility or disproportionate cost, be achieved by alternative means that would lead to a better environmental outcome (such as nature based solution, alternative location, rehabilitation/refurbishment of existing infrastructures, or use of technologies not disrupting river continuity). All technically feasible and ecologically relevant mitigation measures are implemented to reduce adverse impacts on water as well as on protected habitats and species directly dependent on water. Mitigation measures include, where relevant and depending on the ecosystems naturally present in the affected water bodies: measures to ensure conditions as close as possible to undisturbed continuity (including measures to ensure longitudinal and lateral continuity, minimum ecological flow and sediment flow); measures to protect or enhance morphological conditions and habitats for aquatic species; measures to reduce adverse impacts of eutrophication. The effectiveness of those measures is monitored in the context of the authorisation or permit setting out the conditions aimed at achieving good status or potential of the affected water body. The project does not permanently compromise the achievement of good status/potential in any of the water bodies in the same river basin district. In addition to the mitigation measures referred to above, and where relevant, compensatory measures are implemented to ensure that the project does not result in overall deterioration of status of water bodies in the same river basin district. This is achieved by restoring (longitudinal or lateral) continuity within the same river basin district to an extent that compensates the disruption of continuity, which the planned navigation infrastructure project may cause. Compensation starts prior to the execution of the project.</t>
  </si>
  <si>
    <t>At least 70 % (by weight) of the non-hazardous construction and demolition waste (excluding naturally occurring material defined in category 17 05 04 in the European List of Waste established by Decision 2000/532/EC) generated on the construction site is prepared for reuse, recycling and other material recovery, including backfilling operations using waste to substitute other materials, in accordance with the waste hierarchy and the EU Construction and Demolition Waste Management Protocol(604)EU Construction and Demolition Waste Protocol (version of [adoption date]: https://ec.europa.eu/growth/content/eu-construction-and-demolition-waste-protocol-0_en).. Operators limit waste generation in processes related construction and demolition, in accordance with the EU Construction and Demolition Waste Management Protocol and taking into account best available techniques and using selective demolition to enable removal and safe handling of hazardous substances and facilitate reuse and high-quality recycling by selective removal of materials, using available sorting systems for construction and demolition waste.</t>
  </si>
  <si>
    <t>(599)Future scenarios include Intergovernmental Panel on Climate Change representative concentration pathways RCP2.6, RCP4.5, RCP6.0 and RCP8.5. (600)Assessments Reports on Climate Change: Impacts, Adaptation and Vulnerability, published periodically by the Intergovernmental Panel on Climate Change (IPCC), the United Nations body for assessing the science related to climate change produces, https://www.ipcc.ch/reports/. (601)Such as Copernicus services managed by the European Commission. (602)Nature-based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(603)See Communication from the Commission to the European Parliament, the Council, the European Economic and Social Committee and the Committee of the Regions: Green Infrastructure (GI) — Enhancing Europe’s Natural Capital (COM/2013/0249 final).</t>
  </si>
  <si>
    <t>CCA 6.17</t>
  </si>
  <si>
    <t>Airport infrastructure</t>
  </si>
  <si>
    <t>Construction, modernisation and operation of infrastructure that is required for zero tailpipe CO2 operation of aircraft or the airport’s own operations, as well as for provision of fixed electrical ground power and preconditioned air to stationary aircraft. The economic activities in this category could be classified under several NACE codes, in particular F41.20 and F42.99 in accordance with the statistical classification of economic activities established by Regulation (EC) No 1893/2006.</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</si>
  <si>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scenarios(605)Future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reports(606)Assessments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source(607)Such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solutions(608)Nature-based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infrastructure(609)See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</si>
  <si>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At least 70 % (by weight) of the non-hazardous construction and demolition waste (excluding naturally occurring material defined in category 17 05 04 in the European List of Waste established by Decision 2000/532/EC) generated on the construction site is prepared for reuse, recycling and other material recovery, including backfilling operations using waste to substitute other materials, in accordance with the waste hierarchy and the EU Construction and Demolition Waste Management Protocol(610)EU Construction and Demolition Waste Protocol (version of [adoption date]: https://ec.europa.eu/growth/content/eu-construction-and-demolition-waste-protocol-0_en).. Operators limit waste generation in processes related construction and demolition, in accordance with the EU Construction and Demolition Waste Management Protocol and taking into account best available techniques and using selective demolition to enable removal and safe handling of hazardous substances and facilitate reuse and high-quality recycling by selective removal of materials, using available sorting systems for construction and demolition waste.</t>
  </si>
  <si>
    <t>(605)Future scenarios include Intergovernmental Panel on Climate Change representative concentration pathways RCP2.6, RCP4.5, RCP6.0 and RCP8.5. (606)Assessments Reports on Climate Change: Impacts, Adaptation and Vulnerability, published periodically by the Intergovernmental Panel on Climate Change (IPCC), the United Nations body for assessing the science related to climate change produces, https://www.ipcc.ch/reports/. (607)Such as Copernicus services managed by the European Commission. (608)Nature-based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(609)See Communication from the Commission to the European Parliament, the Council, the European Economic and Social Committee and the Committee of the Regions: Green Infrastructure (GI) — Enhancing Europe’s Natural Capital (COM/2013/0249 final).</t>
  </si>
  <si>
    <t>CCA 7.1</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</si>
  <si>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scenarios(611)Future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reports(612)Assessments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source(613)Such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solutions(614)Nature-based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infrastructure(615)See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</si>
  <si>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The building is not dedicated to extraction, storage, transport or manufacture of fossil fuels. The Primary Energy Demand (PED)(616)The calculated amount of energy needed to meet the energy demand associated with the typical uses of a building expressed by a numeric indicator of total primary energy use in kWh/m2 per year and based on the relevant national calculation methodology and as displayed on the Energy Performance Certificate (EPC). setting out the energy performance of the building resulting from the construction does not exceed the threshold set for the nearly zero-energy building (NZEB) requirements in national regulation implementing Directive 2010/31/EU. The energy performance is certified using an as built Energy Performance Certificate (EPC).</t>
  </si>
  <si>
    <t>Where installed, except for installations in residential building units, the specified water use for the following water appliances are attested by product datasheets, a building certification or an existing product label in the Union, in accordance with the technical specifications laid down in Appendix E to Annex I to this Regulation: wash hand basin taps and kitchen taps have a maximum water flow of 6 litres/min; showers have a maximum water flow of 8 litres/min; WCs, including suites, bowls and flushing cisterns, have a full flush volume of a maximum of 6 litres and a maximum average flush volume of 3,5 litres; urinals use a maximum of 2 litres/bowl/hour. Flushing urinals have a maximum full flush volume of 1 litre. To avoid impact from the construction site, the activity complies with the criteria set out in Appendix B to this Annex.</t>
  </si>
  <si>
    <t>At least 70 % (by weight) of the non-hazardous construction and demolition waste (excluding naturally occurring material referred to in category 17 05 04 in the European List of Waste established by Decision 2000/532/EC) generated on the construction site is prepared for reuse, recycling and other material recovery, including backfilling operations using waste to substitute other materials, in accordance with the waste hierarchy and the EU Construction and Demolition Waste Management Protocol(617)EU Construction and Demolition Waste Protocol (version of [adoption date]: https://ec.europa.eu/growth/content/eu-construction-and-demolition-waste-protocol-0_en).. Operators limit waste generation in processes related to construction and demolition, in accordance with the EU Construction and Demolition Waste Management Protocol and taking into account best available techniques and using selective demolition to enable removal and safe handling of hazardous substances and facilitate reuse and high-quality recycling by selective removal of materials, using available sorting systems for construction and demolition waste. Building designs and construction techniques support circularity and in particular demonstrate, with reference to ISO 20887(618)ISO 20887:2020, Sustainability in buildings and civil engineering works - Design for disassembly and adaptability - Principles, requirements and guidance (version of [adoption date]: https://www.iso.org/standard/69370.html). or other standards for assessing the disassembly or adaptability of buildings, how they are designed to be more resource efficient, adaptable, flexible and dismantleable to enable reuse and recycling.</t>
  </si>
  <si>
    <t>Building components and materials used in the construction comply with the criteria set out in Appendix C to this Annex. Building components and materials used in the construction that may come into contact with occupiers(619)Applying to paints and varnishes, ceiling tiles, floor coverings, including associated adhesives and sealants, internal insulation and interior surface treatments, such as those to treat damp and mold. emit less than 0,06 mg of formaldehyde per m3 of test chamber air upon testing in accordance with the conditions specified in Annex XVII to Regulation (EC) No 1907/2006 and less than 0,001 mg of other categories 1A and 1B carcinogenic volatile organic compounds per m3 of test chamber air, upon testing in accordance with CEN/EN 16516(620)CEN/TS 16516: 2013, Construction products - Assessment of release of dangerous substances - Determination of emissions into indoor air. or ISO 16000-3(621)ISO 16000-3:2011, Indoor air — Part 3: Determination of formaldehyde and other carbonyl compounds in indoor air and test chamber air — Active sampling method. or other equivalent standardised test conditions and determination methods(622)The emissions thresholds for carcinogenic volatile organic compounds relate to a 28-day test period.. Where the new construction is located on a potentially contaminated site (brownfield site), the site has been subject to an investigation for potential contaminants, for example using standard ISO 18400(623)ISO 18400 series on Soil quality — Sampling.. Measures are taken to reduce noise, dust and pollutant emissions during construction or maintenance works.</t>
  </si>
  <si>
    <t>The activity complies with the criteria set out in Appendix D to this Annex. The new construction is not built on one of the following: arable land and crop land with a moderate to high level of soil fertility and below ground biodiversity as referred to in the EU LUCAS survey(629)JRC ESDCA, LUCAS: Land Use and Coverage Area frame Survey (version of [adoption date]: https://esdac.jrc.ec.europa.eu/projects/lucas).; greenfield land of recognised high biodiversity value and land that serves as habitat of endangered species (flora and fauna) listed on the European Red List(630)IUCN, The IUCN European Red List of Threatened Species (version of [adoption date]: https://www.iucn.org/regions/europe/our-work/biodiversity-conservation/european-red-list-threatened-species). or the IUCN Red List(631)IUCN, The IUCN Red List of Threatened Species (version of [adoption date]: https://www.iucnredlist.org).; land matching the definition of forest as set out in national law used in the national greenhouse gas inventory, or where not available, is in accordance with the FAO definition of forest(632)Land spanning more than 0,5 hectares with trees higher than five meters and a canopy cover of more than 10 %, or trees able to reach those thresholds in situ. It does not include land that is predominantly under agricultural or urban land use..</t>
  </si>
  <si>
    <t>(611)Future scenarios include Intergovernmental Panel on Climate Change representative concentration pathways RCP2.6, RCP4.5, RCP6.0 and RCP8.5. (612)Assessments Reports on Climate Change: Impacts, Adaptation and Vulnerability, published periodically by the Intergovernmental Panel on Climate Change (IPCC), the United Nations body for assessing the science related to climate change produces, https://www.ipcc.ch/reports/. (613)Such as Copernicus services managed by the European Commission. (614)Nature-based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(615)See Communication from the Commission to the European Parliament, the Council, the European Economic and Social Committee and the Committee of the Regions: Green Infrastructure (GI) — Enhancing Europe’s Natural Capital (COM/2013/0249 final).</t>
  </si>
  <si>
    <t>CCA 7.2</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</si>
  <si>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scenarios(633)Future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reports(634)Assessments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source(635)Such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solutions(636)Nature-based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infrastructure(637)See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</si>
  <si>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The building is not dedicated to extraction, storage, transport or manufacture of fossil fuels.</t>
  </si>
  <si>
    <t>Where installed as part of the renovation works, except for renovation works in residential building units, the specified water use for the following water appliances is attested by product datasheets, a building certification or an existing product label in the Union, in accordance with the technical specifications laid down in Appendix E to Annex I to this Regulation: wash hand basin taps and kitchen taps have a maximum water flow of 6 litres/min; showers have a maximum water flow of 8 litres/min; WCs, including suites, bowls and flushing cisterns, have a full flush volume of a maximum of 6 litres and a maximum average flush volume of 3,5 litres; urinals use a maximum of 2 litres/bowl/hour. Flushing urinals have a maximum full flush volume of 1 litre.</t>
  </si>
  <si>
    <t>At least 70 % (by weight) of the non-hazardous construction and demolition waste (excluding naturally occurring material referred to in category 17 05 04 in the European List of Waste established by Decision 2000/532/EC) generated on the construction site is prepared for reuse, recycling and other material recovery, including backfilling operations using waste to substitute other materials, in accordance with the waste hierarchy and the EU Construction and Demolition Waste Management Protocol(638)EU Construction and Demolition Waste Protocol (version of [adoption date]: https://ec.europa.eu/growth/content/eu-construction-and-demolition-waste-protocol-0_en).. Operators limit waste generation in processes related construction and demolition, in accordance with the EU Construction and Demolition Waste Management Protocol and taking into account best available techniques and using selective demolition to enable removal and safe handling of hazardous substances and facilitate reuse and high-quality recycling by selective removal of materials, using available sorting systems for construction and demolition waste. Building designs and construction techniques support circularity and in particular demonstrate, with reference to ISO 20887(639)ISO 20887:2020, Sustainability in buildings and civil engineering works - Design for disassembly and adaptability - Principles, requirements and guidance (version of [adoption date]: https://www.iso.org/standard/69370.html). or other standards for assessing the disassembly or adaptability of buildings, how they are designed to be more resource efficient, adaptable, flexible and dismantleable to enable reuse and recycling.</t>
  </si>
  <si>
    <t>Building components and materials used in the construction complies with the criteria set out in Appendix C to this Annex. Building components and materials used in the building renovation that may come into contact with occupiers(640)Applying to paints and varnishes, ceiling tiles, floor coverings (including associated adhesives and sealants), internal insulation and interior surface treatments (such as to treat damp and mould). emit less than 0,06 mg of formaldehyde per m3 of test chamber air upon testing in accordance with the conditions specified in Annex XVII to Regulation (EC) No 1907/2006 and less than 0,001 mg of other categories 1A and 1B carcinogenic volatile organic compounds per m3 of test chamber air, upon testing in accordance with CEN/EN 16516(641)CEN/TS 16516: 2013, Construction products - Assessment of release of dangerous substances -Determination of emissions into indoor air. or ISO 16000-3:2011(642)ISO 16000-3:2011, Indoor air — Part 3: Determination of formaldehyde and other carbonyl compounds in indoor air and test chamber air — Active sampling method (version of [adoption date]: https://www.iso.org/standard/51812.html). or other equivalent standardised test conditions and determination methods(643)The emissions thresholds for carcinogenic volatile organic compounds relate to a 28-day test period.. Measures are taken to reduce noise, dust and pollutant emissions during construction or maintenance works.</t>
  </si>
  <si>
    <t>(633)Future scenarios include Intergovernmental Panel on Climate Change representative concentration pathways RCP2.6, RCP4.5, RCP6.0 and RCP8.5. (634)Assessments Reports on Climate Change: Impacts, Adaptation and Vulnerability, published periodically by the Intergovernmental Panel on Climate Change (IPCC), the United Nations body for assessing the science related to climate change produces, https://www.ipcc.ch/reports/. (635)Such as Copernicus services managed by the European Commission. (636)Nature-based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(637)See Communication from the Commission to the European Parliament, the Council, the European Economic and Social Committee and the Committee of the Regions: Green Infrastructure (GI) — Enhancing Europe’s Natural Capital (COM/2013/0249 final).</t>
  </si>
  <si>
    <t>CCA 7.3</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</si>
  <si>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scenarios(646)Future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reports(647)Assessments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source(648)Such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solutions(649)Nature-based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infrastructure(650)See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</si>
  <si>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(646)Future scenarios include Intergovernmental Panel on Climate Change representative concentration pathways RCP2.6, RCP4.5, RCP6.0 and RCP8.5. (647)Assessments Reports on Climate Change: Impacts, Adaptation and Vulnerability, published periodically by the Intergovernmental Panel on Climate Change (IPCC), the United Nations body for assessing the science related to climate change produces, https://www.ipcc.ch/reports/. (648)Such as Copernicus services managed by the European Commission. (649)Nature-based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(650)See Communication from the Commission to the European Parliament, the Council, the European Economic and Social Committee and the Committee of the Regions: Green Infrastructure (GI) — Enhancing Europe’s Natural Capital (COM/2013/0249 final).</t>
  </si>
  <si>
    <t>CCA 7.4</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</si>
  <si>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scenarios(651)Future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reports(652)Assessments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source(653)Such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solutions(654)Nature-based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infrastructure(655)See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</si>
  <si>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(651)Future scenarios include Intergovernmental Panel on Climate Change representative concentration pathways RCP2.6, RCP4.5, RCP6.0 and RCP8.5. (652)Assessments Reports on Climate Change: Impacts, Adaptation and Vulnerability, published periodically by the Intergovernmental Panel on Climate Change (IPCC), the United Nations body for assessing the science related to climate change produces, https://www.ipcc.ch/reports/. (653)Such as Copernicus services managed by the European Commission. (654)Nature-based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(655)See Communication from the Commission to the European Parliament, the Council, the European Economic and Social Committee and the Committee of the Regions: Green Infrastructure (GI) — Enhancing Europe’s Natural Capital (COM/2013/0249 final).</t>
  </si>
  <si>
    <t>CCA 7.5</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</si>
  <si>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scenarios(656)Future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reports(657)Assessments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source(658)Such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solutions(659)Nature-based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infrastructure(660)See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</si>
  <si>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(656)Future scenarios include Intergovernmental Panel on Climate Change representative concentration pathways RCP2.6, RCP4.5, RCP6.0 and RCP8.5. (657)Assessments Reports on Climate Change: Impacts, Adaptation and Vulnerability, published periodically by the Intergovernmental Panel on Climate Change (IPCC), the United Nations body for assessing the science related to climate change produces, https://www.ipcc.ch/reports/. (658)Such as Copernicus services managed by the European Commission. (659)Nature-based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(660)See Communication from the Commission to the European Parliament, the Council, the European Economic and Social Committee and the Committee of the Regions: Green Infrastructure (GI) — Enhancing Europe’s Natural Capital (COM/2013/0249 final).</t>
  </si>
  <si>
    <t>CCA 7.6</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</si>
  <si>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scenarios(661)Future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reports(662)Assessments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source(663)Such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solutions(664)Nature-based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infrastructure(665)See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</si>
  <si>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(661)Future scenarios include Intergovernmental Panel on Climate Change representative concentration pathways RCP2.6, RCP4.5, RCP6.0 and RCP8.5. (662)Assessments Reports on Climate Change: Impacts, Adaptation and Vulnerability, published periodically by the Intergovernmental Panel on Climate Change (IPCC), the United Nations body for assessing the science related to climate change produces, https://www.ipcc.ch/reports/. (663)Such as Copernicus services managed by the European Commission. (664)Nature-based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(665)See Communication from the Commission to the European Parliament, the Council, the European Economic and Social Committee and the Committee of the Regions: Green Infrastructure (GI) — Enhancing Europe’s Natural Capital (COM/2013/0249 final).</t>
  </si>
  <si>
    <t>CCA 7.7</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</si>
  <si>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scenarios(666)Future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reports(667)Assessments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source(668)Such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solutions(669)Nature-based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infrastructure(670)See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</si>
  <si>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The building is not dedicated to extraction, storage, transport or manufacture of fossil fuels. For buildings built before 31 December 2020, the building has at least an Energy Performance Certificate (EPC) class C. As an alternative, the building is within the top 30% of the national or regional building stock expressed as operational Primary Energy Demand (PED) and demonstrated by adequate evidence, which at least compares the performance of the relevant asset to the performance of the national or regional stock built before 31 December 2020 and at least distinguishes between residential and non-residential buildings. For buildings built after 31 December 2020, the Primary Energy Demand (PED)(671)The calculated amount of energy needed to meet the energy demand associated with the typical uses of a building expressed by a numeric indicator of total primary energy use in kWh/m2 per year and based on the relevant national calculation methodology and as displayed on the Energy Performance Certificate (EPC). defining the energy performance of the building resulting from the construction does not exceed the threshold set for the nearly zero-energy building (NZEB) requirements in national regulation implementing Directive 2010/31/EU. The energy performance is certified using an as built Energy Performance Certificate (EPC).</t>
  </si>
  <si>
    <t>(666)Future scenarios include Intergovernmental Panel on Climate Change representative concentration pathways RCP2.6, RCP4.5, RCP6.0 and RCP8.5. (667)Assessments Reports on Climate Change: Impacts, Adaptation and Vulnerability, published periodically by the Intergovernmental Panel on Climate Change (IPCC), the United Nations body for assessing the science related to climate change produces, https://www.ipcc.ch/reports/. (668)Such as Copernicus services managed by the European Commission. (669)Nature-based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(670)See Communication from the Commission to the European Parliament, the Council, the European Economic and Social Committee and the Committee of the Regions: Green Infrastructure (GI) — Enhancing Europe’s Natural Capital (COM/2013/0249 final).</t>
  </si>
  <si>
    <t>CCA 8.1</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</si>
  <si>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scenarios(673)Future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reports(674)Assessments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source(675)Such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solutions(676)Nature-based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infrastructure(677)See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</si>
  <si>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The activity has demonstrated best efforts to implement the relevant practices listed as “expected practices” in the most recent version of the European Code of Conduct on Data Centre Energy Efficiency(678)The most recent version of the European Code of Conduct on Data Centre Energy Efficiency is the latest version published at the Joint Research Centre European Energy Efficiency Platform (E3P) website, https://e3p.jrc.ec.europa.eu/communities/data-centres-code-conduct, with a transition period of six months starting from the day of its publication (the 2021 version is available at https://e3p.jrc.ec.europa.eu/publications/2021-best-practice-guidelines-eu-code-conduct-data-centre-energy-efficiency)., or in CEN-CENELEC document CLC TR50600-99-1 “Data centre facilities and infrastructures - Part 99-1: Recommended practices for energy management”(679)Issued on 1 July 2019 by the European Committee for Standardization (CEN) and the European Committee for Electrotechnical Standardization (CENELEC), (version of [adoption date]: https://www.cenelec.eu/dyn/www/f?p=104:110:508227404055501::::FSP_ORG_ID,FSP_PROJECT,FSP_LANG_ID:1258297,65095,25). and has implemented all expected practices that have been assigned the maximum value of 5 according to the most recent version of the European Code of Conduct on Data Centre Energy Efficiency.</t>
  </si>
  <si>
    <t>The equipment used meets the requirements laid down in Directive 2009/125/EC for servers and data storage products. The equipment used does not contain the restricted substances listed in Annex II to Directive 2011/65/EU, except where the concentration values by weight in homogeneous materials do not exceed the maximum values listed in that Annex. A waste management plan is in place and ensures maximal recycling at end of life of electrical and electronic equipment, including through contractual agreements with recycling partners, reflection in financial projections or official project documentation. At its end of life, the equipment undergoes preparation for re-use, recovery or recycling operations, or proper treatment, including the removal of all fluids and a selective treatment in accordance with Annex VII to Directive 2012/19/EU.</t>
  </si>
  <si>
    <t>(376)Data centres include the following equipment: ICT equipment and services; cooling; data centre power equipment; data centre power distribution equipment; data centre building; monitoring systems. (673)Future scenarios include Intergovernmental Panel on Climate Change representative concentration pathways RCP2.6, RCP4.5, RCP6.0 and RCP8.5. (674)Assessments Reports on Climate Change: Impacts, Adaptation and Vulnerability, published periodically by the Intergovernmental Panel on Climate Change (IPCC), the United Nations body for assessing the science related to climate change produces, https://www.ipcc.ch/reports/. (675)Such as Copernicus services managed by the European Commission. (676)Nature-based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(677)See Communication from the Commission to the European Parliament, the Council, the European Economic and Social Committee and the Committee of the Regions: Green Infrastructure (GI) — Enhancing Europe’s Natural Capital (COM/2013/0249 final).</t>
  </si>
  <si>
    <t>J62</t>
  </si>
  <si>
    <t>CCA 8.2</t>
  </si>
  <si>
    <t>Computer programming, consultancy and related activities</t>
  </si>
  <si>
    <t>Providing expertise in the field of information technologies: writing, modifying, testing and supporting software; planning and designing computer systems that integrate computer hardware, software and communication technologies; on-site management and operation of clients’ computer systems or data processing facilities; and other professional and technical computer-related activities. The economic activities in this category could be associated with NACE code J62 in accordance with the statistical classification of economic activities established by Regulation (EC) No 1893/2006.</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</si>
  <si>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scenarios(680)Future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reports(681)Assessments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source(682)Such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solutions(683)Nature-based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infrastructure(684)See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</si>
  <si>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(680)Future scenarios include Intergovernmental Panel on Climate Change representative concentration pathways RCP2.6, RCP4.5, RCP6.0 and RCP8.5. (681)Assessments Reports on Climate Change: Impacts, Adaptation and Vulnerability, published periodically by the Intergovernmental Panel on Climate Change (IPCC), the United Nations body for assessing the science related to climate change produces, https://www.ipcc.ch/reports/. (682)Such as Copernicus services managed by the European Commission. (683)Nature-based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(684)See Communication from the Commission to the European Parliament, the Council, the European Economic and Social Committee and the Committee of the Regions: Green Infrastructure (GI) — Enhancing Europe’s Natural Capital (COM/2013/0249 final).</t>
  </si>
  <si>
    <t>J60</t>
  </si>
  <si>
    <t>CCA 8.3</t>
  </si>
  <si>
    <t>Programming and broadcasting activities</t>
  </si>
  <si>
    <t>Programming and broadcasting activities include creating content or acquiring the right to distribute content and subsequently broadcasting that content, such as radio, television and data programs of entertainment, news, talk, and the like, including data broadcasting, typically integrated with radio or TV broadcasting. The broadcasting can be performed using different technologies, over-the-air, via satellite, via a cable network or via Internet. This also includes the production of programs that are typically narrowcast in nature (limited format, such as news, sports, education, and youth-oriented programming) on a subscription or fee basis, to a third party, for subsequent broadcasting to the public. The economic activities in this category could be associated with NACE code J60 in accordance with the statistical classification of economic activities established by Regulation (EC) No 1893/2006.</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</si>
  <si>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scenarios(685)Future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reports(686)Assessments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source(687)Such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solutions(688)Nature-based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infrastructure(689)See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 5. In order for an activity to be considered as an enabling activity as referred to in Article 11(1), point (b), of Regulation (EU) 2020/852, the economic operator demonstrates, through an assessment of current and future climate risks, including uncertainty and based on robust data, that the activity provides a technology, product, service, information, or practice, or promotes their uses with one of the following primary objectives: increasing the level of resilience to physical climate risks of other people, of nature, of cultural heritage, of assets and of other economic activities; contributing to adaptation efforts of other people, of nature, of cultural heritage, of assets and of other economic activities.</t>
  </si>
  <si>
    <t>(685)Future scenarios include Intergovernmental Panel on Climate Change representative concentration pathways RCP2.6, RCP4.5, RCP6.0 and RCP8.5. (686)Assessments Reports on Climate Change: Impacts, Adaptation and Vulnerability, published periodically by the Intergovernmental Panel on Climate Change (IPCC), the United Nations body for assessing the science related to climate change produces, https://www.ipcc.ch/reports/. (687)Such as Copernicus services managed by the European Commission. (688)Nature-based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(689)See Communication from the Commission to the European Parliament, the Council, the European Economic and Social Committee and the Committee of the Regions: Green Infrastructure (GI) — Enhancing Europe’s Natural Capital (COM/2013/0249 final).</t>
  </si>
  <si>
    <t>J62.01</t>
  </si>
  <si>
    <t>CCA 8.4</t>
  </si>
  <si>
    <t>Software enabling physical climate risk management and adaptation</t>
  </si>
  <si>
    <t>Software development or programming activities aimed at the provision of software for: forecasting, projection, and monitoring of climate risks; early warning systems for climate risks; climate risk management. The economic activity does not include software development and programming as part of engineering activities and related technical consultancy dedicated to adaptation to climate change (see Section 9.1 of this Annex), close to market research, development and innovation (see Section 9.2. of this Annex), and as part of consultancy for physical climate risk management and adaptation (see Section 9.3 of this Annex). The economic activities in this category could be associated with the NACE code J62.01 in accordance with the statistical classification of economic activities established by Regulation (EC) No 1893/2006.</t>
  </si>
  <si>
    <t>1. The activity removes information, technological or capacity barriers to adaptation. 2. The activity uses a methodology and data that: are based on best practice and available guidance and take into account the state-of-the-art science for vulnerability, risk analysis and related methodologies in line with the most recent Intergovernmental Panel on Climate Change report(690)Assessments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source(691)Such as the Copernicus services and Galileo Early Warning Service managed by the European Commission. or paying models; are consistent with standards and guidelines on climate adaptation and risk management and disaster risk reduction, including for example EN ISO 14090(692)ISO standard 14090:2019, Adaptation to climate change – Principles, requirements and guidelines (version of [adoption date]: https://www.iso.org/standard/68507.html). for the understanding of climate impacts and uncertainties and their use in decision-making, as well as EN ISO 14091(693)ISO 14091:2021, Adaptation to climate change — Guidelines on vulnerability, impacts and risk assessment (version of [adoption date]: https://www.iso.org/standard/68508.html). on climate vulnerability, impacts and risk assessment, the Technical Guidance on Comprehensive Risk Assessment and Planning in the Context of Climate Change(694)Technical Guidance on Comprehensive Risk Assessment and Planning in the Context of Climate Change, https://www.undrr.org/publication/technical-guidance-comprehensive-risk-assessment-and-planning-context-climate-change., and the Sendai Framework for Disaster Risk Reduction(695)Sendai Framework for Disaster Risk Reduction 2015-2030, https://www.undrr.org/publication/sendai-framework-disaster-risk-reduction-2015-2030.. 3. The piece of software developed: is targeted at enabling the management of physical climate risks related to hazards listed in Appendix A to this Annex; does not adversely affect the adaptation efforts or the level of resilience to physical climate risks of other people, of nature, of cultural heritage, of assets and of other economic activities; favours nature-based solutions(696)Nature-based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to the extent possible; is consistent with local, sectoral, regional or national adaptation strategies and plans; is monitored and measured against pre-defined indicators and remedial action is considered where those indicators are not met.</t>
  </si>
  <si>
    <t>(690)Assessments Reports on Climate Change: Impacts, Adaptation and Vulnerability, published periodically by the Intergovernmental Panel on Climate Change (IPCC), the United Nations body for assessing the science related to climate change produces, https://www.ipcc.ch/reports/. (691)Such as the Copernicus services and Galileo Early Warning Service managed by the European Commission. (692)ISO standard 14090:2019, Adaptation to climate change – Principles, requirements and guidelines (version of [adoption date]: https://www.iso.org/standard/68507.html). (693)ISO 14091:2021, Adaptation to climate change — Guidelines on vulnerability, impacts and risk assessment (version of [adoption date]: https://www.iso.org/standard/68508.html). (694)Technical Guidance on Comprehensive Risk Assessment and Planning in the Context of Climate Change, https://www.undrr.org/publication/technical-guidance-comprehensive-risk-assessment-and-planning-context-climate-change. (695)Sendai Framework for Disaster Risk Reduction 2015-2030, https://www.undrr.org/publication/sendai-framework-disaster-risk-reduction-2015-2030. (696)Nature-based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t>
  </si>
  <si>
    <t>M71.12</t>
  </si>
  <si>
    <t>CCA 9.1</t>
  </si>
  <si>
    <t>Engineering activities and related technical consultancy dedicated to adaptation to climate change</t>
  </si>
  <si>
    <t>Engineering activities and related technical consultancy dedicated to adaptation to climate change. The economic activities in this category could be associated with NACE code M71.12 in accordance with the statistical classification of economic activities established by Regulation (EC) No 1893/20061.</t>
  </si>
  <si>
    <t>The economic activity is predominantly aimed at the provision of consultancy that helps one or more economic activities for which the technical screening criteria have been set out in this Annex to meet those respective criteria for substantial contribution to climate change adaptation, while respecting the relevant criteria for doing no significant harm to other environmental objectives. The economic activity complies with one the following criteria: it uses state-of-the-art modelling techniques that: properly reflect climate change risks; do not rely only on historical trends; integrate forward-looking scenarios; it develops climate models and projections, services and assessment of impacts, the best available science for vulnerability and risk analysis and related methodologies line with the most recent Intergovernmental Panel on Climate Change reports and scientific peer-reviewed publications. The economic activity removes information, financial, technological and capacity barriers to adaptation. The potential to reduce material impacts due to climate risks is mapped through a robust climate risk assessment in the target economic activity. Activities in architectural design take into account climate proofing guidelines, climate-related hazards modelling and enable the adaptation of construction and infrastructure, including building codes and integrated management systems. The adaptation solutions implemented: do not adversely affect the adaptation efforts or the level of resilience to physical climate risks of other people, of nature, of cultural heritage, of assets and of other economic activities; favour nature-based solutions(697)Nature-based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infrastructure(698)See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</si>
  <si>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The activity is not undertaken for the purposes of fossil fuel extraction or fossil fuel transport.</t>
  </si>
  <si>
    <t>(697)Nature-based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(698)</t>
  </si>
  <si>
    <t>CCA 9.2</t>
  </si>
  <si>
    <t>1. The economic activity researches, innovates or develops solutions, technologies, products, processes or business models, including nature based and nature inspired solutions(699)Nature-based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dedicated to enable one or more activities for which the technical screening criteria have been specified in this Annex to meet the respective criteria for substantial contribution to climate change adaptation to increase their climate-resilience, while respecting the relevant criteria for doing no significant harm to other environmental objectives. 2. Where the researched, developed or innovated technology, product or other solution already enables an activity or several activities addressed in this Annex to meet their technical screening criteria for substantial contribution, the research, development and innovation activity focuses on the delivery of technologies, products or other solutions with new significant advantages, such as better performance or lower cost. 3. The economic activity removes information, financial, technological and capacity barriers to adaptation through new or improved solutions, technologies, products, processes or business models, including nature based solutions. 4. The economic activity has the potential to reduce material impacts due to climate risks identified through a robust climate risk assessment in another economic activity through the development, research, or innovation of solutions, technologies, products, processes or business models, the risk reduction potential of which has at least been demonstrated in an operational environment(700)Corresponding to at least Technology Readiness Level TRL 7 in accordance with Annex G of the General Annexes of HORIZON 2020 WORK PROGRAMME 2016– 2017, p.29, satisfying at least the criteria for substantial contribution to climate change adaptation for the targeted activities. at pre-commercial scale and are further substantiated through at least one of the following elements: the first use of a patent not older than 10 years associated with the solution, technology, product, process or business model; other forms of intellectual property rights associated with the solution, technology, product, process or business model, such as trade secrets, trademarks or copyrights; a permit obtained from a competent authority for operating the demonstration site associated with the solution, technology, product, process or business model for the duration of the demonstration project. 4. The economic activity uses state-of-art climate projections and assessment of impacts, the best available science for vulnerability and risk analysis and related methodologies in accordance with the most recent Intergovernmental Panel on Climate Change reports and scientific peer-reviewed publications as a benchmark for the solutions, technologies, products, processes or business models it develops.</t>
  </si>
  <si>
    <t>The activity is not undertaken for the purposes of fossil fuel extraction, transport or use. The projected life-cycle GHG emissions from the researched technology, product or other solution do not undermine GHG mitigation objectives under the Paris Agreement or hinder the deployment of climate mitigation solutions.</t>
  </si>
  <si>
    <t>(384)In line with Annex G of the General Annexes of HORIZON 2020 WORK PROGRAMME 2016 2017, p.29 (version of [adoption date]: (699)Nature-based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(700)Corresponding to at least Technology Readiness Level TRL 7 in accordance with</t>
  </si>
  <si>
    <t>M74.90</t>
  </si>
  <si>
    <t>CCA 9.3</t>
  </si>
  <si>
    <t>Consultancy for physical climate risk management and adaptation</t>
  </si>
  <si>
    <t>The provision or the contracting of consultancy activities enabling businesses or organisations to manage physical climate risks. The economic activity is carried out with at least one of the following objectives: the provision of or support with conducting assessments of climate impacts, vulnerability or risks; the development, implementation, monitoring, or evaluation of strategies, plans, or measures for the management of physical climate risks. The economic activity does not include technical consultancy related to engineering activities dedicated to adaptation to climate change (see Section 9.1 of this Annex), close to market research, development and innovation (see Section 9.2 of this Annex) and consultancy as part of the development or programming of software enabling physical climate risk management and adaptation (see Section 8.4 of this Annex). The economic activities in this category could be associated with the NACE code M74.90 in accordance with the statistical classification of economic activities established by Regulation (EC) No 1893/2006.</t>
  </si>
  <si>
    <t>1. The activity removes information, technological or capacity barriers to adaptation. 2. The activity uses a methodology and data that: are based on best practice and available guidance and take into account the state-of-the-art science for vulnerability, and risk analysis and related methodologies in line with the most recent Intergovernmental Panel on Climate Change reports(701)Assessments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open source(702)Such as the Copernicus services and Galileo Early Warning Service managed by the European Commission. or paying models; are consistent with standards and guidelines on climate adaptation and risk management and disaster risk reduction, including for example EN ISO 14090:2019(703)ISO standard 14090:2019, Adaptation to climate change – Principles, requirements and guidelines (version of [adoption date]: https://www.iso.org/standard/68507.html). for the understanding of climate impacts and uncertainties and their use in decision-making, as well as ISO 14091:2021(704)ISO 14091:2021, Adaptation to climate change — Guidelines on vulnerability, impacts and risk assessment (version of [adoption date]: https://www.iso.org/standard/68508.html). on climate vulnerability, impacts and risk assessment, the Technical Guidance on Comprehensive Risk Assessment and Planning in the Context of Climate Change(705)Technical Guidance on Comprehensive Risk Assessment and Planning in the Context of Climate Change, https://www.undrr.org/publication/technical-guidance-comprehensive-risk-assessment-and-planning-context-climate-change., and the Sendai Framework for Disaster Risk Reduction(706)Sendai Framework for Disaster Risk Reduction 2015-2030, https://www.undrr.org/publication/sendai-framework-disaster-risk-reduction-2015-2030.. 3. The climate risk management strategies, plans, and measures that are developed: do not adversely affect the adaptation efforts or the level of resilience to physical climate risks of other people, of nature, of cultural heritage, of assets and of other economic activities; favour nature-based solutions(707)Nature-based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infrastructure(708)See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strategies and plans; are monitored and measured against pre-defined indicators and remedial action is considered where those indicators are not met.</t>
  </si>
  <si>
    <t>The activity is not undertaken on fossil fuel extraction, storage, transport or manufacture facilities.</t>
  </si>
  <si>
    <t>(701)Assessments Reports on Climate Change: Impacts, Adaptation and Vulnerability, published periodically by the Intergovernmental Panel on Climate Change (IPCC), the United Nations body for assessing the science related to climate change produces, https://www.ipcc.ch/reports/. (702)Such as the Copernicus services and Galileo Early Warning Service managed by the European Commission. (703)ISO standard 14090:2019, Adaptation to climate change – Principles, requirements and guidelines (version of [adoption date]: https://www.iso.org/standard/68507.html). (704)ISO 14091:2021, Adaptation to climate change — Guidelines on vulnerability, impacts and risk assessment (version of [adoption date]: https://www.iso.org/standard/68508.html). (705)Technical Guidance on Comprehensive Risk Assessment and Planning in the Context of Climate Change, https://www.undrr.org/publication/technical-guidance-comprehensive-risk-assessment-and-planning-context-climate-change. (706)Sendai Framework for Disaster Risk Reduction 2015-2030, https://www.undrr.org/publication/sendai-framework-disaster-risk-reduction-2015-2030. (707)Nature-based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(708)See Communication from the Commission to the European Parliament, the Council, the European Economic and Social Committee and the Committee of the Regions: Green Infrastructure (GI) — Enhancing Europe’s Natural Capital (COM/2013/0249 final).</t>
  </si>
  <si>
    <t>K65.12</t>
  </si>
  <si>
    <t>Financial and insurance activities</t>
  </si>
  <si>
    <t>CCA 10.1</t>
  </si>
  <si>
    <t>Non-life insurance: underwriting of climate-related perils</t>
  </si>
  <si>
    <t>Provision of the following insurance services (other than life insurance) as defined in Annex I of Commission Delegated Regulation (EU) 2015/35 of 10 October 2014(709)Commission Delegated Regulation (EU) 2015/35 of 10 October 2014 supplementing Directive 2009/138/EC of the European Parliament and of the Council on the taking-up and pursuit of the business of Insurance and Reinsurance (Solvency II), (OJ L 12, 17.1.2015, p. 1). related to the underwriting of climate related perils set out in Appendix A to this Annex: medical expense insurance; income protection insurance; workers' compensation insurance; motor vehicle liability insurance; other motor insurance; marine, aviation and transport insurance; fire and other damage to property insurance; assistance. The economic activities in this category could be associated with NACE code K65.12 in accordance with the statistical classification of economic activities established by Regulation (EC) No 1893/2006.</t>
  </si>
  <si>
    <t>1. Leadership in modelling and pricing of climate risks: 1.1. The insurance activity uses state-of-the-art modelling techniques that: properly reflect climate change risks; do not only rely on historical trend; integrate forward-looking scenarios. 1.2. The insurer publicly discloses how the climate change risks are considered in the insurance activity. 1.3. With the exception of legal restrictions on contractual conditions and insurance premiums, the insurance activity provides incentives for risk reduction by setting out the (pre)-conditions for the insurance coverage of risk and by acting as a price signal of risk. For the purpose of this point, reduced premiums or deductibles, possibly based on supportive information on existing/possible actions, to policyholders who protect an asset or activity against natural catastrophes damages may be considered an incentive for risk reduction. 1.4. After a climate risk event, the insurer provides information on the conditions under which coverage under the insurance activity could be renewed or maintained and in particular the benefits of building better in that context. 2. Product design: 2.1. Insurance products sold under the insurance activity offer risk-based rewards for preventive actions taken by policyholders. For the purpose of this point, where a policyholder has invested in adaptation measures, lower premiums may be considered as a risk-based reward for preventive actions taken by policyholders. By way of derogation from this point, where legal restrictions on contractual conditions and insurance premiums prevent the insurance or reinsurance company from providing risk-based rewards, insurance products may instead provide to customers measures in relation to an asset, an activity, or people that prevent or protect against natural catastrophes. Such measures may be provided as information or advice to customers on climate risks and preventive measures that customers could take. 2.2. The distribution strategy for such products covers measures to ensure that policyholders are informed on the relevance of preventive measures that they could take, for the terms and conditions of the insurance coverage, including any impact of such measures on the insurance coverage or the premium level. 3. Innovative insurance coverage solutions: 3.1. Insurance products sold under the insurance activity offer coverage for the climate-related perils(710)See Appendix A. where the demands and needs of policyholders require so. 3.2. Depending on the demands and needs of individual customers, products may include specific risk transfer solutions such as protection against business interruption, contingent business interruption, other non-physical damage-related loss factors, cascading effects and interdependencies of hazards (secondary perils), cascading impacts of interacting natural and technological hazards, critical infrastructure failures. 4. Data sharing: 4.1. With due regard to Regulation (EU) 2016/679 of the European Parliament and of the Council(711)Regulation (EU) 2016/679 of the European Parliament and of the Council of 27 April 2016 on the protection of natural persons with regard to the processing of personal data and on the free movement of such data, and repealing Directive 95/46/EC (General Data Protection Regulation), (OJ L 119, 4.5.2016, p. 1)., a significant share of loss data related to insurer’s activity is made available, free of charge, to one or several public authorities for the purpose of analytical research. Those public authorities declare to use the data for purposes of enhancing adaptation to climate change by the society in a region, country or internationally and the insurer provides the data at a level of granularity sufficient for the use declared by the respective public authorities. 4.2. Where the insurer is not yet sharing such data with a public authority for the aforementioned purpose, it has declared the intention to make its data available, free of charge, to interested third parties and has indicated under which conditions such data can be shared. That declaration of intention to share available data is easily accessible, including on the insurer’s website, for relevant public authorities. 5. High level of service in post-disaster situation: Claims under insurance activity, both ongoing and those from large-scale loss events resulting from climate risks, are processed fairly with respect to customers, in accordance with high handling standards for claims and in timely fashion in line with applicable law and there has been no failure to do so in the context of recent large-scale loss events. Information as regards procedures on additional measures in case of large-scale loss events is publicly available.</t>
  </si>
  <si>
    <t>The activity does not include insurance of the extraction, storage, transport or manufacture of fossil fuels or insurance of vehicles, property or other assets dedicated to such purposes.</t>
  </si>
  <si>
    <t>(709)Commission Delegated Regulation (EU) 2015/35 of 10 October 2014 supplementing Directive 2009/138/EC of the European Parliament and of the Council on the taking-up and pursuit of the business of Insurance and Reinsurance (Solvency II), (OJ L 12, 17.1.2015, p. 1). (710)See (711)Regulation (EU) 2016/679 of the European Parliament and of the Council of 27 April 2016 on the protection of natural persons with regard to the processing of personal data and on the free movement of such data, and repealing Directive 95/46/EC (General Data Protection Regulation), (OJ L 119, 4.5.2016, p. 1).</t>
  </si>
  <si>
    <t>K65.20</t>
  </si>
  <si>
    <t>CCA 10.2</t>
  </si>
  <si>
    <t>Reinsurance</t>
  </si>
  <si>
    <t>Coverage of risks stemming from climate-related perils set out in Appendix A to this Annex ceded by the insurer to the reinsurer. The coverage is set out in an agreement between insurer and reinsurer specifying the insurers’ products (“underlying product”) from which the ceded risks originate. A reinsurance intermediary(712)As defined in Art. 2, point (5), of Directive (EU) 2016/97 of the European Parliament and of the Council of 20 January 2016 on insurance distribution, (OJ L 26, 2.2.2016, p. 19). may be involved in the preparation or conclusion of the contractual agreement between the insurer and the reinsurer. The economic activities in this category could be associated with NACE code K65.20 in accordance with to the statistical classification of economic activities established by Regulation (EC) No 1893/2006.</t>
  </si>
  <si>
    <t>1. Leadership in modelling and pricing of climate risks: 1.1. The reinsurance activity uses state-of-the-art modelling techniques that: are used to properly reflect in the premium level the exposure, hazard and vulnerability to climate change risks as well as actions taken by the policyholder of the insurer to protect the insured asset or activity against those risks, where such information is provided by the insurer to the reinsurer; do not only rely on historical trends; integrate forward-looking scenarios. 1.2. The reinsurer discloses publicly how the risks stemming from climate-related perils are considered in the reinsurance activity. 2. Supporting development and supply of enabling non-life reinsurance products: 2.1. The reinsurance activity’s underlying products cover risks stemming from climate-related perils and reward, in a risk-based manner and without prejudice to legal restrictions on contractual conditions and insurance premiums, preventive actions taken by the insurer’s policyholders. 2.2. The reinsurance activity complies with one or more of the following criteria: where desired by the insurer, the reinsurer engages with the insurer, either directly or via a reinsurance intermediary, during the development of the underlying product by: discussing possible reinsurance solutions that the reinsurer is willing to offer in relation to that product. The final product is brought to market using one of the reinsurance solutions that were discussed with the reinsurer during the product development phase; providing data or other technical advice enabling the insurer to price the coverage for risks stemming from climate-related perils as well as risk-based rewards for preventive actions taken by the insurer’s policyholders; the insurer would likely reduce or discontinue its coverage under the underlying product without the reinsurance agreement or a comparable reinsurance agreement in place; the reinsurer provides, as part of the business relationship with the insurer or the reinsurance intermediary, data or other technical advice or both enabling the insurer to offer coverage of risks stemming from climate-related perils and the coverage allows for risk-based rewards for preventive actions taken by the insurer’s policyholders. 2.3. Where a reinsurance product applies at the level of a portfolio of underlying products, only a share of the reinsurance activity’s underlying products may cover risks stemming from climate- related perils and reward, in a risk-based manner, preventive actions taken by the insurer’s policyholders for the purpose of point 2.1. In that case, the reinsurer is able to identify the share of reinsurance premiums that relate to those underlying products. 3. Innovative reinsurance coverage solutions: 3.1. Reinsurance products sold under the reinsurance activity offer coverage for risks stemming from climate-related perils where the demands and needs of the insurer’s clients, based on the underlying products, require so. Such insurance products appropriately reflect risk-based rewards for preventive actions taken by the insurer’s policyholders. 3.2. Depending on the demands and needs of the individual customers of the insurer, reinsurance products may include specific risk transfer solutions which may include protection against business interruption, contingent business interruption, other non-physical damage-related loss factors, cascading effects and interdependencies of hazards (secondary perils), cascading impacts of interacting natural and technological hazards or critical infrastructure failures. 4. Data sharing: 4.1. With due regard to Regulation (EU) 2016/679, a significant share of loss data related to the reinsurer’s activity is made available, free of charge, to one or several public authorities for the purpose of analytical research. The public authorities declare to use the data for purposes of enhancing adaptation to climate change by the society in a region, country or internationally and the reinsurer provides the data at a level of granularity sufficient for the use declared by the respective public authorities. 4.2. Where the reinsurer is not yet sharing such data with a public authority for the aforementioned purpose, it has declared the intention to make its data available, free of charge, to interested third parties and has indicated under which conditions such data can be shared. That declaration of intention to share available data is easily accessible, including on the reinsurer’s website, for relevant public authorities. 5. High level of service in post-disaster situation: Claims under the reinsurance activity, both ongoing and those from large-scale loss events resulting from risks stemming from climate-related perils, are processed fairly with respect to customers, in accordance with high handling standards for claims and in timely fashion in line with applicable law and there has been no failure to do so in the context of recent large-scale loss events. Where appropriate, the reinsurer supports the insurer or the reinsurance intermediary in assessing the claims from the underlying product. Information as regards procedures on additional measures by the reinsurer in case of large-scale loss events is publicly available.</t>
  </si>
  <si>
    <t>The reinsurance activity does not cover cession of insurance of the extraction, storage, transport or manufacture of fossil fuels or the cession of insurance of vehicles, property or other assets dedicated to such purposes.</t>
  </si>
  <si>
    <t>(712)As defined in Art. 2, point (5), of Directive (EU) 2016/97 of the European Parliament and of the Council of 20 January 2016 on insurance distribution, (OJ L 26, 2.2.2016, p. 19).</t>
  </si>
  <si>
    <t>P85</t>
  </si>
  <si>
    <t>Education</t>
  </si>
  <si>
    <t>CCA 11.1</t>
  </si>
  <si>
    <t>Public or private education at any level or for any profession. The instructions may be oral or written and may be provided by radio, television, internet or via correspondence. It includes education by the different institutions in the regular school system at its different levels as well as adult education and literacy programmes, including military schools, academies and prison schools at their respective levels. The economic activities in this category could be associated with NACE code P85 in accordance with the statistical classification of economic activities established by Regulation (EC) No 1893/2006.</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</si>
  <si>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scenarios(713)Future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reports(714)Assessments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source(715)Such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solutions(716)Nature-based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infrastructure(717)See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 5. In order for an activity to be considered as an enabling activity as referred to in Article 11(1), point (b), of Regulation (EU) 2020/852, the economic operator demonstrates, through an assessment of current and future climate risks, including uncertainty and based on robust data, that the activity provides a technology, product, service, information, or practice, or promotes their uses with one of the following primary objectives: increasing the level of resilience to physical climate risks of other people, of nature, of cultural heritage, of assets and of other economic activities; contributing to adaptation efforts of other people, of nature, of cultural heritage, of assets and of other economic activities.</t>
  </si>
  <si>
    <t>(713)Future scenarios include Intergovernmental Panel on Climate Change representative concentration pathways RCP2.6, RCP4.5, RCP6.0 and RCP8.5. (714)Assessments Reports on Climate Change: Impacts, Adaptation and Vulnerability, published periodically by the Intergovernmental Panel on Climate Change (IPCC), the United Nations body for assessing the science related to climate change produces, https://www.ipcc.ch/reports/. (715)Such as Copernicus services managed by the European Commission. (716)Nature-based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(717)See Communication from the Commission to the European Parliament, the Council, the European Economic and Social Committee and the Committee of the Regions: Green Infrastructure (GI) — Enhancing Europe’s Natural Capital (COM/2013/0249 final).</t>
  </si>
  <si>
    <t>Q87</t>
  </si>
  <si>
    <t>Human health and social work activities</t>
  </si>
  <si>
    <t>CCA 12.1</t>
  </si>
  <si>
    <t>Residential care activities</t>
  </si>
  <si>
    <t>Provision of residential care combined with either nursing, supervisory or other types of care as required by the residents. Facilities are a significant part of the production process and the care provided is a mix of health and social services with the health services being largely some level of nursing services. The economic activities in this category could be associated with NACE code Q87 in accordance with the statistical classification of economic activities established by Regulation (EC) No 1893/2006.</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</si>
  <si>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scenarios(718)Future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reports(719)Assessments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source(720)Such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solutions(721)Nature-based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infrastructure(722)See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t>
  </si>
  <si>
    <t>A waste management plan is in place and ensures (1) the safe and environmentally-sound handling of hazardous waste (in particular toxic or infectious waste) and pharmaceuticals and (2) maximal re-use or recycling of non-hazardous waste, including through contractual agreements with waste management partners.</t>
  </si>
  <si>
    <t>(718)Future scenarios include Intergovernmental Panel on Climate Change representative concentration pathways RCP2.6, RCP4.5, RCP6.0 and RCP8.5. (719)Assessments Reports on Climate Change: Impacts, Adaptation and Vulnerability, published periodically by the Intergovernmental Panel on Climate Change (IPCC), the United Nations body for assessing the science related to climate change produces, https://www.ipcc.ch/reports/. (720)Such as Copernicus services managed by the European Commission. (721)Nature-based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(722)See Communication from the Commission to the European Parliament, the Council, the European Economic and Social Committee and the Committee of the Regions: Green Infrastructure (GI) — Enhancing Europe’s Natural Capital (COM/2013/0249 final).</t>
  </si>
  <si>
    <t>R90</t>
  </si>
  <si>
    <t>Arts, entertainment and recreation</t>
  </si>
  <si>
    <t>CCA 13.1</t>
  </si>
  <si>
    <t>Creative, arts and entertainment activities</t>
  </si>
  <si>
    <t>Creating, arts and entertainment activities include the provision of services to meet the cultural and entertainment interests of their customers. This includes the production and promotion of, and participation in, live performances, events or exhibits intended for public viewing and the provision of artistic, creative or technical skills for the production of artistic products and live performances. These activities exclude the operation of museums of all kinds, botanical and zoological gardens, the preservation of historical sites and nature reserves activities, gambling and betting activities as well as sports and amusement and recreation activities. The economic activities in this category could be associated with NACE code R90 in accordance with the statistical classification of economic activities established by Regulation (EC) No 1893/2006.</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</si>
  <si>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scenarios(723)Future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reports(724)Assessments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source(725)Such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solutions(726)Nature-based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infrastructure(727)See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 5. In order for an activity to be considered as an enabling activity as referred to in Article 11(1), point (b), of Regulation (EU) 2020/852, the economic operator demonstrates, through an assessment of current and future climate risks, including uncertainty and based on robust data, that the activity provides a technology, product, service, information, or practice, or promotes their uses with one of the following primary objectives: increasing the level of resilience to physical climate risks of other people, of nature, of cultural heritage, of assets and of other economic activities; contributing to adaptation efforts of other people, of nature, of cultural heritage, of assets and of other economic activities.</t>
  </si>
  <si>
    <t>(723)Future scenarios include Intergovernmental Panel on Climate Change representative concentration pathways RCP2.6, RCP4.5, RCP6.0 and RCP8.5. (724)Assessments Reports on Climate Change: Impacts, Adaptation and Vulnerability, published periodically by the Intergovernmental Panel on Climate Change (IPCC), the United Nations body for assessing the science related to climate change produces, https://www.ipcc.ch/reports/. (725)Such as Copernicus services managed by the European Commission. (726)Nature-based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(727)See Communication from the Commission to the European Parliament, the Council, the European Economic and Social Committee and the Committee of the Regions: Green Infrastructure (GI) — Enhancing Europe’s Natural Capital (COM/2013/0249 final).</t>
  </si>
  <si>
    <t>R91</t>
  </si>
  <si>
    <t>CCA 13.2</t>
  </si>
  <si>
    <t>Libraries, archives, museums and cultural activities</t>
  </si>
  <si>
    <t>Libraries, archives, museums and cultural activities includes the activities of libraries and archives, the operation of museums of all kinds, botanical and zoological gardens, the operation of historical sites and nature reserves activities. These activities also include the preservation and exhibition of objects, sites and natural wonders of historical, cultural or educational interest, including world heritage sites. These activities exclude sports and amusement and recreation activities such as the operation of bathing beaches and recreation parks. The economic activities in this category could be associated with NACE code R91 in accordance with the statistical classification of economic activities established by Regulation (EC) No 1893/2006.</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</si>
  <si>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scenarios(728)Future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reports(729)Assessments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source(730)Such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solutions(731)Nature-based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infrastructure(732)See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 5. In order for an activity to be considered as an enabling activity as referred to in Article 11(1), point (b), of Regulation (EU) 2020/852, the economic operator demonstrates, through an assessment of current and future climate risks, including uncertainty and based on robust data, that the activity provides a technology, product, service, information, or practice, or promotes their uses with one of the following primary objectives: increasing the level of resilience to physical climate risks of other people, of nature, of cultural heritage, of assets and of other economic activities; contributing to adaptation efforts of other people, of nature, of cultural heritage, of assets and of other economic activities.</t>
  </si>
  <si>
    <t>(728)Future scenarios include Intergovernmental Panel on Climate Change representative concentration pathways RCP2.6, RCP4.5, RCP6.0 and RCP8.5. (729)Assessments Reports on Climate Change: Impacts, Adaptation and Vulnerability, published periodically by the Intergovernmental Panel on Climate Change (IPCC), the United Nations body for assessing the science related to climate change produces, https://www.ipcc.ch/reports/. (730)Such as Copernicus services managed by the European Commission. (731)Nature-based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(732)See Communication from the Commission to the European Parliament, the Council, the European Economic and Social Committee and the Committee of the Regions: Green Infrastructure (GI) — Enhancing Europe’s Natural Capital (COM/2013/0249 final).</t>
  </si>
  <si>
    <t>J59</t>
  </si>
  <si>
    <t>CCA 13.3</t>
  </si>
  <si>
    <t>Motion picture, video and television programme production, sound recording and music publishing activities</t>
  </si>
  <si>
    <t>Motion picture, video and television programme production, sound recording and music publishing activities include the production of theatrical and non-theatrical motion pictures whether on film, video tape or disc for direct projection in theatres or for broadcasting on television, supporting activities such as film editing, cutting or dubbing, distribution of motion pictures and other film productions to other industries as well as motion picture or other film productions projection. Buying and selling of motion picture or other film productions distribution rights is also included. These activities also include the sound recording activities, including the production of original sound master recordings, releasing, promoting and distributing them, publishing of music as well as sound recording service activities in a studio or elsewhere. The economic activities in this category could be associated with NACE code J59 in accordance with the statistical classification of economic activities established by Regulation (EC) No 1893/2006.</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</si>
  <si>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scenarios(733)Future scenarios include Intergovernmental Panel on Climate Change representative concentration pathways RCP2.6, RCP4.5, RCP6.0 and RCP8.5. consistent with the expected lifetime of the activity, including, at least, 10 to 30 year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reports(734)Assessments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source(735)Such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solutions(736)Nature-based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or rely on blue or green infrastructure(737)See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 5. In order for an activity to be considered as an enabling activity as referred to in Article 11(1), point (b), of Regulation (EU) 2020/852, the economic operator demonstrates, through an assessment of current and future climate risks, including uncertainty and based on robust data, that the activity provides a technology, product, service, information, or practice, or promotes their uses with the primary objectives of: increasing the level of resilience to physical climate risks of other people, of nature, of cultural heritage, of assets and of other economic activities; or contributing to adaptation efforts of other people, of nature, of cultural heritage, of assets and of other economic activities.</t>
  </si>
  <si>
    <t>(733)Future scenarios include Intergovernmental Panel on Climate Change representative concentration pathways RCP2.6, RCP4.5, RCP6.0 and RCP8.5. (734)Assessments Reports on Climate Change: Impacts, Adaptation and Vulnerability, published periodically by the Intergovernmental Panel on Climate Change (IPCC), the United Nations body for assessing the science related to climate change produces, https://www.ipcc.ch/reports/. (735)Such as Copernicus services managed by the European Commission. (736)Nature-based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https://ec.europa.eu/info/research-and-innovation/research-area/environment/nature-based-solutions_en/). (737)See Communication from the Commission to the European Parliament, the Council, the European Economic and Social Committee and the Committee of the Regions: Green Infrastructure (GI) — Enhancing Europe’s Natural Capital (COM/2013/0249 final).</t>
  </si>
  <si>
    <t>A2.40, B9.10, E39.00, H52.23, N80.20, Q84, O84.25, Q86.10, Q86.90, Q88.99</t>
  </si>
  <si>
    <t>Disaster risk management</t>
  </si>
  <si>
    <t>CCA 14.1</t>
  </si>
  <si>
    <t>Emergency Services</t>
  </si>
  <si>
    <t>1. Emergency services activities including: disaster response coordination for the establishment and operation of assessment, coordination or preparedness facilities and team(s) such as permanent emergency response coordination centres or on-site operations coordination centres in the location of an emergency. The operation of emergency response includes command, assessment or analysis, planning, liaison or coordination, communication and media reporting; emergency health services, that is emergency first aid and medical care of patients in the field, in temporary field hospitals, including military hospitals or medical facilities that treat in- and out-patients that are affected by a hazard emergency, taking into account acknowledged international guidelines for field hospital use(738)For instance, the World Health Organisation guidance for climate-resilient and environmentally sustainable health care facilities, 2020, available at: https://www.who.int/publications/i/item/9789240012226 and World Health Organization; 2020. Licence: CC BY-NC-SA 3.0 IGO) World Health Organization, Smart Hospitals Toolkit, Pan-American Health Organisation, 2017, available at: https://cdn.who.int/media/docs/default-source/climate-change/smart-hospital-toolkit-paho.pdf.. This includes: patient intake, screening and profiling (triage) on the site of the disaster or in a healthcare facility; provision of first aid; stabilisation and referral of severe trauma and non-trauma emergencies, where applicable, preparing the patient for transport to a health care facility for final treatment; advanced life support; anaesthesia, imaging, sterilisation, laboratory and blood transfusion services related to health emergency situations; performing damage control surgery, general emergency surgery; definite care for minor trauma and non-trauma emergencies; medical evacuation of disaster victims, including ground, water transport and aerial evacuation; disaster relief, that is ad-hoc on location post-disaster relief activities, such as setting up and managing evacuation centres in coordination with existing structures, local authorities and international organisations until handover to local authorities or humanitarian organisations and supplies of first necessities (such as medicine, food, water, warm clothing, blankets to those affected by the disaster), during and immediately after the disaster event. This includes: preparatory designation and ensuring the readiness of make-shift disaster relief centres, such as community evacuation centres, water, food and aid dispensing locations and similar; training of disaster relief staff where a handover takes place; search and rescue, such as searching for, locating and rescuing victims who are in distress or imminent danger, are trapped in a flooding situation, located under debris, lost, stranded or isolated with no capabilities or means of evacuation, missing and unaccounted for on land and in water. The activities are performed in accordance with international guidelines(739)For instance, the International Search and Rescue Advisory Group (INSARAG) guidelines 2020, ‘Volume II : Preparedness and response’ and ‘Volume III : Operational Field Guidance’, United Nations Office for the Coordination of Humanitarians Affairs (OCHA), available at: www.insarag.org.. This includes: ground, on-water and aerial search, including with search dogs or technical search equipment; rescue, including lifting and moving; lifesaving aid and delivery of first necessities; breaking, breaching and cutting; technical rope; shoring; hazardous materials response, such as the detection and isolation of hazardous materials, limited to where they are carried out during or in the immediate aftermath of a hazardous material incident for immediate risk reduction purposes, including: decontamination of soils and groundwater at the place of pollution, either in situ or ex situ, using mechanical, chemical or biological methods; decontamination of industrial plants or sites, including nuclear plants and sites; decontamination and cleaning up of surface water following accidental pollution, such as through collection of pollutants or through application of chemicals; cleaning up oil spills and other pollutions on land, in surface water, in ocean and seas, including coastal areas; asbestos, lead paint, and other toxic material abatement. This includes: identification of chemical and detection of radiological hazards through a combination of handheld, mobile and laboratory-based equipment; gathering, handling and preparation of biological, chemical and radiological samples for further analyses elsewhere; application of an appropriate scientific model to hazard prediction; immediate risk reduction, including hazard containment, hazard neutralisation, and on-site treatment or decontamination of persons, animals and equipment, which may include immediate remedial action in accordance with Article 6 1(a) of Directive 2004/35/CE of the European Parliament and of the Council(740)Directive 2004/35/CE of the European Parliament and of the Council of 21 April 2004 on environmental liability with regard to the prevention and remedying of environmental damage (OJ L 143, 30.4.2004, p. 56).; firefighting and fire prevention, such as the administration and operation of regular and auxiliary fire brigades in fire prevention and firefighting, and ground, on-water and aerial firefighting; technical protection response and assistance to a climate hazard, when implemented during and in the immediate aftermath of an emergency. This includes: high-capacity pumping, such as to provide pumping in flooded areas and to assist firefighting by pumping water; water purification, storage and delivery through mobile water purification and storage units; transport of emergency response personnel and supplies; setting up, maintenance and operation of emergency communication systems to ensure communications during and after emergencies; setting up, maintenance and operation of emergency power generation systems during and after emergencies; flood containment for reinforcement of existing structures and building of new barriers to prevent further flooding of rivers, basins, waterways with rising water levels. 2. The economic activities in this category also include preparedness(741)'Preparedness' means a state of readiness and capability of human and material means, structures, communities and organisations enabling them to ensure an effective rapid response to a disaster, obtained as a result of action taken in advance. activities directly related to emergency services, such as: development and update of relevant plans to ensure readiness of emergency response activities; training and capacity building of staff and experts, and, where applicable, of volunteers and service animals; putting in place of training facilities used for training to respond to climate hazards; acquisition, storage, upgrading and maintenance of the material means, including parts of modules(742)A module for the purpose of this Annex, is derived from the definition based on Article 4(6) of Decision EU 1313/2013 establishing a Union Civil Protection Mechanism, to mean ‘a self-sufficient and autonomous predefined task and needs-driven arrangement [...] or a mobile operational team [...], representing a combination of human and material means that can be described in terms of its capacity for intervention or by the task(s) it is able to undertake;’. The material means include transport required to support the emergency intervention as relevant. Examples of required material means for different types of emergency service response modules are set out in Implementing Decisions 2014/762 and 2019/570 (UCPM), for instance, the material means related to aerial or ground firefighting such as helicopters, aircraft and vehicles, boats for rescue and aerial means of medical evacuation. as part of civil protection assistance(743)‘Civil protection assistance’ means teams, experts or modules intended for civil protection, with their equipment, as well as relief materials or supplies needed to mitigate the immediate consequences of a disaster. Article 2(2) of Commission implementing decision of 16 October 2014 laying down rules for the implementation of Decision No 1313/2013/EU of the European Parliament and of the Council on a Union Civil Protection Mechanism and repealing Commission Decisions 2004/277/EC, Euratom and 2007/606/EC, Euratom (notified under document C(2014) 7489) (2014/762/EU). needed to mitigate the immediate consequences of a disaster; acquisition, installation, repairing, operation, maintenance and remote monitoring of fire alarms and early warning systems; educational and awareness-raising activities on disaster risks carried out by emergency service providers in the community or targeted at selected stakeholders or target groups. 3. The economic activities referred to in points 1 and 2 are included where they can address disasters or their impacts that are related to climate hazards. 4. Activities and assets whose primary purpose is other than the provision of civilian emergency services, can only be included when they are providing support to civilian emergency response to disasters which can be attributed to climate related disasters. The economic activities in this category do not include activities carried out under the activity ‘Flood risk prevention and protection infrastructure’ (see Section 14.2. of this Annex). The economic activities in this category do not include activities carried out by an operator liable for environmental damage in accordance with Directive 2004/35/CE. The economic activities in this category could be associated with several NACE codes, in particular A2.40, B9.10, E39.00, H52.23, N80.20, Q84, O84.25, Q86.10, Q86.90 and Q88.99, in accordance with the statistical classification of economic activities established by Regulation (EC) No 1893/2006.</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</si>
  <si>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so that: for activities with an expected lifespan of less than 10 years, the assessment is performed, at least by using climate projections at the smallest appropriate scale; for all other activities, the assessment is performed using the highest available resolution, state-of-the-art climate projections across the existing range of future scenarios(744)Future scenarios include Intergovernmental Panel on Climate Change representative concentration pathways RCP2.6, RCP4.5, RCP6.0 and RCP8.5. consistent with the expected lifetime of the activity, including, at least, 10 to 30 years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reports(745)Assessments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source(746)Such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solutions(747)Nature-based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https://research-and-innovation.ec.europa.eu/research-area/environment/nature-based-solutions_en). or rely on blue or green infrastructure(748)See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 5. In order for an activity to be considered as an enabling activity as referred to in Article 11(1), point (b), of Regulation (EU) 2020/852, the economic operator demonstrates, through an assessment of current and future climate risks, including uncertainty and based on robust data, that the activity provides a technology, product, service, information, or practice, or promotes their uses with one of the following primary objectives: increasing the level of resilience to physical climate risks of other people, of nature, of cultural heritage, of assets and of other economic activities; contributing to adaptation efforts of other people, of nature, of cultural heritage, of assets and of other economic activities.</t>
  </si>
  <si>
    <t>1. The operator of this activity has developed and implemented a climate change mitigation and environmental protection plan that: identifies key harmful climate impacts of their assets and operations relevant for climate change mitigation, including impacts from: Scope 1 GHG emissions(749)‘Scope 1 GHG emissions’ means the direct greenhouse gas emissions occurring from sources that are owned or controlled by the operator including GHG emissions of land, water and air emergency transport.; Scope 2 GHG emissions(750)‘Scope 2 GHG emissions’ means the indirect greenhouse gas emissions from the generation of the electricity consumed by the operator.; Scope 3 GHG emissions(751)‘Scope 3 GHG emissions’ means all indirect greenhouse gas emissions not covered in scope 2. See Climate Charter, Humanitarian Carbon Calculator, 2023, for guidance on how to calculate the carbon footprint of humanitarian organisations, https://www.climate-charter.org/humanitarian-carbon-calculator/?mc_phishing_protection_id=28048-cedhffn0s0v87m293gdg&amp;utm_source=linkedin&amp;utm_medium=social&amp;linkId=100000177784934.; defines the necessary measures to minimise the identified harmful impacts of the activity on climate, while achieving the main purpose of the emergency service; explains the level of improvement achievable with the implementation of the proposed measures and includes a timeline for the implementation of those measures; monitors and documents the implementation of the identified measures in accordance with the time plan and the level of improvements achieved. 2. The climate change mitigation and environmental protection plan is: based on best available scientific evidence, which is publicly disclosed; developed in consultation with relevant stakeholders, including environmental protection authorities; updated where the characteristics and operation of the activity change significantly in a way that alters the nature or scale of impacts on the climate and the environment; for firefighting operations, complies with Article 11 of Regulation 517/2014 of the European Parliament and of the Council(752)Regulation (EU) No 517/2014 of the European Parliament and of the Council of 16 April 2014 on fluorinated greenhouse gases and repealing Regulation (EC) No 842/2006 (OJ L 150, 20.5.2014, p. 195)..</t>
  </si>
  <si>
    <t>1. The operator of this activity has developed and implemented a climate change mitigation and environmental protection plan that: identifies key harmful environmental impacts of their assets and operations relevant for the protection of water and marine resources, including impacts on water and marine resources in the areas included in the registers of protected areas set out in Article 6 of Directive 2000/60/EC or other equivalent national or international classifications or definitions, including the negative impacts on water resources of harmful substances (such as per- and polyfluoroalkyl substances (PFAS)) in firefighting foams, fire extinguishing agents and fire retardants; defines the necessary measures to minimise the identified harmful impacts of the activity on the environment, while achieving the main purpose of the emergency service, integrating the principles of targeted application (in time and area treated) and delivery at appropriate levels (with preference to physical or other nonchemical methods where feasible) in emergency response planning; explains the level of improvement achievable with the implementation of the proposed measures and includes a time plan for the implementation of those measures; monitors and documents the implementation of the identified measures in accordance with the time plan and the level of improvements achieved. 2. The climate change mitigation and environmental protection plan is: based on best available scientific evidence, which is publicly disclosed; developed in consultation with relevant stakeholders, including environmental protection authorities; updated where the characteristics and operation of the activity change significantly, in a way that alters the nature or scale of impacts on the climate and the environment.</t>
  </si>
  <si>
    <t>1. The operator of this activity has developed and implemented a climate change mitigation and environmental protection plan that: identifies key harmful environmental impacts of their assets and operations relevant for the transition to a circular economy, including impacts on waste(753)As defined in the Commission Decision 2000/532/EC list of waste. generation, management, treatment, including the negative impacts of high or frequent use of single-use non-recyclable products and improper waste management (both hazardous and non-hazardous) and storage and disposal of chemical agents(754)Such as those in firefighting foams, fire extinguishing agents, fire retardants. and medical waste(755)See International Committee of the Red Cross, Medical Waste Management, 2011, available at: https://www.icrc.org/en/doc/assets/files/publications/icrc-002-4032.pdf.; defines the necessary measures to minimise the identified harmful impacts of the activity on the environment, while achieving the main purpose of the emergency service, in accordance with Directive 2008/98/EC of the European Parliament and of the Council(756)Directive 2008/98/EC of the European Parliament and of the Council of 19 November 2008 on waste and repealing certain Directives (OJ L 312, 22.11.2008, p. 3)., including measures for minimising the destruction of unused stockpiled goods and good industry practice for removal of temporary infrastructure, as defined in the EU Construction and Demolition Waste Protocol(757)EU Construction and Demolition Waste Protocol and Guidelines, Internal Market, Industry, Entrepreneurship and SMEs, available at: https://single-market-economy.ec.europa.eu/content/eu-construction-and-demolition-waste-protocol-0_en.; explains the level of improvement achievable with the implementation of the proposed measures and includes a time plan for the implementation of those measures; monitors and documents the implementation of the identified measures in accordance with the time plan and the level of improvements achieved. 2. The climate change mitigation and environmental protection plan is: based on best available scientific evidence, which is publicly disclosed; developed in consultation with relevant stakeholders, including environmental protection authorities; updated where the characteristics and operation of the activity change significantly, in a way that alters the nature or scale of impacts on the climate and the environment.</t>
  </si>
  <si>
    <t>1. The operator of this activity has developed and implemented a climate change mitigation and environmental protection plan that: identifies key harmful environmental impacts of their assets and operations relevant for the prevention and control of pollution, including impacts from polluting emissions to air, water or land as defined in Article 3(2) of Directive 2010/75/EU of the European Parliament and of the Council(758)Directive 2010/75/EU of the European Parliament and of the Council of 24 November 2010 on industrial emissions (integrated pollution prevention and control) (recast) (OJ L 334, 17.12.2010, p. 17–119)., including the negative impacts of harmful substances in firefighting foams, fire extinguishing agents, fire retardants on environmental pollution levels and the negative impacts of the use of halons on the depletion of ozone layer; defines the necessary measures to minimise the identified harmful impacts of the activity on the environment while achieving the main purpose of the emergency service; explains the level of improvement achievable with the implementation of the proposed measures and includes a time plan for the implementation of those measures; monitors and documents the implementation of the identified measures in accordance with the time plan and the level of improvements achieved. 2. The climate change mitigation and environmental protection plan: is based on best available scientific evidence, which is transparently disclosed; is developed in consultation with relevant stakeholders, including environmental protection authorities; is updated where the characteristics and operation of the activity change significantly, potentially altering the nature or scale of impacts on climate and the environment; for firefighting operations, complies with Article 13 of Regulation No 1005/2009 of the European Parliament and of the Council(759)Regulation (EC) No 1005/2009 of the European Parliament and of the Council of 16 September 2009 on substances that deplete the ozone layer (recast) (OJ L 286, 31.10.2009, p. 1–30)..</t>
  </si>
  <si>
    <t>1. The operator of this activity has developed and implemented a climate change mitigation and environmental protection plan that: identifies key harmful environmental impacts of their assets and operations relevant for the protection and restoration of biodiversity and ecosystems, including impacts on: biodiversity-sensitive areas, such as Natura2000 areas(760)Listed in the Natura 2000 Viewer, see European Environment Agency, Natura 2000 Network Viewer, https://natura2000.eea.europa.eu/. in accordance with Article 3 of Council Directive 92/43/EEC, Article 4 of Directive 2009/147/EC, and Article 13(4) of Directive 2008/56/EC or other equivalent national or international classifications/definitions(761)Including the impacts arising due to the establishment and operation of disaster relief camps, impacts on high biodiversity value areas due to inadvertent introduction/spills of hazardous materials or due to failure to protect during hazardous materials response.; land take and on the application of ‘land take hierarchy’ as described in the EU Soil Strategy for 2030, including arising due to the establishment and medium- to long-term operation of disaster relief camps; defines the necessary measures to minimise the identified harmful impacts of the activity on the environment, while achieving the main purpose of the emergency service, including planned actions to minimise the risks to biodiversity-sensitive areas, for example, by integrating spatial information on biodiversity-sensitive areas and principles of care in emergency response planning; explains the level of improvement achievable with the implementation of the proposed measures and includes a time plan for the implementation of those measures; monitors and documents the implementation of the identified measures in accordance with the time plan and the level of improvements achieved. 2. The climate change mitigation and environmental protection plan is: based on best available scientific evidence, which is publicly disclosed; developed in consultation with relevant stakeholders, including environmental protection authorities; updated where the characteristics and operation of the activity change significantly, potentially altering the nature or scale of impacts on the climate and the environment.</t>
  </si>
  <si>
    <t>(738)For instance, the World Health Organisation guidance for climate-resilient and environmentally sustainable health care facilities, 2020, available at: https://www.who.int/publications/i/item/9789240012226 and World Health Organization; 2020. Licence: CC BY-NC-SA 3.0 IGO) World Health Organization, Smart Hospitals Toolkit, Pan-American Health Organisation, 2017, available at: https://cdn.who.int/media/docs/default-source/climate-change/smart-hospital-toolkit-paho.pdf. (739)For instance, the International Search and Rescue Advisory Group (INSARAG) guidelines 2020, ‘Volume II : Preparedness and response’ and ‘Volume III : Operational Field Guidance’, United Nations Office for the Coordination of Humanitarians Affairs (OCHA), available at: www.insarag.org. (740)Directive 2004/35/CE of the European Parliament and of the Council of 21 April 2004 on environmental liability with regard to the prevention and remedying of environmental damage (OJ L 143, 30.4.2004, p. 56). (741)'Preparedness' means a state of readiness and capability of human and material means, structures, communities and organisations enabling them to ensure an effective rapid response to a disaster, obtained as a result of action taken in advance. (742)A module for the purpose of this Annex, is derived from the definition based on Article 4(6) of Decision EU 1313/2013 establishing a Union Civil Protection Mechanism, to mean ‘ (743)‘Civil protection assistance’ means teams, experts or modules intended for civil protection, with their equipment, as well as relief materials or supplies needed to mitigate the immediate consequences of a disaster. Article 2(2) of Commission implementing decision of 16 October 2014 laying down rules for the implementation of Decision No 1313/2013/EU of the European Parliament and of the Council on a Union Civil Protection Mechanism and repealing Commission Decisions 2004/277/EC, Euratom and 2007/606/EC, Euratom (notified under document C(2014) 7489) (2014/762/EU). (744)Future scenarios include Intergovernmental Panel on Climate Change representative concentration pathways RCP2.6, RCP4.5, RCP6.0 and RCP8.5. (745)Assessments Reports on Climate Change: Impacts, Adaptation and Vulnerability, published periodically by the Intergovernmental Panel on Climate Change (IPCC), the United Nations body for assessing the science related to climate change produces, https://www.ipcc.ch/reports/. (746)Such as Copernicus services managed by the European Commission. (747)Nature-based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https://research-and-innovation.ec.europa.eu/research-area/environment/nature-based-solutions_en). (748)See Communication from the Commission to the European Parliament, the Council, the European Economic and Social Committee and the Committee of the Regions: Green Infrastructure (GI) — Enhancing Europe’s Natural Capital (COM/2013/0249 final).</t>
  </si>
  <si>
    <t>F42.91</t>
  </si>
  <si>
    <t>CCA 14.2</t>
  </si>
  <si>
    <t>Flood risk prevention and protection infrastructure</t>
  </si>
  <si>
    <t>The activity refers to structural(762)Involving civil engineering structures. and non-structural(763)Not involving civil engineering structures. measures aiming at prevention and protection of people, ecosystems, cultural heritage and infrastructure against floods in accordance with Directive 2007/60/EC of the European Parliament and of the Council(764)Directive 2007/60/EC of the European Parliament and of the Council of 23 October 2007 on the assessment and management of flood risks (OJ L 288, 6.11.2007, p. 27).. 1. Structural measures undertaken include: dykes, river embankments; sea defence dykes, storm-surge barriers, seawalls, groynes and breakwaters; on-line and off-line buffer basins for flood detention and control in natural and artificial drainage networks; measures to control floods by increasing the retention capacity of catchment areas, such as implementing distributed buffer basins or sewer overflow structures; hydraulic structures to regulate water flow such as pumping stations, sluices, gates; sediment control structures. 2. Non-structural measures undertaken include: flood awareness raising campaigns; flood modelling and forecasting, flood hazard and risk mapping; spatial planning in flood-prone areas aimed at reducing flood risks, such as by applying restrictions to land uses and enforcing protection criteria through building codes; flood early warning systems. The activity includes the design, construction, extension, rehabilitation, upgrade and operation of structural or non-structural measures. The activities in this category do not include planning, construction, extension, and operation of large-scale nature-based flood or drought management and wetland restoration measures covered by the activity ‘Nature-based solutions for flood and drought risk prevention and protection’ (see Section 3.1. in Annex I to Delegated Regulation [OJ please add reference to the Taxonomy Environmental Delegated Act]). The activity also does not include infrastructure for water transport such as waterways, harbours and marinas (see Section 6.16. of this Annex), emergency response in case of a flood event (see Section 14.1. of this Annex), consultancy of physical climate risk management and adaptation (see Section 9.3) and software enabling physical climate risk management and adaptation (see section 8.4). The activities in this category do not include the construction, modification or removal of on-line water retaining structures that result in impoundment primarily for the purposes of hydropower use or irrigation. The economic activities in this category could be associated with the NACE code F42.91 in accordance with the statistical classification of economic activities established by Regulation (EC) No 1893/2006.</t>
  </si>
  <si>
    <t>1. The economic activity has implemented physical and non-physical solutions (‘adaptation solutions’) that substantially reduce the most important physical climate risks that are material to that activity. 2. The physical climate risks that are material to the activity have been identified from those listed in Appendix A to this Annex by performing a robust climate risk and vulnerability assessment with the following steps: screening of the activity to identify which physical climate risks from the list in Appendix A to this Annex may affect the performance of the economic activity during its expected lifetime; where the activity is assessed to be at risk from one or more of the physical climate risks listed in Appendix A to this Annex, a climate risk and vulnerability assessment to assess the materiality of the physical climate risks on the economic activity; an assessment of adaptation solutions that can reduce the identified physical climate risk. The climate risk and vulnerability assessment is proportionate to the scale of the activity and its expected lifespan, such that: for activities with an expected lifespan of less than 10 years, the assessment is performed, at least by using climate projections at the smallest appropriate scale; for all other activities, the assessment is performed using the highest available resolution, state of-the-art climate projections across the existing range of future scenarios(765)Future scenarios include Intergovernmental Panel on Climate Change representative concentration pathways RCP2.6, RCP4.5, RCP6.0 and RCP8.5. consistent with the expected lifetime of the activity, including, at least, 10 to 30 years climate projections scenarios for major investments. 3. The climate projections and assessment of impacts are based on best practice and available guidance and take into account the state-of-the-art science for vulnerability and risk analysis and related methodologies in line with the most recent Intergovernmental Panel on Climate Change reports(766)Assessments Reports on Climate Change: Impacts, Adaptation and Vulnerability, published periodically by the Intergovernmental Panel on Climate Change (IPCC), the United Nations body for assessing the science related to climate change produces, https://www.ipcc.ch/reports/. scientific peer-reviewed publications and open source(767)Such as Copernicus services managed by the European Commission. or paying models. 4. The adaptation solutions implemented: do not adversely affect the adaptation efforts or the level of resilience to physical climate risks of other people, of nature, of cultural heritage, of assets and of other economic activities; favour nature-based solutions(768)Nature-based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https://research-and-innovation.ec.europa.eu/research-area/environment/nature-based-solutions_en). or rely on blue or green infrastructure(769)See Communication from the Commission to the European Parliament, the Council, the European Economic and Social Committee and the Committee of the Regions: Green Infrastructure (GI) — Enhancing Europe’s Natural Capital (COM/2013/0249 final). to the extent possible; are consistent with local, sectoral, regional or national adaptation plans and strategies; are monitored and measured against pre-defined indicators and remedial action is considered where those indicators are not met; where the solution implemented is physical and consists in an activity for which technical screening criteria have been specified in this Annex, the solution complies with the do no significant harm technical screening criteria for that activity. 5. In order for an activity to be considered as an enabling activity as referred to in Article 11(1), point (b), of Regulation (EU) 2020/852, the economic operator demonstrates, through an assessment of current and future climate risks, including uncertainty and based on robust data, that the activity provides a technology, product, service, information, or practice, or promotes their uses with one of the following primary objectives: increasing the level of resilience to physical climate risks of other people, of nature, of cultural heritage, of assets and of other economic activities; contributing to adaptation efforts of other people, of nature, of cultural heritage, of assets and of other economic activities.</t>
  </si>
  <si>
    <t>The activity does not hamper the achievement of good environmental status of marine waters or does not deteriorate marine waters that are already in good environmental status as defined in Article 2, points (21) of Regulation (EU) 2020/852 and in accordance with Directive 2008/56/EC, that requires in particular that the appropriate measures are taken to prevent or mitigate impacts in relation to the descriptors laid down in Annex I to that Directive, taking into account the Commission Decision (EU) 2017/848 in relation to the relevant criteria and methodological standards for those descriptors. The activity complies with the provisions of Directive 2000/60/EC(770)For activities in third countries, in accordance with applicable national law or international standards which pursue equivalent objectives of good water status and good ecological potential, through equivalent procedural and substantive rules, i.e. a water use and protection management plan developed in consultation with relevant stakeholders which ensures that 1) the impact of the activities on the identified status or ecological potential of potentially affected water body or bodies is assessed and 2) deterioration or prevention of good status/ecological potential is avoided or, where this is not possible, 3) justified by the lack of better environmental alternatives which are not disproportionately costly/technically unfeasible, and all practicable steps are taken to mitigate the adverse impact on the status of the body of water. in particular with all the requirements laid down in Article 4 of that Directive. In accordance with Article 4 of Directive 2000/60/EC and in particular paragraph 7 of that Article, an impact assessment of the project is carried out to assess all its potential impacts on the status of water bodies within the same river basin and on protected habitats and species directly dependent on water, considering in particular migration corridors, free-flowing rivers or ecosystems close to undisturbed conditions. The assessment is based on recent, comprehensive and accurate data, including monitoring data on biological quality elements that are specifically sensitive to hydromorphological alterations, and on the expected status of the water body as a result of the new activities, as compared to its current one. The assessment considers, in particular, the cumulated impacts of the project with other existing or planned infrastructure in the river basin. On the basis of that impact assessment, it has been established that the project is conceived, by design and location and by mitigation measures, so that it complies with one of the following requirements: the project does not entail any deterioration nor compromises the achievement of good status or potential of the specific water body it relates to; where the project risks to deteriorate or compromise the achievement of good status/potential of the specific water body it relates to, such deterioration is not significant, and is justified by a detailed cost-benefit assessment demonstrating both of the following: the overriding reasons in the public interest or the fact that the benefits expected from the planned navigation infrastructure project in terms of benefits to climate change mitigation/adaptation outweigh the costs from deteriorating the status of water that are accruing to the environment and to society; the fact that the overriding public interest or the benefits expected from the activity cannot, for reasons of technical feasibility or disproportionate cost, be achieved by alternative means that would lead to a better environmental outcome (such as nature-based solutions, alternative location, rehabilitation/refurbishment to existing infrastructures, or use of technologies not disrupting river continuity). All technically feasible and ecologically relevant mitigation measures are implemented to reduce adverse impacts on water as well as on protected habitats and species directly dependent on water. Mitigation measures include, where relevant and depending on the ecosystems naturally present in the affected water bodies: measures to ensure conditions as close as possible to undisturbed continuity, including measures to ensure longitudinal and lateral continuity, minimum ecological flow and sediment flow; measures to protect or enhance morphological conditions and habitats for aquatic species; measures to reduce adverse impacts of eutrophication. The effectiveness of those measures is monitored in the context of the authorisation or permit setting out the conditions aimed at achieving good status or potential of the affected water body. The project does not permanently compromise the achievement of good status/potential in any of the water bodies in the same river basin district. In addition to the mitigation measures referred to above, and where relevant, compensatory measures are implemented to ensure that the project does not result in overall deterioration of status of water bodies in the same river basin district. This is achieved by restoring (longitudinal or lateral) continuity within the same river basin district to an extent that compensates the disruption of continuity, which the planned navigation infrastructure project may cause. Compensation starts prior to the execution of the project.</t>
  </si>
  <si>
    <t>Operators limit waste generation in processes related to construction and demolition and take into account best available techniques. At least 70 % (by weight) of the non-hazardous construction and demolition waste (excluding naturally occurring material referred to in category 17 05 04 in the European List of Waste established by Decision 2000/532/EC) generated on the construction site is prepared for reuse, recycling and other material recovery, including backfilling operations using waste to substitute other materials, in accordance with the waste hierarchy and the EU Construction and Demolition Waste Management Protocol(771)EU Construction and Demolition Waste Protocol and Guidelines, Internal Market, Industry, Entrepreneurship and SMEs (europa.eu) https://single-market-economy.ec.europa.eu/content/eu-construction-and-demolition-waste-protocol-0_en.. Operators use selective demolition to enable removal and safe handling of hazardous substances and facilitate reuse and high-quality recycling.</t>
  </si>
  <si>
    <t>Appropriate measures are implemented to avoid and mitigate harmful stormwater overflows from the combined wastewater collection system, which may include SUDS, separate stormwater collection systems, retention tanks and treatment of the first flush.</t>
  </si>
  <si>
    <t>The activity complies with the criteria set out in Appendix D to this Annex. In addition, the following is to be ensured: in the EU, in relation with Natura 2000 sites: the activity does not have significant effects on Natura 2000 sites in view of their conservation objectives on the basis of an appropriate assessment carried out in accordance with Article 6(3) of Council Directive 92/43/EEC; in the EU, in any area: the activity is not detrimental to the recovery or maintenance of the populations of species protected under Directive 92/43/EEC and Directive 2009/147/EC at a favourable conservation status. The activity is also not detrimental to the recovery or maintenance of the habitat types concerned and protected under Directive 92/43/EEC at a favourable conservation status; in the EU, the introduction of invasive alien species is prevented, or their spread is managed in accordance with Regulation (EU) No 1143/2014; outside of the EU, activities are conducted in accordance with applicable law related to the conservation of habitats, species and the management of invasive alien species.</t>
  </si>
  <si>
    <t>(762)Involving civil engineering structures. (763)Not involving civil engineering structures. (764)Directive 2007/60/EC of the European Parliament and of the Council of 23 October 2007 on the assessment and management of flood risks (OJ L 288, 6.11.2007, p. 27). (765)Future scenarios include Intergovernmental Panel on Climate Change representative concentration pathways RCP2.6, RCP4.5, RCP6.0 and RCP8.5. (766)Assessments Reports on Climate Change: Impacts, Adaptation and Vulnerability, published periodically by the Intergovernmental Panel on Climate Change (IPCC), the United Nations body for assessing the science related to climate change produces, https://www.ipcc.ch/reports/. (767)Such as Copernicus services managed by the European Commission. (768)Nature-based solutions are defined as ‘solutions that are inspired and supported by nature, which are cost-effective, simultaneously provide environmental, social and economic benefits and help build resilience. Such solutions bring more, and more diverse, nature and natural features and processes into cities, landscapes and seascapes, through locally adapted, resource-efficient and systemic interventions’. Therefore, nature-based solutions benefit biodiversity and support the delivery of a range of ecosystem services (version of [adoption date]: https://research-and-innovation.ec.europa.eu/research-area/environment/nature-based-solutions_en). (769)See Communication from the Commission to the European Parliament, the Council, the European Economic and Social Committee and the Committee of the Regions: Green Infrastructure (GI) — Enhancing Europe’s Natural Capital (COM/2013/0249 final).</t>
  </si>
  <si>
    <t>E36, F42.99</t>
  </si>
  <si>
    <t>WTR 1.1</t>
  </si>
  <si>
    <t>Manufacture, installation and associated services for leakage control technologies enabling leakage reduction and prevention in water supply systems</t>
  </si>
  <si>
    <t>The economic activity manufactures, installs, or provides associated services for leakage control technologies that enable leakage reduction and prevention in water supply systems (WSSs). The economic activities in this category could be associated with several NACE codes, in particular E36 and F42.99, in accordance with the statistical classification of economic activities established by Regulation (EC) No 1893/2006.</t>
  </si>
  <si>
    <t>1. The activity manufactures, installs or provides maintenance, repairs or professional services for leakage control technologies in new or existing water supply systems, aimed at controlling the pressure in district metered areas (DMAs) of the water supply system to a minimum pressure. The leakage control technologies include in particular pressure control valves, pressure transmitters, flow meters and communication devices and special civil works, including manholes to maintain the pressure control valves. 2. Environmental degradation risks related to preserving water quality and avoiding water stress are identified and addressed with the aim of achieving good water status and good ecological potential as defined in Article 2, points (22) and (23), of Regulation (EU) 2020/852, in accordance with Directive 2000/60/EC(1)For activities in third countries, in accordance with applicable national law or international standards which pursue equivalent objectives of good water status and good ecological potential, through equivalent procedural and substantive rules, i.e. a water use and protection management plan developed in consultation with relevant stakeholders which ensures that 1) the impact of the activities on the identified status or ecological potential of potentially affected water body or bodies is assessed and 2) deterioration or prevention of good status/ecological potential is avoided. and in line with a water use and protection management plan, developed in accordance with that Directive for the potentially affected water body or bodies, in consultation with relevant stakeholders. Where an Environmental Impact Assessment is carried out in accordance with Directive 2011/92/EU of the European Parliament and of the Council(2)Directive 2011/92/EU of the European Parliament and of the Council of 13 December 2011 on the assessment of the effects of certain public and private projects on the environment (OJ L 26, 28.1.2012, p. 1). and where that assessment contains an assessment of the impact on water in accordance with Directive 2000/60/EC, no additional assessment of impact on water is required, provided the risks identified have been addressed.</t>
  </si>
  <si>
    <t>(1)For activities in third countries, in accordance with applicable national law or international standards which pursue equivalent objectives of good water status and good ecological potential, through equivalent procedural and substantive rules, i.e. a water use and protection management plan developed in consultation with relevant stakeholders which ensures that 1) the impact of the activities on the identified status or ecological potential of potentially affected water body or bodies is assessed and 2) deterioration or prevention of good status/ecological potential is avoided. (2)Directive 2011/92/EU of the European Parliament and of the Council of 13 December 2011 on the assessment of the effects of certain public and private projects on the environment (OJ L 26, 28.1.2012, p. 1).</t>
  </si>
  <si>
    <t>WTR 2.1</t>
  </si>
  <si>
    <t>Water supply</t>
  </si>
  <si>
    <t>Construction, extension, operation, and renewal of water collection, treatment and supply systems intended for human consumption based on the abstraction of natural resources of water from surface or ground water sources. The economic activity includes abstraction of the water resource, necessary treatment to make the quality of water compliant with the applicable legislation and distribution to the population and food business operators in piped systems. The economic activity does not cover irrigation and abstraction of water resources for desalination of marine or brackish water. The economic activities in this category could be associated with several NACE codes, in particular E36.00 and F42.9, in accordance with the statistical classification of economic activities established by Regulation (EC) No 1893/2006.</t>
  </si>
  <si>
    <t>1. For the operation of an existing water supply system providing water supply in a sufficient and healthy quality to consumers, and contributing to water resource efficiency, the activity complies with the following criteria: the water supply system complies with Directive (EU) 2020/2184, Commission Implementing Decision (EU) 2022/679(3)Commission Implementing Decision (EU) 2022/679 of 19 January 2022 establishing a watch list of substances and compounds of concern for water intended for human consumption as provided for in Directive (EU) 2020/2184 of the European Parliament and of the Council (OJ L 124, 27.4.2022, p. 41)., and delegated and implementing acts adopted under that Directive; the leakage level of the system is either calculated using the Infrastructure Leakage Index (ILI)(4)The Infrastructure Leakage Index (ILI) is calculated as current annual real losses (CARL)/unavoidable annual real losses (UARL). The current annual real losses (CARL) represent the amount of water that is actually lost from the distribution network (i.e., not delivered to final users). The unavoidable annual real losses (UARL) take into consideration that there will always be some leakage in a water distribution network. The UARL is calculated based on factors such as the length of the network, the number of service connections and the pressure at which the network is operating. rating method and the threshold value equals to or is lower than 2.0, or is calculated using another appropriate method and the threshold value is established in accordance with Article 4 of Directive (EU) 2020/2184. That calculation is to be applied across the extent of a specified part of a water supply (distribution) network, i.e., at water supply zone level, district metered area(s) (DMAs) or pressure managed area(s) (PMAs); the water supply systems include metering at consumer level, where water is delivered to a contractual delivery point of the consumers’ own drinking water distribution system. 2. For the construction and operation of a new water supply system, or an extension of an existing water supply system that provides water to new areas or improves that water supply to existing areas, the activity complies with the following criteria: the water supply system complies with Directive (EU) 2020/2184, including the requirements set out in Article 13(8) of that Directive, in Implementing Decision (EU) 2022/679, and in delegated and implementing acts adopted under that Directive; the leakage level of the new or extension system is either calculated using the Infrastructure Leakage Index (ILI) rating method and the threshold value equals to or is lower than 1.5, or is calculated using another appropriate method and the threshold value is established in accordance with Article 4 of Directive (EU) 2020/2184. That calculation is to be applied across the extent of the affected and specified part of a water supply (distribution) network where the works are carried out, i.e., at water supply zone level, district metered area(s) (DMAs) or pressure managed area(s) (PMAs); the water supply system includes metering at consumer level, where water is delivered to a contractual delivery point of the consumers’ own drinking water distribution system. 3. For renewal of existing water supply systems, the activity complies with the following criteria: the activity closes the gap by at least 20% either between the current leakage level averaged over three years, calculated using the Infrastructure Leakage Index (ILI) rating method and an ILI of 1.5, or between the current leakage level averaged over three years, calculated using another appropriate method, and the threshold value established in accordance with Article 4 of Directive (EU) 2020/2184. The current leakage level averaged over three years is calculated across the extent of the affected and specified part of a water supply (distribution) network where the works are carried out i.e., for the renewed water supply (distribution) network at district metered area(s) (DMAs) or pressure managed area(s) (PMAs); a plan with goals and timelines for implementing metering at consumer level is issued by the water supplier and approved by the competent authorities. 4. The water supply system has received the necessary permits for water abstraction. Those abstractions are included in the register for water abstractions, in accordance with Directive 2000/60/EC. An assessment of the actual potential for abstraction has been performed, to ensure that the available groundwater resource is not exceeded by the long-term annual average rate of abstraction or that the surface water body from which water is abstracted is not prevented from achieving good ecological status and ecological potential and the abstractions do not deteriorate status or potential of those water bodies. The operation of the water supply system does not result in a deterioration of the status of the affected water bodies, nor does it prevent the water body from achieving good status and good ecological potential in accordance with Directive 2000/60/EC(5)For activities in third countries, in accordance with applicable national law or international standards which pursue equivalent objectives of good water status and good ecological potential, through equivalent procedural and substantive rules, i.e. a water use and protection management plan developed in consultation with relevant stakeholders which ensures that 1) the impact of the activities on the identified status or ecological potential of potentially affected water body or bodies is assessed and 2) deterioration or prevention of good status/ecological potential is avoided.. The information in relation to the abstractions, register of abstractions, status of water bodies and pressures and impacts on these is included in a river basin management plan, or, for activities in third countries, in an equivalent water use and protection management plan. The activity does not involve construction of new supply systems or extensions of existing supply systems where they potentially affect one or more water bodies which are not in good status or potential for reasons related to quantity.</t>
  </si>
  <si>
    <t>(3)Commission Implementing Decision (EU) 2022/679 of 19 January 2022 establishing a watch list of substances and compounds of concern for water intended for human consumption as provided for in Directive (EU) 2020/2184 of the European Parliament and of the Council (OJ L 124, 27.4.2022, p. 41). (4)The Infrastructure Leakage Index (ILI) is calculated as current annual real losses (CARL)/unavoidable annual real losses (UARL). The current annual real losses (CARL) represent the amount of water that is actually lost from the distribution network (i.e., not delivered to final users). The unavoidable annual real losses (UARL) take into consideration that there will always be some leakage in a water distribution network. The UARL is calculated based on factors such as the length of the network, the number of service connections and the pressure at which the network is operating. (5)For activities in third countries, in accordance with applicable national law or international standards which pursue equivalent objectives of good water status and good ecological potential, through equivalent procedural and substantive rules, i.e. a water use and protection management plan developed in consultation with relevant stakeholders which ensures that 1) the impact of the activities on the identified status or ecological potential of potentially affected water body or bodies is assessed and 2) deterioration or prevention of good status/ecological potential is avoided.</t>
  </si>
  <si>
    <t>E37.00, F42.9</t>
  </si>
  <si>
    <t>WTR 2.2</t>
  </si>
  <si>
    <t>Urban Waste Water Treatment</t>
  </si>
  <si>
    <t>Construction, extension, upgrade, operation and renewal of urban waste water infrastructure including treatment plants, sewer networks, storm water management structures, connections to the waste water infrastructure, decentralised wastewater treatment facilities, including individual and other appropriate systems, and discharge structures for treated effluent. The activity may include innovative and advanced treatments, including the removal of micropollutants. The economic activities in this category could be associated with several NACE codes, in particular E37.00 and F42.9, in accordance with the statistical classification of economic activities established by Regulation (EC) No 1893/2006.</t>
  </si>
  <si>
    <t>1. The waste water treatment system does not result in a deterioration of the good status and good ecological potential of any of the affected water bodies and it contributes significantly to the achievement of good status and potential of the affected water bodies, in accordance with Directive 2000/60/EC(6)For activities in third countries, in accordance with applicable national law or international standards which pursue equivalent objectives of good water status and good ecological potential, through equivalent procedural and substantive rules, i.e. a water use and protection management plan developed in consultation with relevant stakeholders which ensures that 1) the impact of the activities on the identified status or ecological potential of potentially affected water body or bodies is assessed and 2) deterioration or prevention of good status/ecological potential is avoided.. The information related to the status of water bodies, to the activities potentially impacting the status and to the measures taken to avoid or minimize such impacts, is included in a river basin management plan, or, for activities in third countries, in an equivalent water use and protection management plan. The waste water treatment system fulfils the discharge requirements set up by the competent local authorities. The waste water treatment system also contributes to achieve or maintain the good environmental status of marine waters in accordance with Directive 2008/56/EC, where applicable. 2. The waste water treatment system has a collecting system and the provision of secondary treatment. The waste water treatment system complies with the relevant, size-specific requirements for discharges from urban waste water treatment plants set out in Directive 91/271/EEC, in particular Articles 3 to 8 and Article 13 of that Directive and Annex I to that Directive. 3. Where the waste water treatment plant has a capacity of 100 000 population equivalent (p.e.)(7)Population equivalent (p.e.) means the organic biodegradable load having a five-day biochemical oxygen demand (BOD5) of 60 g of oxygen per day. or more, or of a daily inflow of a five-day biochemical oxygen demand (BOD5) load of more than 6 000 kg, it uses a sludge treatment such as anaerobic digestion or a technology with the same or a lower net energy demand (considering both energy generation and consumption), to stabilise the sludge.</t>
  </si>
  <si>
    <t>An assessment of the direct GHG emissions from the centralised waste water system, including collection (sewer network) and treatment, has been performed. The results are disclosed to investors and clients on demand(8)For example, in line with IPCC guidelines for national GHG inventories for waste water treatment, version of [adoption date] available at https://www.ipcc-nggip.iges.or.jp/public/2019rf/pdf/5_Volume5/19R_V5_6_Ch06_Wastewater.pdf.. For anaerobic digestion of sewage sludge, a monitoring plan is in place for methane leakage at the facility.</t>
  </si>
  <si>
    <t>Discharges to receiving waters meet the requirements laid down in Directive 91/271/EEC or as required by national provisions stating maximum permissible pollutant levels from discharges to receiving waters. Measures have been implemented to avoid and mitigate harmful storm water overflows from the waste water collection system, which may include nature-based solutions, separate storm water collection systems, retention tanks and treatment of the first flush. Sewage sludge is used in accordance with Council Directive 86/278/EEC(9)Council Directive 86/278/EEC of 12 June 1986 on the protection of the environment, and in particular of the soil, when sewage sludge is used in agriculture (OJ L 181, 4.7.1986, p. 6). or as required by national law relating to the spreading of sludge on the soil or any other application of sludge on and in the soil.</t>
  </si>
  <si>
    <t>(6)For activities in third countries, in accordance with applicable national law or international standards which pursue equivalent objectives of good water status and good ecological potential, through equivalent procedural and substantive rules, i.e. a water use and protection management plan developed in consultation with relevant stakeholders which ensures that 1) the impact of the activities on the identified status or ecological potential of potentially affected water body or bodies is assessed and 2) deterioration or prevention of good status/ecological potential is avoided. (7)Population equivalent (p.e.) means the organic biodegradable load having a five-day biochemical oxygen demand (BOD5) of 60 g of oxygen per day.</t>
  </si>
  <si>
    <t>E36.00, E37.00, F42.9</t>
  </si>
  <si>
    <t>WTR 2.3</t>
  </si>
  <si>
    <t>Sustainable urban drainage systems (SUDS)</t>
  </si>
  <si>
    <t>Construction, extension, operation and renewal of urban drainage systems facilities that mitigate pollution and flood hazards due to discharges of urban runoff and improve the urban water quality and quantity, by harnessing natural processes, such as infiltration and retention. The activity includes SUDS promoting infiltration, evaporation and other stormwater treatments (including water butts, site layout and management, pervious pavements, filter drains, swales, filter strips, ponds, wetlands, soakaways, infiltration trenches and basins, green roofs, bioretention areas and stormwater pre-treatment devices, including sand filters or silt removal devices(10)As defined in the document JRC Publications Repository - Best Environmental Management Practice for the Public Administration Sector (europa.eu).) and other innovative systems. The activity does not include nature-based solutions for flood and drought risk prevention and protection outside the urban environment (see Section 3.1. of this Annex). The economic activities in this category could be associated with several NACE codes, in particular E36.00, E37.00 and F42.9 in accordance with the statistical classification of economic activities established by Regulation (EC) No 1893/2006.</t>
  </si>
  <si>
    <t>The activity leads to a retention of rainwater in a specific area or to an improvement in water quality by complying with the following criteria: the construction and operation of the sustainable urban drainage system is integrated in the urban drainage and waste water treatment system, as demonstrated by means of a flood risk management plan or of other relevant urban planning tools. The activity contributes substantially to achieving the good status and good ecological potential of bodies of surface water and groundwater or to preventing the deterioration of bodies of water that already have good status and good potential, and is carried out to ensure compliance with Directive 2000/60/EC(11)For activities in third countries, in accordance with applicable national law or international standards which pursue equivalent objectives of good water status and good ecological potential, through equivalent procedural and substantive rules, i.e. a water use and protection management plan, developed in consultation with relevant stakeholders which ensures that 1) the impact of the activities on the identified status or ecological potential of potentially affected water body or bodies is assessed and 2) deterioration or prevention of good status/ecological potential is avoided. and Directive 2008/56/EC; information is provided on the percentage of a specific area, such as a residential or commercial area, where rainwater is not directly drained but retained within the area site; the design of the sustainable urban drainage system achieves at least one of the following effects: a quantified percentage of rainwater in the catchment area of the drainage system is retained and discharged with a staggered delay to the receiving water bodies; a quantified percentage of pollutants, including oil, heavy metals, hazardous chemicals and microplastics, is removed from urban runoff before discharge to the receiving water bodies; runoff peak flow, with a return period in line with the requirements of flood risk management plans or other local provisions in place, is reduced by a quantified percentage.</t>
  </si>
  <si>
    <t>Depending on the origin of the received water and the different pollutant load, such as rainwater, rainfall run-offs from roofs, rainfall run-offs from roads, or stormwater, SUDS treat these waters before discharging or infiltrating the water into other environmental media.</t>
  </si>
  <si>
    <t>The activity complies with the criteria set out in Appendix D to this Annex. The introduction of invasive alien species is prevented or their spread is managed in accordance with Regulation (EU) No 1143/2014 of the European Parliament and of the Council(12)Regulation (EU) No 1143/2014 of the European Parliament and of the Council of 22 October 2014 on the prevention and management of the introduction and spread of invasive alien species (OJ L 317, 4.11.2014, p. 35)..</t>
  </si>
  <si>
    <t>(10)As defined in the document JRC Publications Repository - Best Environmental Management Practice for the Public Administration Sector (europa.eu). (11)For activities in third countries, in accordance with applicable national law or international standards which pursue equivalent objectives of good water status and good ecological potential, through equivalent procedural and substantive rules, i.e. a water use and protection management plan, developed in consultation with relevant stakeholders which ensures that 1) the impact of the activities on the identified status or ecological potential of potentially affected water body or bodies is assessed and 2) deterioration or prevention of good status/ecological potential is avoided.</t>
  </si>
  <si>
    <t>WTR 3.1</t>
  </si>
  <si>
    <t>Nature-based solutions for flood and drought risk prevention and protection</t>
  </si>
  <si>
    <t>Planning, construction, extension, and operation of large-scale nature-based flood or drought management and coastal, transitional or inland aquatic ecosystem restoration measures contributing to preventing and protecting against flooding or droughts, and enhancing natural water retention, biodiversity and water quality. These large-scale nature-based flood or drought management measures are applied in peri-urban, rural and coastal areas and are coordinated at river basin, regional or local, such as municipal, scale. The economic activity includes: river or lake related measures, including: riparian or floodplain vegetation development or floodplain restoration, including re-connection of a river or lake with its floodplain or off-channel/lateral connectivity improvement to restore the retention capacity of the floodplain and its ecosystem’s function; re-meandering river courses by creating a new meandering course or reconnecting cut-off meanders or reconnecting a lake or group of lakes to a river; restoration of the longitudinal and lateral connectivity of a river (including oxbow lakes) by removing obsolete barriers, including dams and weirs or small barriers across or along the river; substitution of artificial riverbank or lake shore protection with nature-based solutions for bank or bed stabilisation as measures for river or lake restoration; measures aimed to improve the diversification of river or lake depth and width to increase habitat variety. wetland measures, including: installation of ditches for rewetting, removal of drainage installations, replacement with installations that control the discharge, or setting back of dykes to enable flooding; implementation of constructed wetlands for water retention and treatment, both on land and along unvegetated water bodies, in rural and urban contexts; detention basins and retention ponds. coastal measures, including: conservation or restoration of coastal wetlands including mangrove forests or seagrass beds, which operate as a natural barrier; measures consisting of morphological changes and the removal of barriers to minimise the need of artificial beach nourishment and enhance the conditions of coastal ecosystems, justified on the basis of a sediment balance study; dune reinforcement and restoration, including the planting of dune vegetation; coastal reef conservation or restoration; sand nourishments in the coastal zone. river basin-wide management measures, including: land management measures, including afforestation of reservoir catchments areas, spring or wellhead protection areas and river basin headwaters in general; restoration of natural infiltration for groundwater recharge by facilitating or augmenting soil retention capacity and infiltration; Managed Aquifer Recharge (MAR)(13)Managed Aquifer Recharge is ‘the process of intentionally recharging an aquifer with water from a different place for subsequent recovery or for environmental benefits’.. The activity does not include small scale nature-based solutions to reduce flood and drought, including green and blue solutions applied in an urban setting, such as green roofs, swales, permeable surfaces and infiltration basins for urban storm water management purposes or Sustainable Urban Drainage Systems (see Section 2.3. of this Annex). The economic activities in this category could be associated with NACE code F42.91 in accordance with the statistical classification of economic activities established by Regulation (EC) No 1893/2006.</t>
  </si>
  <si>
    <t>1. The activity is a quantifiable and time bound measure to achieve the objectives for flood risk reduction in accordance with a flood risk management plan coordinated at river basin scale and developed under Directive 2007/60/EC of the European Parliament and of the Council(14)Directive 2007/60/EC of the European Parliament and of the Council of 23 October 2007 on the assessment and management of flood risks (OJ L 288, 6.11.2007, p. 27–34).. In relation to drought risk reduction, the activity is a quantifiable and time bound measure to achieve the objectives of Directive 2000/60/EC in accordance with a river basin management plan, or a drought management plan which is part of a river basin management plan. For activities in third countries, the activity is identified as a flood risk reduction or a drought risk reduction measure either in a water use and protection management plan at river basin scale or in an integrated coastal zone management plan along a coast. Those plans pursue the objectives for the management of flood and drought risks to reduce adverse consequences, where applicable for human health, the environment, cultural heritage and economic activity. 2. Environmental degradation risks related to preserving water quality and avoiding water stress and preventing deterioration of the status of the affected water bodies are identified and addressed to achieve good water status and good ecological potential as defined in Article 2, points (22) and (23), of Regulation (EU) 2020/852, in accordance with Directive 2000/60/EC, and in line with a river basin management plan, developed thereunder for the potentially affected water body or bodies, in consultation with relevant stakeholders. Environmental degradation risks related to preserving marine environment are identified and addressed with the aim of achieving or maintaining good environmental status as defined in point 5 of Article 3 of Directive 2008/56/EC. 3. The activity includes nature restoration or conservation actions that demonstrate specific ecosystem co-benefits, which contribute to achieving good water status or potential in accordance with Directive 2000/60/EC, good environmental status in accordance with Directive 2008/56/EC, and the nature restoration and conservation targets specified in the Communication from the Commission of 20 May 2020 on ‘EU Biodiversity Strategy for 2030’(15)Communication from the Commission of 20 May 2020 to the European Parliament, the Council, the European Economic and Social Committee and the Committee of the Regions EU Biodiversity Strategy for 2030 Bringing nature back into our lives, COM/2020/380 final.. The activity contains clear and binding targets on nature restoration or conservation over a clearly defined timeframe and describes measures to achieve those targets. Local stakeholders are involved from the outset in the planning and design phase. The activity is based on the principles outlined by the IUCN Global Standard for nature-based solutions. For activities in third countries, the activity takes into account National Biodiversity Strategies and Action Plans for the setting of nature conservation and restoration targets and for the description of the measures to achieve these targets. 4. A monitoring programme is in place to evaluate the effectiveness of a nature-based solution scheme in improving the status of the affected water body, achieving the conservation and restoration targets and in adapting to changing climate conditions. The programme is reviewed following the periodic approach of the river basin management plans (including drought management plans, where relevant) and the flood risk management plans. For activities in third countries, the programme is reviewed at least once per programming period and in any case every 10 years. The programme adheres to and aligns with the prevailing legal and regulatory provisions, being clear on where legal responsibilities and liabilities lie. The programme actively engages local communities and other affected stakeholders.</t>
  </si>
  <si>
    <t>The activity does not involve the degradation of land and marine environment with high carbon stock(16)Land with high-carbon stock means wetlands, including peatland, and continuously forested areas within the meaning of Article 29(4)(a), (b) and (c) of Directive (EU) 2018/2001 of the European Parliament and of the Council of 11 December 2018 on the promotion of the use of energy from renewable sources (OJ L 328, 21.12.2018, p. 82-209)..</t>
  </si>
  <si>
    <t>Operators limit waste generation in processes related to construction and demolition and take into account best available techniques. At least 70 % (by weight) of the non-hazardous construction and demolition waste (excluding naturally occurring material referred to in category 17 05 04 in the European List of Waste established by Decision 2000/532/EC) generated on the construction site is prepared for reuse, recycling and other material recovery, including backfilling operations using waste to substitute other materials, in accordance with the waste hierarchy and the EU Construction and Demolition Waste Management Protocol(17)EU Construction &amp; Demolition Waste Management Protocol, September 2016: https://ec.europa.eu/docsroom/documents/20509/.. Operators use selective demolition to enable removal and safe handling of hazardous substances and facilitate reuse and high-quality recycling.</t>
  </si>
  <si>
    <t>The use of pesticides is minimised and alternative approaches or techniques, which may include non-chemical alternatives to pesticides, are favoured, in accordance with Directive 2009/128/EC of the European Parliament and of the Council(18)Directive 2009/128/EC of the European Parliament and of the Council of 21 October 2009 establishing a framework for Community action to achieve the sustainable use of pesticides (OJ L 309, 24.11.2009, p. 71)., with exception of occasions where the use of pesticides is needed to control outbreaks of pest and diseases. The activity minimises the use of fertilisers and does not use manure.</t>
  </si>
  <si>
    <t>The activity complies with the criteria set out in Appendix D to this Annex. In addition, the following is to be ensured: in the EU, in relation with Natura 2000 sites: the activity does not have significant effects on Natura 2000 sites in view of their conservation objectives on the basis of an appropriate assessment carried out in accordance with Article 6(3) of Council Directive 92/43/EEC(19)Council Directive 92/43/EEC of 21 May 1992 on the conservation of natural habitats and of wild fauna and flora (OJ L 206, 22.7.1992, p. 7).; in the EU, in any area: the activity is not detrimental to the recovery or maintenance of the populations of species protected under Directive 92/43/EEC and Directive 2009/147/EC of the European Parliament and of the Council(20)Directive 2009/147/EC of the European Parliament and of the Council of 30 November 2009 on the conservation of wild birds (OJ L 20, 26.1.2010, p. 7). at a favourable conservation status. The activity is also not detrimental to the recovery or maintenance of the habitat types concerned and protected under Directive 92/43/EEC at a favourable conservation status; in the EU, the introduction of invasive alien species is prevented, or their spread is managed in accordance with Regulation (EU) No 1143/2014; outside of the EU, activities are conducted in accordance with applicable law related to the conservation of habitats, species and the management of invasive alien species.</t>
  </si>
  <si>
    <t>(13)Managed Aquifer Recharge is ‘the process of intentionally recharging an aquifer with water from a different place for subsequent recovery or for environmental benefits’. (14)Directive 2007/60/EC of the European Parliament and of the Council of 23 October 2007 on the assessment and management of flood risks (OJ L 288, 6.11.2007, p. 27–34). (15)Communication from the Commission of 20 May 2020 to the European Parliament, the Council, the European Economic and Social Committee and the Committee of the Regions EU Biodiversity Strategy for 2030 Bringing nature back into our lives, COM/2020/380 final.</t>
  </si>
  <si>
    <t>E36, F42.99, J62</t>
  </si>
  <si>
    <t>WTR 4.1</t>
  </si>
  <si>
    <t>Provision of IT/OT data-driven solutions for leakage reduction</t>
  </si>
  <si>
    <t>The activity manufactures, develops, installs, deploys, maintains, repairs or provides professional services, including technical consulting for design or monitoring, for information technology (IT) or operational technology (OT) data driven solutions(21)‘IT or OT data-driven solutions’ include connectable products, sensors, analytics and other software, and information and communication technologies (ICT) for the transmission, storage and display of data and system management. to control, manage, reduce and mitigate leakage in water supply systems (WSSs). The economic activities in this category could be associated with several NACE codes, in particular E36, F42.99 and J62 in accordance with the statistical classification of economic activities established by Regulation (EC) No 1893/2006.</t>
  </si>
  <si>
    <t>1. The economic activity manufactures, develops, installs, deploys, maintains, repairs or provides professional services, including technical consulting for design or monitoring, to one or more of the following IT/OT data-driven solutions to control, manage, reduce and mitigate leakage in the new or existing water supply systems: monitoring systems including holistic IT/OT suites/tools, or add-ons/extensions to such tools that provide identification, tracking and tracing water leakage; IT/OT solutions, or add-ons/extensions to such tools, that provide controlling, managing and mitigating water leakage; IT/OT solutions, or add-ons/extensions to such tools, that ensure interoperability of systems in district metered areas when new monitoring systems or IT/OT solutions are installed. 2. Environmental degradation risks related to preserving water quality and avoiding water stress are identified and addressed to achieve good water status and good ecological potential as defined in Article 2, points (22) and (23), of Regulation (EU) 2020/852, in accordance with Directive 2000/60/EC(22)For activities in third countries, in accordance with applicable national law or international standards which pursue equivalent objectives of good water status and good ecological potential, through equivalent procedural and substantive rules, i.e. a water use and protection management plan developed in consultation with relevant stakeholders which ensures that 1) the impact of the activities on the identified status or ecological potential of potentially affected water body or bodies is assessed and 2) deterioration or prevention of good status/ecological potential is avoided. and in line with a water use and protection management plan, developed thereunder for the potentially affected water body or bodies, in consultation with relevant stakeholders.</t>
  </si>
  <si>
    <t>Measures are in place to manage and recycle waste at the end-of life, including through decommissioning contractual agreements with recycling service providers, reflection in financial projections or official project documentation. These measures ensure that components and materials are segregated and treated to maximise recycling and reuse in accordance with the waste hierarchy, EU waste regulation principles and applicable regulations, in particular through the reuse and recycling of batteries and electronics and the critical raw materials therein. These measures also include the control and management of hazardous materials. Preparation for re-use, recovery or recycling operations, or proper treatment, including the removal of all fluids and a selective treatment are performed in accordance with Annex VII to Directive 2012/19/EU of the European Parliament and of the Council(23)Directive 2012/19/EU of the European Parliament and of the Council of 4 July 2012 on waste electrical and electronic equipment (WEEE) (recast) (OJ L 197, 24.7.2012, p. 38)..</t>
  </si>
  <si>
    <t>The equipment used meets the requirements laid down in Directive 2009/125/EC of the European Parliament and of the Council(24)Directive 2009/125/EC of the European Parliament and of the Council of 21 October 2009 establishing a framework for the setting of ecodesign requirements for energy-related products (recast) (OJ L 285, 31.10.2009, p. 10). for servers and data storage products. The equipment used does not contain the restricted substances listed in Annex II to Directive 2011/65/EU of the European Parliament and of the Council(25)Directive 2011/65/EU of the European Parliament and of the Council of 8 June 2011 on the restriction of the use of certain hazardous substances in electrical and electronic equipment. (OJ L 174, 1.7.2011, p. 88)., except where the concentration values by weight in homogeneous materials do not exceed the maximum values listed in that Annex.</t>
  </si>
  <si>
    <t>(21)‘IT or OT data-driven solutions’ include connectable products, sensors, analytics and other software, and information and communication technologies (ICT) for the transmission, storage and display of data and system management. (22)For activities in third countries, in accordance with applicable national law or international standards which pursue equivalent objectives of good water status and good ecological potential, through equivalent procedural and substantive rules, i.e. a water use and protection management plan developed in consultation with relevant stakeholders which ensures that 1) the impact of the activities on the identified status or ecological potential of potentially affected water body or bodies is assessed and 2) deterioration or prevention of good status/ecological potential is avoided.</t>
  </si>
  <si>
    <t>C22.22</t>
  </si>
  <si>
    <t>CEY 1.1</t>
  </si>
  <si>
    <t>Manufacture of plastic packaging goods</t>
  </si>
  <si>
    <t>Manufacture of plastic packaging goods. The economic activities in this category could be associated with NACE code C22.22 in accordance with the statistical classification of economic activities established by Regulation (EC) No 1893/2006.</t>
  </si>
  <si>
    <t>1. The activity complies with one of the following criteria: use of circular feedstock: until 2028, at least 35% of the packaging product by weight consists of recycled post-consumer material for non-contact sensitive packaging and at least 10% for contact sensitive packaging(1)‘Contact sensitive packaging’ means packaging that is intended to be used in any packaging applications in the scope of Regulation (EC) No 1831/2003 of the European Parliament and of the Council of 22 September 2003 on additives for use in animal nutrition (OJ L 268, 18.10.2003 p. 29), Regulation (EC) No 1935/2004 of the European Parliament and of the Council of 27 October 2004 on materials and articles intended to come into contact with food and repealing Directives 80/590/EEC and 89/109/EEC (OJ L 338, 13.11.2004, p. 4), Regulation (EC) No 767/2009 of the European Parliament and of the Council of 13 July 2009 on the placing on the market and use of feed, amending European Parliament and Council Regulation (EC) No 1831/2003 and repealing Council Directive 79/373/EEC, Commission Directive 80/511/EEC, Council Directives 82/471/EEC, 83/228/EEC, 93/74/EEC, 93/113/EC and 96/25/EC and Commission Decision 2004/217/EC (OJ L 229, 1.9.2009, p. 1), Regulation (EC) No 1223/2009 of the European Parliament and of the Council of 30 November 2009 on cosmetic products (OJ L 342, 22.12.2009, p. 59), Regulation (EU) 2017/745 of the European Parliament and of the Council of 5 April 2017 on medical devices, amending Directive 2001/83/EC, Regulation (EC) No 178/2002 and Regulation (EC) No 1223/2009 and repealing Council Directives 90/385/EEC and 93/42/EEC (OJ L 117, 5.5.2017, p. 1), Regulation (EU) 2017/746 of the European Parliament and of the Council of 5 April 2017 on in vitro diagnostic medical devices and repealing Directive 98/79/EC and Commission Decision 2010/227/EU (OJ L 117, 5.5.2017, p. 176), Regulation (EU) 2019/4 of the European Parliament and of the Council of 11 December 2018 on the manufacture, placing on the market and use of medicated feed, amending Regulation (EC) No 183/2005 of the European Parliament and of the Council and repealing Council Directive 90/167/EEC (OJ L 4, 7.1.2019, p. 1), Regulation (EU) 2019/6 of the European Parliament and of the Council of 11 December 2018 on veterinary medicinal products and repealing Directive 2001/82/EC (OJ L 4, 7.1.2019, p. 43), Directive 2001/83/EC of the European Parliament and of the Council of 6 November 2001 on the Community code relating to medicinal products for human use (OJ L 311, 28.11.2001, p. 67), or Directive 2008/68/EC of the European Parliament and of the Council of 24 September 2008 on the inland transport of dangerous goods (OJ L 260, 30.9.2008, p. 13).. From 2028, at least 65% of the packaging product by weight consists of recycled post-consumer material for non-contact sensitive packaging and at least 50% for contact sensitive packaging; design for reuse: the packaging product has been designed to be reusable within a reuse system(2)‘Reusable’ and ‘reuse system’ are defined and implemented in accordance with the requirements on packaging reuse systems in the Union legislation on packaging and packaging waste, including any standards related to the number of rotations in a system for reuse. and fulfils the requirements for the use of circular feedstock, as set in point 1.a with 35% and 10% targets for recycled feedstock applying as of 2028 and 65% and 50% targets applying as of 2032. The system for reuse is established in a way that ensures the possibility of reuse in a closed-loop or open-loop system which: provides a defined governance structure and keeps records on the number of fillings, re-uses, rejects, collection rate, amount of reusable packaging placed on the market and units of sales or equivalent units; provides rules on the product scope and packaging formats, as well as on the collection of reusable packaging, including incentives for consumers; ensures open and equal access and conditions for all economic operators wishing to become part of it, including proporitionate distribution of costs and benefits for all system participants(3)The Commission will review these conditions once the revision of Directive 94/62/EC of the European Parliament and of the Council of 20 December 1994 on packaging and packaging waste (OJ L 365, 31.12.1994, p. 10) will be adopted.; use of bio-waste feedstock: at least 65% of the packaging product by weight consists of sustainable bio-waste feedstock(4)Sustainable bio-waste feedstock refers to industrial bio-waste and municipal bio-waste, it excludes primary biomass in the absence of legally agreed sustainability criteria.. Agricultural based bio-waste used for the manufacture of plastic packaging complies with the criteria laid down in Article 29, paragraphs 2 to 5, of Directive (EU) 2018/2001. Forest based bio-waste used for the manufacture of plastic packaging complies with the criteria laid down in Article 29, paragraphs 6 and 7, of that Directive. 2. The packaging product is recyclable in practice and at scale. The packaging product demonstrates recyclability in practice and at scale by complying with all of the criteria specified below(5)The Commission will review these conditions once the revision of Directive 94/62/EC of the European Parliament and of the Council of 20 December 1994 on packaging and packaging waste (OJ L 365, 31.12.1994, p. 10) will be adopted.. 2.1. The unit of packaging(6)‘Unit of packaging’ means a unit as a whole, including any integrated or separate components, which together serve a packaging function such as the containment, protection, handling, delivery, storage, transport and presentation of products, and including independent units of grouped or transport packaging where they are discarded prior to the point of sale. is designed to be recyclable, so that it can be sorted and recycled at the end of life and that the resulting recycled material is of such quality that it can be used again in packaging applications. Colours, additives or design elements of the packaging that contaminate the recycling stream once packaging becomes waste and substantially reduce the quality of the resulting recyclates are not used. At best, the unit of packaging is made from the same material (mono-material solution) or, as a minimum, the materials present in the packaging are compatible with the existing recycling streams and sorting processes. Where all packaging components are not compatible with the existing recycling streams and processes, the packaging must allow for separation of its non-recyclable components, either manually by consumers or within the existing sorting and recycling processes. 2.2. In addition, the packaging is evaluated as recyclable at scale where it complies with one of the following criteria: collection, sorting, and recycling is proven to work in practice and at scale: the plastic packaging material of the unit of packaging achieves the minimum recycling rate(7)‘Recycling rate’ is the proportion of waste generated that is recycled. target for plastic packaging waste set by the Directive 94/62/EC, either in the national jurisdiction where the packaging is put on the market, regardless of the jurisdiction’s size, or in Member States that collectively represent at least 100 million inhabitants; collection, sorting, and recycling is proven to be on track to work in practice and at scale: sorting and recycling processes are available at the Technology Readiness of Level 9 as defined by ISO 16290:2013(8)ISO 16290:2013, Space systems — Definition of the Technology Readiness Levels (TRLs) and their criteria of assessment (version of [adoption date]: https://www.iso.org/obp/ui/#iso:std:iso:16290:ed-1:v1:en).. 3. When the packaging material is produced, the following substances presenting hazardous properties specified below are not added to the feedstock: substances meeting the criteria laid down in Article 57 and identified in accordance with Article 59(1) of Regulation (EC) No 1907/2006; substances meeting the criteria for classification as carcinogenic category 1 or 2 in accordance with Regulation (EC) No 1272/2008 of the European Parliament and the Council(9)Regulation (EC) No 1272/2008 of the European Parliament and the Council of 16 December 2008 on classification, labelling and packaging of substances and mixtures, amending and repealing Directives 67/548/EEC and 1999/45/EC, and amending Regulation (EC) No 1907/2006 (OJ L 353, 31.12.2008, p. 1).; substances meeting the criteria for classification as mutagenic category 1 or 2 in accordance with Regulation (EC) No 1272/2008; substances meeting the criteria for classification as toxic for reproduction category 1 or 2 in accordance with Regulation (EC) No 1272/2008; substances meeting the criteria for classification as endocrine disruption for human health category 1 or as endocrine disruption for environment category 1 in accordance with Regulation (EC) No 1272/2008; substances meeting the criteria for classification as persistent, bioaccumulative and toxic in accordance with Regulation (EC) No 1272/2008; substances meeting the criteria for classification as very persistent and very bioacumulative in accordance with Regulation (EC) No 1272/2008; substances meeting the criteria for classification as persistent, mobile and toxic in accordance with Regulation (EC) No 1272/2008; substances meeting the criteria for classification as very persistent and very mobile in accordance with Regulation (EC) No 1272/2008; substances meeting the criteria for classification as respiratory sensitiser category 1 in accordance with Regulation (EC) No 1272/2008, except enzymes; substances meeting the criteria for classification as skin sensitiser category 1 in accordance with Regulation (EC) No 1272/2008; substances meeting the criteria for classification as having chronic hazard to the aquatic environment category 1, 2, 3 or 4 in accordance with Regulation (EC) No 1272/2008; substances meeting the criteria for classification as hazardous to the ozone layer in accordance with Regulation (EC) No 1272/2008; substances meeting the criteria for classification as having specific target organ toxicity – repeated exposure category 1 or 2 in accordance with Regulation (EC) No 1272/2008; substances meeting the criteria for classification as having specific target organ toxicity – single exposure category 1 or 2 in accordance with Regulation (EC) No 1272/2008. 4. Compostable plastic materials in packaging applications are used only for very lightweight plastic carrier bags; tea, coffee or other beverage bags; tea, coffee or other beverage pads and sticky labels attached to fruit and vegetables.</t>
  </si>
  <si>
    <t>For plastic manufactured from chemical recycled feedstock, life-cycle GHG emissions of the manufactured plastic, excluding any calculated credits from the production of fuels, are lower than the life-cycle GHG emissions of the equivalent plastic in primary form manufactured from fossil fuel feedstock. Life-cycle GHG emissions are calculated using Commission Recommendation 2021/2279/EU(10)Commission Recommendation (EU) 2021/2279 of 15 December 2021 on the use of the Environmental Footprint methods to measure and communicate the life cycle environmental performance of products and organisations (OJ L 471, 30.12.2021, p. 1). or, alternatively, using ISO 14067:2018(11)ISO Standard 14067:2018, Greenhouse gases – carbon footprint of products – requirements and guidelines for quantification (version of [adoption date]: https://www.iso.org/standard/71206.html). or ISO 14064-1:2018(12)ISO standard 14064-1:2018, Greenhouse gases — Part 1: Specification with guidance at the organization level for quantification and reporting of greenhouse gas emissions and removals (version of [adoption date]: https://www.iso.org/standard/66453.html).. Quantified life-cycle GHG emissions are verified by an independent third party. Life-cycle GHG emissions of plastic manufactured from sustainable bio-waste feedstock are lower than the life-cycle GHG emissions of the equivalent plastics in primary form manufactured from fossil fuel feedstock. Life-cycle GHG emissions are calculated using Recommendation 2013/179/EU or, alternatively, using ISO 14067:2018 or ISO 14064-1:2018. Quantified life-cycle GHG emissions are verified by an independent third party.</t>
  </si>
  <si>
    <t>The activity complies with criteria set out in Appendix A to this Annex.</t>
  </si>
  <si>
    <t>The activity complies with criteria set out in Appendix B to this Annex.</t>
  </si>
  <si>
    <t>The activity complies with criteria set out in Appendix C to this Annex. For the products manufactured from plastic materials in primary form, emissions from the manufacturing of those plastic materials are within or lower than the emission levels associated with the best available techniques (BAT-AEL) ranges set out in the relevant best available techniques (BAT) conclusions, including: the best available techniques (BAT) conclusions for common waste water and waste gas treatment/management systems in the chemical sector(13)Commission Implementing Decision (EU) 2016/902 of 30 May 2016 establishing best available techniques (BAT) conclusions, under Directive 2010/75/EU of the European Parliament and of the Council, for common waste water and waste gas treatment/management systems in the chemical sector (OJ L 152, 9.6.2016, p. 23)., for emissions to water where relevant emission thresholds apply; the best available techniques (BAT) conclusions for common waste gas management and treatment systems in the chemical sector(14)Commission Implementing Decision (EU) 2022/2427 of 6 December 2022 establishing the best available techniques (BAT) conclusions, under Directive 2010/75/EU of the European Parliament and of the Council on industrial emissions, for common waste gas management and treatment systems in the chemical sector (OJ L 318, 12.12.2022, p. 157). for emissions to air of new installations (or for existing installations within 4 years of the BATC publication) where relevant conditions apply; the Best Available Techniques Reference Document (BREF) for the Production of Polymers(15)Best Available Techniques (BAT) Reference Document for the Production of Polymers (version of [adoption date]: https://eippcb.jrc.ec.europa.eu/sites/default/files/2019-11/pol_bref_0807.pdf) for the production processes under conditions not covered by the BATC mentioned above; the Best Available Techniques Reference Document (BREF) for the Large Volume Inorganic Chemicals – Solids and Others industry(16)Best Available Techniques (BAT) Reference Document for the Large Volumes Inorganic Chemicals- Solids and Others industry, (version of [adoption date]: https://eippcb.jrc.ec.europa.eu/sites/default/files/2019-11/lvic-s_bref_0907.pdf).; the Best Available Techniques Reference Document (BREF) for the manufacture of Large Volume Inorganic Chemicals - Ammonia, Acids and Fertilisers(17)Best Available Techniques (BAT) Reference Document for the manufacture of Large Volume Inorganic Chemicals - Ammonia, Acids and Fertilisers (version of [adoption date]: https://eippcb.jrc.ec.europa.eu/sites/default/files/2019-11/lvic_aaf.pdf).; the Best Available Techniques Reference Document (BREF) for Manufacture of Organic Fine Chemicals(18)The Best Available Techniques Reference Document (BREF) for Manufacture of Organic Fine Chemicals (version of [adoption date]: https://eippcb.jrc.ec.europa.eu/sites/default/files/2019-11/ofc_bref_0806.pdf).; the Best Available Techniques Reference Document (BREF) for the production of speciality inorganic chemicals (SIC)(19)The Best Available Techniques Reference Document (BREF) for the production of speciality inorganic chemicals (SIC), (version of [adoption date]: https://eippcb.jrc.ec.europa.eu/reference/production-speciality-inorganic-chemicals).. No significant cross-media effects occur.</t>
  </si>
  <si>
    <t>The activity complies with criteria set out in Appendix D to this Annex.</t>
  </si>
  <si>
    <t>(1)‘Contact sensitive packaging’ means packaging that is intended to be used in any packaging applications in the scope of Regulation (EC) No 1831/2003 of the European Parliament and of the Council of 22 September 2003 on additives for use in animal nutrition (OJ L 268, 18.10.2003 p. 29), Regulation (EC) No 1935/2004 of the European Parliament and of the Council of 27 October 2004 on materials and articles intended to come into contact with food and repealing Directives 80/590/EEC and 89/109/EEC (OJ L 338, 13.11.2004, p. 4), Regulation (EC) No 767/2009 of the European Parliament and of the Council of 13 July 2009 on the placing on the market and use of feed, amending European Parliament and Council Regulation (EC) No 1831/2003 and repealing Council Directive 79/373/EEC, Commission Directive 80/511/EEC, Council Directives 82/471/EEC, 83/228/EEC, 93/74/EEC, 93/113/EC and 96/25/EC and Commission Decision 2004/217/EC (OJ L 229, 1.9.2009, p. 1), Regulation (EC) No 1223/2009 of the European Parliament and of the Council of 30 November 2009 on cosmetic products (OJ L 342, 22.12.2009, p. 59), Regulation (EU) 2017/745 of the European Parliament and of the Council of 5 April 2017 on medical devices, amending Directive 2001/83/EC, Regulation (EC) No 178/2002 and Regulation (EC) No 1223/2009 and repealing Council Directives 90/385/EEC and 93/42/EEC (OJ L 117, 5.5.2017, p. 1), Regulation (EU) 2017/746 of the European Parliament and of the Council of 5 April 2017 on in vitro diagnostic medical devices and repealing Directive 98/79/EC and Commission Decision 2010/227/EU (OJ L 117, 5.5.2017, p. 176), Regulation (EU) 2019/4 of the European Parliament and of the Council of 11 December 2018 on the manufacture, placing on the market and use of medicated feed, amending Regulation (EC) No 183/2005 of the European Parliament and of the Council and repealing Council Directive 90/167/EEC (OJ L 4, 7.1.2019, p. 1), Regulation (EU) 2019/6 of the European Parliament and of the Council of 11 December 2018 on veterinary medicinal products and repealing Directive 2001/82/EC (OJ L 4, 7.1.2019, p. 43), Directive 2001/83/EC of the European Parliament and of the Council of 6 November 2001 on the Community code relating to medicinal products for human use (OJ L 311, 28.11.2001, p. 67), or Directive 2008/68/EC of the European Parliament and of the Council of 24 September 2008 on the inland transport of dangerous goods (OJ L 260, 30.9.2008, p. 13). (2) (3)The Commission will review these conditions once the revision of Directive 94/62/EC of the European Parliament and of the Council of 20 December 1994 on packaging and packaging waste (OJ L 365, 31.12.1994, p. 10) will be adopted. (4)Sustainable bio-waste feedstock refers to industrial bio-waste and municipal bio-waste, it excludes primary biomass in the absence of legally agreed sustainability criteria. (5)The Commission will review these conditions once the revision of Directive 94/62/EC of the European Parliament and of the Council of 20 December 1994 on packaging and packaging waste (OJ L 365, 31.12.1994, p. 10) will be adopted. (6)‘Unit of packaging’ means a unit as a whole, including any integrated or separate components, which together serve a packaging function such as the containment, protection, handling, delivery, storage, transport and presentation of products, and including independent units of grouped or transport packaging where they are discarded prior to the point of sale. (7)‘Recycling rate’ is the proportion of waste generated that is recycled. (8)ISO 16290:2013, Space systems — Definition of the Technology Readiness Levels (TRLs) and their criteria of assessment (version of [adoption date]: https://www.iso.org/obp/ui/#iso:std:iso:16290:ed-1:v1:en). (9)Regulation (EC) No 1272/2008 of the European Parliament and the Council of 16 December 2008 on classification, labelling and packaging of substances and mixtures, amending and repealing Directives 67/548/EEC and 1999/45/EC, and amending Regulation (EC) No 1907/2006 (OJ L 353, 31.12.2008, p. 1).</t>
  </si>
  <si>
    <t>C26, C27</t>
  </si>
  <si>
    <t>CEY 1.2</t>
  </si>
  <si>
    <t>Manufacture of electrical and electronic equipment</t>
  </si>
  <si>
    <t>Manufacturing of electrical and electronic equipment for industrial, professional and consumer use. This activity includes manufacturing of rechargeable and non-rechargeable portable batteries(20)Portable battery means any battery that is sealed and weighs less than or equal to 5kg and it is not designed for industrial purposes. Portable battery is neither an electric vehicle battery nor an automotive battery.. The activity does not include manufacturing of other battery categories. The economic activities in this category could be associated with several NACE codes, in particular C26 and C27 in accordance with the statistical classification of economic activities established by Regulation (EC) No 1893/2006.</t>
  </si>
  <si>
    <t>1. Where the economic activity manufactures electrical and electronic equipment complying with all EU Ecolabel criteria applicable to that specific product category, in accordance with Regulation (EC) 66/2010 of the European Parliament and of the Council(21)Regulation (EC) No 66/2010 of the European Parliament and of the Council of 25 November 2009 on the EU Ecolabel (OJ L027 30.1.2010, p. 1)., the operator of the activity provides the proof of compliance with all requirements listed, in accordance with the verification criteria foreseen by the EU Ecolabel criteria. 2. Where no product specific EU Ecolabel criteria exist, or the operator of the activity has not used them, the economic activity manufacturing electrical and electronic equipment complies with all of the following criteria applicable to a relevant product: 2.1. Design for long lifetime 2.1.1. Where the product contains software that requires updates, all versions of software components, software support and software/firmware, including updates, are made available to users for the lifetime of an item as defined under Directive 2009/125/EC and implementing acts adopted under that Directive. Where the availability of software updates is not regulated, the availability is at least eight years. Functionality and lifetime of the product are not reduced through software updates or lack of software updates. 2.1.2. Products incorporating portable batteries ensure that those batteries are readily removable and replaceable by the end-user at any time during the lifetime of the product, without requiring the use of specialised tools (unless the tools are provided free of charge with the product), proprietary tools, thermal energy, or solvents to disassemble, except when batteries are designed in such way to make battery removable and replaceable only by independent professionals in the following case: appliances specifically designed to operate primarily in an environment that is regularly subject to splashing water, water streams or water immersion and that are intended to be washable or rinseable and where it is required to ensure the safety of the user and the appliance; professional medical imaging and radiotherapy devices, as defined in Article 2(1) of Regulation (EU) 2017/745 of the European Parliament and of the Council(22)Regulation (EU) 2017/745 of the European Parliament and of the Council of 5 April 2017 on medical devices (OJ L 117, 5.5.2017, p. 1)., and in-vitro diagnostic medical devices, as defined in Article 2(2) of Regulation (EU) 2017/746 of the European Parliament and of the Council(23)Regulation (EU) 2017/746 of the European Parliament and of the Council of 5 April 2017 on in vitro diagnostic medical devices (OJ L 117, 5.5.2017, p. 176).; where continuity of power supply is necessary and a permanent connection between the product and the respective portable battery is required to ensure the safety of the user and of the appliance or, for products that collect and supply data as their main function, for data integrity reasons. 2.1.3. Software is not used in order to negatively affect the circularity of the product, including replacement of a portable battery, and correct battery replacement does not degrade the functioning of the product. 2.2. Design for repair and guarantee 2.2.1 Where a product specific repair scoring systems is established in accordance with the Union Law, the operator of the activity ensures that products have the highest populated reparability class(24)‘Reparability class’ means a class expressing the capacity of a good to be repaired, based on a method established in accordance with Union law [placeholder: Article XX of the Energy Labelling act].. 2.2.2. The operator of the activity provides access to information to professional repairers(25)‘Professional repairer’ means an operator or undertaking which provides services of repair and professional maintenance of products under this activity. throughout the lifetime of the product. The information includes the following elements, where applicable: the unequivocal appliance identification; a disassembly map or exploded view; list of necessary repair and test equipment; technical details of the components and diagnosis information, such as minimum and maximum theoretical values for measurements; wiring and connection diagrams; diagnostic fault and error codes, including manufacturer-specific codes; data records of reported failure incidents stored on the product; technical manual of instructions for repair of the product, including simple electronic board diagrams, that includes marking of the individual steps; instructions for software and firmware, including reset software; information on how to access data records of reported failure incidents stored on the device, where applicable, with the exception of personal identifiable information such as related to user behaviour and location information. 2.2.3. Key spare parts(26)Key spare parts are parts that are used for the repair or refurbishment of a defective product. For products covered by requirements on the availability of spare parts under Directive 2009/125/EC and implementing acts adopted under that Directive, key spare parts are considered to be those listed in Annex to the most recent implementing act for each product group., whether new or used, such as motors, batteries, circuit boards and any part or component essential to the good functioning of the product, are available to professional repairers and end-users, after placing the last unit of the model on the market, for one additional year compared to the requirements on the availability of spare parts under Directive 2009/125/EC and implementing acts adopted under that Directive. Where the availability of spare parts for the relevant products is not regulated, key spare parts are available for at least eight years after placing the last unit of the model on the market. 2.2.4. Where there are no significant health and safety risks presented by the product repair, the operator of the activity provides clear disassembly and repair instructions, including through hard or soft copy or a video, and make them publicly available for the lifetime of the product, to enable a non-destructive disassembly of products for the purpose of replacing key components or parts for upgrades or repairs. Where significant safety concerns connected to the repair of the product exist, the operator ensures access to independent certified professional repairers. The operator’s website indicates the process for professional repairers to register for access to relevant information or share the information on a publicly available free access website. 2.2.5. For electrical and electronic equipment designed for consumer use, the operator of the activity provides commercial guarantee for minimum of 3 years and in line with requirements under Article 17 of Directive 2019/771/EU of the European Parliament and of the Council(27)Directive (EU) 2019/771 of the European Parliament and of the Council of 20 May 2019 on certain aspects concerning contracts for the sale of goods, amending Regulation (EU) 2017/2394 and Directive 2009/22/EC, and repealing Directive 1999/44/EC (OJ L 136, 22.5.2019, p. 28). at no extra cost. 2.3. Design for reuse and remanufacturing 2.3.1. Where the products are able to store data, and the data is encrypted, a software function that resets the device to its factory settings and erases by default the encryption key is required. 2.3.2. Where products can transfer stored data, the stored data can be easily and fully transferred to another product, securing data privacy and confidentiality of the data. 2.4. Design for dismantling 2.4.1. Information on product’s end of life management is publicly available for the lifetime of the product, including all information required under Directive 2012/19/EU. For each type of new product placed for the first time on the Union market, the operator of the activity shares, free of charge, relevant information with centres which prepare for re-use and treatment and recycling facilities through Information for Recyclers Platform(28)I4R Platform (version of [adoption date]: available at https://i4r-platform.eu/about/).or through another relevant channel in accordance with Article 15(1) of Directive 2012/19/EU. Dismantling information includes the sequence of dismantling steps, tools or technologies needed to access the targeted component. 2.4.2. For electrical and electronic equipment containing printed circuit boards, hard disc drives (HDDs), electric motors, permanent magnets, batteries, fluorescent powders, or any other components identified in Union legislation to be of high critical raw materials recovery potential, the information on product’s end of life management referred to under point 2.4.1 includes an indication of the critical raw materials(29)Critical raw materials are defined as the elements listed in the EU Critical Raw Materials List (established through Communication from the Commission to the European Parliament, The Council, The European Economic and Social Committee and The Committee of The Regions Critical Raw Materials Resilience: Charting a Path towards greater Security and Sustainability (COM/2020/474 final)) or other relevant Union legislation. typically contained in the components, information on the location of those components, and on the steps required for their separate removal. 2.4.3. The activity provides tracking information on substances identified as substance of very high concern (SVHC) and for substances meeting the criteria for substance of very high concern (SVHC), by complying with at least one of the two disclosure frameworks listed below: product information on substances is available publicly, in SCIP database(30)Version of 16 June 2023; available at https://echa.europa.eu/scip-database. for products that contain &gt; 0.1% (w/w) of an identified substance of very high concern or in a specific public tool provided by company; product information on substances is available publicly, following IEC62474(31)IEC 62474 - Material Declaration for Products of and for the Electrotechnical Industry. (for electrical and electronic equipment) and future IEC82474-1(32)IEC 82474- Material declaration — Part 1: General requirements (dual logo project). 2.5. Design for recyclability The economic activity manufactures products with demonstrated superior recyclability. Assessment of recyclability relies on EN 45555:2019(33)EN 45555:2019 General methods for assessing the recyclability and recoverability of energy-related products. or on any product-specific EN standard relying on EN 45555:2019. The economic activity complies with the following requirements: single polymer or recyclable polymer blends are used; plastic enclosures do not contain moulded-in or glue-on metal; materials which cannot be recycled together are easy to access and have the ability to be separated; improving recyclability does not harm the durability of the system itself; parts of the product containing substances, mixtures and components that are to be removed during depollution are easy to identify, such as through marking for sorting provided by the manufacturer, and visible on the product; printed circuit boards, hard disc drives (HDDs), electric motors, permanent magnets, batteries, fluorescent powders, or any other components identified in Union legislation to be of high critical raw materials recovery potential are easy to access and to remove from the product; parts that reduce the recyclability according to the reference scenario for the end-of-life treatment of products, such as plastic using certain fillers or certain flame retardants, are easy to access and remove; joining, fastening or sealing techniques do not prevent the safe and readily achievable removal of the components specified in Directive 2012/19/EU or in Regulation (EU) 2023/1542 of the European Parliament and of the Council on batteries and waste batteries, where present. 2.6. Proactive substitution of hazardous substances 2.6.1. The economic activity manufactures products which demonstrate proactive substitution of hazardous substances. 2.6.2. The product does not contain substances of very high concern included in Annex XIV to Regulation 1907/2006/EC. 2.6.3. Exemptions to Restrictions of Hazardous Substances are limited to the following cases: lead in high melting temperature type solders covered by the exemption entry 7(a) in Annex III to Directive 2011/65/EU; electrical and electronic components containing lead in a glass or ceramic covered by the exemption entries under 7(c) in Annex III to Directive 2011/65/EU. 2.6.4. The hazardous substances specified in table below are not introduced to or formed in the specified sub-assemblies and component parts at or above the specified concentration limit. Substance group Scope of restriction Concentration limits (where applicable) (i) Polymer stabilisers, colourants and contaminant The following organotin stabiliser compounds are not present in external cables: Dibutyltin oxide Dibutyltin diacetate Dibutyltin dilaurate Dibutyltin maleate Dioctyl tin oxide Dioctyl tin dilaurate External housing do not contain the following colourants: Azo dyes that may cleave to the carcinogenic aryl amines listed in Appendix 8 of the Regulation (EC) No 1907/2006, or Colourant compounds included in the IEC 62474 declarable substances list. N/A (ii) Polymer stabilisers, colourants and contaminant Polycyclic Aromatic Hydrocarbons (PAHs) are not present at concentrations greater than or equal to individual and sum total concentration limits in any external plastic or man-made rubber surfaces. The presence and concentration of the following PAHs is verified: PAHs restricted by the Regulation (EC) No 1907/2006: Benzo[a]pyrene Benzo[e]pyrene Benzo[a]anthracene Chrysen Benzo[b]fluoranthene Benzo[j]fluoranthene Benzo[k]fluoranthene Dibenzo[a,h]anthracene Additional PAHs subject to restriction: Acenaphthene Acenaphthylene Anthracene Benzo[ghi]perylene Fluoranthene Fluorene Indeno[1,2,3-cd]pyrene Naphthalene Phenanthrene Pyrene The individual concentration limits for PAHs restricted under Regulation (EC) No 1907/2006 is 1 mg/kg The sum total concentration limit for the 18 listed PAHs is not greater than 10 mg/kg (iii) Biocidal products Biocidal products intended to provide an anti-bacterial function Derogation for materials sold in hospitals and for healthcare applications N/A (iv) Glass fining agents Arsenic and its compounds is not used in the manufacturing of LCD display unit glass and screen cover glass. 0,0050% w/w (v) Chlorine based plastics Plastic parts &gt;25g do not contain chlorinated polymers. Note: For this specific sub-requirement, plastic cable housing is not considered as a ’plastic part’. N/A 2.6.5. The products do not contain halogen beyond the limits which can be detected in line with the measurement specified in existing standards for all its components: cables (EN IEC 60754-3), plastic parts (EN50642), electronic components (EN IEC 61249-2-21 or JS709C), consumables (EN IEC 61249-2-21 and IPC J-STD-004B). 2.6.6. The products do not contain fluor gas. 2.6.7. Use of Tetrabromobisphenol A (TBBPA) is allowed as reactive component for Printed Circuit Boards only. 2.7. Information to customers: 2.7.1. The operator of the activity provides information to customers regarding options to use the product considering the environmental benefits, in particular the lifetime extension of the products associated with the different modes of the product. 2.7.2. The operator of the activity provides information to customers regarding the buy-back, sell-back and take-back options for the product, information on separate collection and collection points for waste electrical and electronic equipment (WEEE), as well as information on re-use options. For portable batteries, information is provided on separate collection and collection points for waste batteries. 2.7.3. For electrical and electronic equipment, the operator of the activity appropriately marks the product with the symbol indicating separate collection for waste electrical and electronic equipment as set out in Annex IX to the Directive 2012/19/EU. The operator of the activity provides the consumer with relevant information on costs of collection, treatment and disposal of the product in an environmentally sound way as set out in Article 14(1) of that Directive. 2.8. Producer responsibility: 2.8.1. The operator of the activity, when placing electrical and electronic equipment on the market of the Member States, establishes an individual extended producer responsibility scheme or participates in collective extended producer responsibility schemes in all the Member States in which the product is placed on the market, in line with Directive 2012/19/EU. The financial contributions to the collective schemes are based on eco modulation and cover the costs of separate collection and treatment of WEEE. 2.8.2. For portable batteries, the producer establishes waste portable battery take-back and collection systems, which include collection points, in all Member States in which the product is placed on the market.</t>
  </si>
  <si>
    <t>Where the manufactured product contains refrigerants, it complies with the GWP performance laid down in the Regulation (EU) No 517/2014 of the European Parliament and of the Council(34)Regulation (EU) No 517/2014 of the European Parliament and of the Council of 16 April 2014 on fluorinated greenhouse gases and repealing Regulation (EC) No 842/2006 (OJ L 150, 20.5.2014, p. 195).. The activity does not manufacture products containing Sulfur hexafluoride (SF6). Where applicable, the manufactured product does not score lower than the third significantly populated class(35)The requirement targets the three highest classes of energy efficiency that are populated, in which at least some products are on the market. To understand which classes are the highest populated in which at least some products are on the market, an overview of the available products on the market (based on official data) is provided by European Product Database for Energy Labelling. of energy efficiency in accordance with Regulation (EU) 2017/1369 of the European Parliament and of the Council and delegated acts adopted under that Regulation(36)Regulation (EU) 2017/1369 of the European Parliament and of the Council 4 July 2017 setting a framework for energy labelling and repealing Directive 2010/30/EU (OJ L 198, 28.7.2017, p.1)..</t>
  </si>
  <si>
    <t>The activity complies with criteria set out in Appendix C to this Annex. For manufacturing of portable batteries, batteries comply with the applicable sustainability rules on the placing on the market of batteries in the Union, including restrictions on the use of hazardous substances in batteries, including Regulation (EC) No 1907/2006 and Directive 2006/66/EC of the European Parliament and of the Council(37)Directive 2006/66/EC of the European Parliament and of the Council of 6 September 2006 on batteries and accumulators and waste batteries and accumulators and repealing Directive 91/157/EEC (OJ L 266, 26.9.2006, p. 1)..</t>
  </si>
  <si>
    <t>(20)Portable battery means any battery that is sealed and weighs less than or equal to 5kg and it is not designed for industrial purposes. Portable battery is neither an electric vehicle battery nor an automotive battery. (21)Regulation (EC) No 66/2010 of the European Parliament and of the Council of 25 November 2009 on the EU Ecolabel (OJ L027 30.1.2010, p. 1). (22)Regulation (EU) 2017/745 of the European Parliament and of the Council of 5 April 2017 on medical devices (OJ L 117, 5.5.2017, p. 1). (23)Regulation (EU) 2017/746 of the European Parliament and of the Council of 5 April 2017 on in vitro diagnostic medical devices (OJ L 117, 5.5.2017, p. 176). (24)‘Reparability class’ means a class expressing the capacity of a good to be repaired, based on a method established in accordance with Union law [placeholder: Article XX of the Energy Labelling act]. (25)‘Professional repairer’ means an operator or undertaking which provides services of repair and professional maintenance of products under this activity. (26)Key spare parts are parts that are used for the repair or refurbishment of a defective product. For products covered by requirements on the availability of spare parts under Directive 2009/125/EC and implementing acts adopted under that Directive, key spare parts are considered to be those listed in Annex to the most recent implementing act for each product group. (27)Directive (EU) 2019/771 of the European Parliament and of the Council of 20 May 2019 on certain aspects concerning contracts for the sale of goods, amending Regulation (EU) 2017/2394 and Directive 2009/22/EC, and repealing Directive 1999/44/EC (OJ L 136, 22.5.2019, p. 28). (28)I4R Platform (version of [adoption date]: available at https://i4r-platform.eu/about/). (29)Critical raw materials are defined as the elements listed in the EU Critical Raw Materials List (established through Communication from the Commission to the European Parliament, The Council, The European Economic and Social Committee and The Committee of The Regions Critical Raw Materials Resilience: Charting a Path towards greater Security and Sustainability (COM/2020/474 final)) or other relevant Union legislation. (30)Version of 16 June 2023; available at https://echa.europa.eu/scip-database. (31)IEC 62474 - Material Declaration for Products of and for the Electrotechnical Industry. (32)IEC 82474- Material declaration — Part 1: General requirements (33)EN 45555:2019 General methods for assessing the recyclability and recoverability of energy-related products.</t>
  </si>
  <si>
    <t>E37.00, E38.32, F42.99</t>
  </si>
  <si>
    <t>CEY 2.1</t>
  </si>
  <si>
    <t>Phosphorus recovery from waste water</t>
  </si>
  <si>
    <t>Construction, upgrade, operation and renewal of facilities for recovery of phosphorus from urban waste water treatment plants (WWTP) (aqueous phase and sludge) and from materials (i.e. ashes) after thermal oxidation (i.e. incineration) of sewage sludge. The economic activity only includes the facilities and processes that make phosphorus recovery possible, not the previous steps, such as waste water treatment or incineration facilities. The economic activities in this category could be associated with several NACE codes, in particular E37.00, E38.32 and F42.99 in accordance with the statistical classification of economic activities established by Regulation (EC) No 1893/2006.</t>
  </si>
  <si>
    <t>1. For the process integrated at the waste water treatment plant, covering typically phosphorus salts such as struvite–magnesium ammonium phosphate (NH4MgPO4∙6H2O), the phosphorus recovery process recovers at least 15% of the incoming phosphorus load. Only the harvested material, such as struvite, is counted for the calculation of this threshold. 2. For down-stream recovery after sewage sludge thermal oxidation with chemical phosphorus recovery or after sewage sludge thermal oxidation with thermo chemical phosphorus recovery, the process recovers at least 80% of the incoming phosphorus load from the respective input material, such as sewage sludge ash. 3. The phosphorus extracted out of the system is used either as a component material in a fertilising product compliant with Regulation (EU) 2019/1009 of the European Parliament and of the Council(38)Regulation (EU) 2019/1009 of the European Parliament and of the Council of 5 June 2019 laying down rules on the making available on the market of EU fertilising products and amending Regulations (EC) No 1069/2009 and (EC) No 1107/2009 and repealing Regulation (EC) No 2003/2003 (OJ L 170, 25.6.2019, p. 1) or national fertiliser legislation where it is more stringent, or in another field of application where the recovered phosphorus fulfils specified functions in accordance with the respective regulations.</t>
  </si>
  <si>
    <t>Key performance parameters, including a mass balance for phosphorus pentoxide (P2O5) and key environmental parameters in relation to the identity and quantity of emissions and waste streams generated, are monitored.</t>
  </si>
  <si>
    <t>(38)Regulation (EU) 2019/1009 of the European Parliament and of the Council of 5 June 2019 laying down rules on the making available on the market of EU fertilising products and amending Regulations (EC) No 1069/2009 and (EC) No 1107/2009 and repealing Regulation (EC) No 2003/2003 (OJ L 170, 25.6.2019, p. 1)</t>
  </si>
  <si>
    <t>CEY 2.2</t>
  </si>
  <si>
    <t>Production of alternative water resources for purposes other than human consumption</t>
  </si>
  <si>
    <t>Construction, extension, operation and renewal of facilities for producing reclaimed water(39)‘Reclaimed Water’ means urban waste water that has been treated in compliance with the requirements set out in Directive 91/271/EEC and which results from further treatment in a reclamation plant., facilities for harvesting rain and storm water and facilities for collection and treatment of grey water(40)‘Grey water’ means untreated waste water that has not been contaminated by any toilet discharge. Grey water includes waste water from bathtubs, showers, bathroom sinks, clothes washing machines and laundry sinks.. These alternative water resources are used to replace water from abstraction or from the drinking water supply systems and can be used for aquifer recharge, irrigation, industrial reuse, recreation and any other municipal use. The economic activity only includes the facilities and processes that make it possible for the water to be reused, such as facilities for recharging aquifers or surface water storages, and does not include the previous steps, such as primary and secondary steps in the waste water treatment plant or the subsequent steps, necessary for the final reuse of these alternative water resources, such as irrigation systems. The economic activity does not include desalination (see Section 5.13. of Annex II to Delegated Regulation (EU) 2021/2139). This economic activity does not include supply of water for the purpose of human consumption (see Section 2.1. of Annex I). The economic activities in this category could be associated with several NACE codes, in particular E37.00 and F42.9 in accordance with the statistical classification of economic activities established by Regulation (EC) No 1893/2006.</t>
  </si>
  <si>
    <t>1. For production of reclaimed water, the activity complies with the following criteria: the reclaimed water is suitable for reuse. For use in agriculture, the reclaimed water complies with EU requirements, such as those set out in Regulation (EU) 2020/741 of the European Parliament and of the Council(41)Regulation (EU) 2020/741 of the European Parliament and of the Council of 25 May 2020 on minimum requirements for water reuse (OJ L 177, 5.6.2020, p. 32). and national legislation. For uses other than agricultural irrigation, the final quality of reclaimed water is fit for purpose and compliant with existing national legislation and standards; the water reuse project has been authorised by the competent authority, in the framework of integrated water management, having as a priority taken into account viable water demand management and efficiency measures, in consultation with the water management authorities. This may be proven by its inclusion in a water management plan or drought management plan. For reuse in agriculture, the assessments of the environmental risks, including those related to the quantitative status of water bodies, are fully taken into account in the risk management plans, required by Regulation (EU) 2020/741. 2. For facilities for harvesting rain and storm water, the activity complies with the following criteria: the resource (rain or storm water) is segregated at source and does not include waste water; the water is suitable for use after proper treatment depending on the level of contamination and subsequent use; the facility is included in an instrument of urban planning or permitting, such as Master Plan or municipal planning. 3. For facilities for collection and treatment of grey waters, the activity complies with the following criteria: the resource (grey water) is segregated at source; the water is suitable for reuse after proper treatment depending on the level of contamination and subsequent reuse; the performance is attested by a building certification or is available in the technical design documents.</t>
  </si>
  <si>
    <t>For the production of reclaimed water, an assessment of the direct GHG emissions from the reuse treatment, has been performed(42)For example, following IPCC guidelines for national GHG inventories for waste water treatment (version of [adoption date]: https://www.ipccnggip.iges.or.jp/public/2019rf/pdf/5_Volume5/19R_V5_6_Ch06_Wastewater.pdf). The results are disclosed to investors and clients on demand.</t>
  </si>
  <si>
    <t>For the uses prescribed in the EU Regulation (EU) 2020/741, the activity complies with that Regulation or with applicable national legislation where it is stricter. Aquifer recharge and infiltration of surface runoff waters comply with the Directive 2006/118/EC or with applicable national legislation where it is stricter.</t>
  </si>
  <si>
    <t>(39)‘Reclaimed Water’ means urban waste water that has been treated in compliance with the requirements set out in Directive 91/271/EEC and which results from further treatment in a reclamation plant. (40)‘Grey water’ means untreated waste water that has not been contaminated by any toilet discharge. Grey water includes waste water from bathtubs, showers, bathroom sinks, clothes washing machines and laundry sinks. (41)Regulation (EU) 2020/741 of the European Parliament and of the Council of 25 May 2020 on minimum requirements for water reuse (OJ L 177, 5.6.2020, p. 32).</t>
  </si>
  <si>
    <t>E38.11, E38.12, F42.9</t>
  </si>
  <si>
    <t>CEY 2.3</t>
  </si>
  <si>
    <t>Collection and transport of non-hazardous and hazardous waste</t>
  </si>
  <si>
    <t>Separate collection and transport of non-hazardous and hazardous(43)‘Hazardous waste’ is waste which displays one or more of the hazardous properties listed in Annex III of Directive 2008/98/EC of the European Parliament and of the Council of 19 November 2008 on waste and repealing certain Directives (OJ L 312, 22.11.2008, p. 3). It includes streams such as hazardous waste fractions produced by households, waste oils, batteries, non-depolluted waste from electrical and electronic equipment (WEEE), non-depolluted end-of-life vehicle, medical waste, etc. A comprehensive classification of hazardous waste can be found in the European List of Waste (Commission Decision 2000/532/EC). waste aimed at preparing for re-use(44)‘Preparing for re-use’ means checking, cleaning or repairing recovery operations, by which products or components of products that have become waste are prepared so that they can be re-used without any other pre-processing. or recycling(45)‘Recycling’ means any recovery operation by which waste materials are reprocessed into products, materials or substances whether for the original or other purposes. It includes the reprocessing of organic material but does not include energy recovery and the reprocessing into materials that are to be used as fuels or for backfilling operations., including the construction, operation and upgrade of facilities involved in the collection and transport of such waste, such as civic amenity centres and waste transfer stations, as a means for material recovery. The economic activities in this category could be associated with several NACE codes, in particular E38.11, E38.12 and F42.9 in accordance with the statistical classification of economic activities established by Regulation (EC) No 1893/2006.</t>
  </si>
  <si>
    <t>1. All separately collected and transported waste that is segregated at source is intended for preparation for reuse or recycling operations. 2. Source segregated waste consisting of (i) paper and cardboard, (ii) textiles(46)This includes textiles, clothes/wearing apparel, footwear, and accessories, such as belts or hats., (iii) biowaste, (iv) wood, (v) glass, (vi) waste from electrical and electronic equipment (WEEE) or (vii) any type of hazardous waste is collected separately (i.e. in single fractions) and not commingled with other waste streams. For source segregated non-hazardous waste other than the fractions mentioned above, collection in co-mingled fractions takes place only where it meets one of the conditions laid down in Article 10, paragraph 3, indents (a), (b) or (c) of Directive 2008/98/EC of the European Parliament and of the Council(47)Directive 2008/98/EC of the European Parliament and of the Council of 19 November 2008 on waste and repealing certain Directives (OJ L 312, 22.11.2008, p. 3).. Different types of hazardous waste may be placed together in a hazardous waste box, cabinet or similar solution under the condition that each waste type is properly packaged to keep the waste separate in the box or cabinet and that hazardous waste is sorted in waste types after collection from households. 3. For municipal waste streams, the activity complies with one of the following criteria: the activity carries out municipal solid waste collection mainly via door-to-door collection schemes or supervised collection points to ensure a high level of separate collection and low rates of contamination; the activity carries out separate waste collection within publicly organised waste management systems where waste producers are charged based on a pay-as-you-throw (PAYT) mechanism, at least for the residual waste stream or there are other types of economic instruments in place that incentivize waste segregation at source(48)See European Commission ‘Guidance for separate collection of municipal waste’, section 3.1 (Economic incentives), available at: https://op.europa.eu/en/publication-detail/-/publication/bb444830-94bf-11ea-aac4-01aa75ed71a1.; the activity carries out separate waste collection outside of publicly organised waste management systems that apply deposit and refund systems or other types of economic instruments that directly incentivize waste segregation at source. 4. The activity continuously monitors and assesses the quantity and quality of wastes collected based on predefined Key Performance Indicators (KPIs) to comply with all of the following criteria: fulfilling reporting obligations vis-a-vis relevant stakeholders, such as public authorities, Extended Producer Responsibility (EPR) schemes; periodically communicating relevant information to waste producers and the public in general, in cooperation with relevant stakeholders, such as public authorities, EPR schemes; identifying needs for and undertaking corrective action where the KPIs deviate from applicable targets or benchmarks, in cooperation with relevant stakeholders, such as public authorities, EPR schemes, value chain partners.</t>
  </si>
  <si>
    <t>1. The activity utilises waste collection vehicles which conform to at least EURO V standards(49)In accordance with Regulation (EU) 2018/858 of the European Parliament and of the Council of 30 May 2018 on the approval and market surveillance of motor vehicles and their trailers, and of systems, components and separate technical units intended for such vehicles, amending Regulations (EC) No 715/2007 and (EC) No 595/2009 and repealing Directive 2007/46/EC (OJ L 151, 14.6.2018, p. 1).. 2. Hazardous waste is collected separately from non-hazardous waste to prevent cross-contamination. Appropriate measures are taken to ensure that during separate collection and transport, hazardous waste is not mixed either with other categories of hazardous waste or with other waste, substances or materials. Mixing includes the dilution of hazardous substances. 3. Proper collection and handling prevent leakage of hazardous waste during collection, transport, storage and delivery to the treatment facility permitted to treat hazardous waste. 4. Hazardous waste is packaged and labelled in accordance with the international and Union standards in force in the course of collection, transport and temporary storage. 5. The operator collecting hazardous waste complies with record-keeping obligations,  including as regards quantity, nature, origin,  destination, frequency of collection, mode of transport and treatment method, set out in applicable Union and national legislation 6. For waste from electrical and electronic equipment (WEEE): the main categories of end-of-life Electrical and Electronic Equipment (EEE) set out in Annex III to Directive 2012/19/EU are collected separately; collection and transport preserve the integrity of WEEE and prevent the leakage of hazardous substances, such as ozone-depleting substances, fluorinated greenhouse gases or mercury contained in fluorescent lamps. 7. A management system is set up by the collection and logistics operator to manage environmental, health and safety risks.</t>
  </si>
  <si>
    <t>(43)‘Hazardous waste’ is waste which displays one or more of the hazardous properties listed in Annex III of Directive 2008/98/EC of the European Parliament and of the Council of 19 November 2008 on waste and repealing certain Directives (OJ L 312, 22.11.2008, p. 3). It includes streams such as hazardous waste fractions produced by households, waste oils, batteries, non-depolluted waste from electrical and electronic equipment (WEEE), non-depolluted end-of-life vehicle, medical waste, etc. A comprehensive classification of hazardous waste can be found in the European List of Waste (Commission Decision 2000/532/EC). (44)‘Preparing for re-use’ means checking, cleaning or repairing recovery operations, by which products or components of products that have become waste are prepared so that they can be re-used without any other pre-processing. (45)‘Recycling’ means any recovery operation by which waste materials are reprocessed into products, materials or substances whether for the original or other purposes. It includes the reprocessing of organic material but does not include energy recovery and the reprocessing into materials that are to be used as fuels or for backfilling operations. (46)This includes textiles, clothes/wearing apparel, footwear, and accessories, such as belts or hats. (47)Directive 2008/98/EC of the European Parliament and of the Council of 19 November 2008 on waste and repealing certain Directives (OJ L 312, 22.11.2008, p. 3). (48)See European Commission ‘Guidance for separate collection of municipal waste’, section 3.1 (Economic incentives), available at: https://op.europa.eu/en/publication-detail/-/publication/bb444830-94bf-11ea-aac4-01aa75ed71a1.</t>
  </si>
  <si>
    <t>E38.22, E38.32, F42.9</t>
  </si>
  <si>
    <t>CEY 2.4</t>
  </si>
  <si>
    <t>Treatment of hazardous waste</t>
  </si>
  <si>
    <t>Construction, upgrade, and operation of dedicated facilities for the treatment of hazardous waste as a means for material recovery operations. This economic activity covers both in-situ and ex-situ material recovery operations of waste classified as hazardous waste in accordance with the European List of Waste established by Commission Decision 2000/532/EC(50)Commission Decision 2000/532/EC of 3 May 2000 replacing Decision 94/3/EC establishing a list of wastes pursuant to Article 1(a) of Council Directive 75/442/EEC on waste and Council Decision 94/904/EC establishing a list of hazardous waste pursuant to Article 1(4) of Council Directive 91/689/EEC on hazardous waste (OJ L 226, 6.9.2000, p. 3). and in accordance with Annex III to Directive 2008/98/EC. This includes the following streams: solvent reclamation or regeneration; regeneration of acids and bases; recycling or reclamation of inorganic materials other than metals or metal compounds; recovery of components used for pollution abatement; recovery of components from catalysts; re-refining of oil lubricants and other industrial waste oils (excluding for use as fuel or incineration). The economic activity does not include the reuse of substances that do not qualify as waste, such as by-products or residues from production activities, in accordance with Article 5 of Directive 2008/98/EC. The economic activity does not include recovery of materials from batteries, Waste from Electrical and Electronic Equipment (WEEE), End-of-Life Vehicles (ELV), inorganic materials from incineration processes, such as ashes, slags or dust. The economic activity does not include the treatment and recovery of nuclear waste. The economic activities in this category could be associated with several NACE codes, in particular E38.22, E38.32, F42.9 in accordance with the statistical classification of economic activities established by Regulation (EC) No 1893/2006.</t>
  </si>
  <si>
    <t>1. The activities consist of the material recovery of secondary raw materials (including chemical substances and critical raw materials) from source segregated hazardous waste. 2. The recovered materials are substituting primary raw materials, including critical raw materials, or chemicals in production processes(51)Production processes refer to any kind of economic activity that produces a material, product or asset; recovered materials refer to the output of the recovery process.. 3. The recovered materials comply with the applicable industry specifications, harmonized standards, or end-of-waste criteria, as well as relevant applicable Union and national legislation.</t>
  </si>
  <si>
    <t>The activity, on a life-cycle basis, does not increase GHG emissions as compared to the production based on the equivalent primary raw material(s). Life-cycle greenhouse gas emissions are calculated using Commission Recommendation 2013/179/EU(52)Commission Recommendation of 9 April 2013 on the use of common methods to measure and communicate the life cycle environmental performance of products and organisations (OJ L 124, 4.5.2013, p. 1). or, alternatively, using ISO 14067:2018(53)ISO 14067:2018(en), Greenhouse gases — Carbon footprint of products — Requirements and guidelines for quantification (version of [adoption date]: https://www.iso.org/obp/ui#iso:std:iso:14067:ed-1:v1:en). or ISO 14064-1:2018(54)ISO 14064-1:2018(en), Greenhouse gases — Part 1: Specification with guidance at the organization level for quantification and reporting of greenhouse gas emissions and removals (version of [adoption date]: https://www.iso.org/obp/ui/#iso:std:iso:14064:-1:en).. Quantified life-cycle GHG emissions are verified by an independent third party.</t>
  </si>
  <si>
    <t>The activity complies with the criteria set out in Appendix B to this Annex. Relevant techniques are deployed for the protection of water and marine resources, as set out in the best available techniques (BAT) conclusions for waste treatment(55)Commission Implementing Decision (EU) 2018/1147 of 10 August 2018 establishing best available techniques (BAT) conclusions for waste treatment, under Directive 2010/75/EU of the European Parliament and of the Council (OJ L 208, 17.8.2018, p. 38-90)..</t>
  </si>
  <si>
    <t>All substances, and mixtures recovered comply with the applicable relevant legislation, such as Regulation (EC) No 1907/2006, Regulation (EU) 2019/1021, Regulation (EC) No 1272/2008 and Directive 2008/98/EC. The activity deploys relevant techniques for pollution prevention and control, as set out in the best available techniques (BAT) conclusions for waste treatment(56)Implementing Decision (EU) 2018/1147.. The activity meets the relevant associated emission limits (BAT-AELs).</t>
  </si>
  <si>
    <t>(50)Commission Decision 2000/532/EC of 3 May 2000 replacing Decision 94/3/EC establishing a list of wastes pursuant to Article 1(a) of Council Directive 75/442/EEC on waste and Council Decision 94/904/EC establishing a list of hazardous waste pursuant to Article 1(4) of Council Directive 91/689/EEC on hazardous waste (OJ L 226, 6.9.2000, p. 3). (51)Production processes refer to any kind of economic activity that produces a material, product or asset; recovered materials refer to the output of the recovery process.</t>
  </si>
  <si>
    <t>E38.21, F42.9</t>
  </si>
  <si>
    <t>CEY 2.5</t>
  </si>
  <si>
    <t>Recovery of bio-waste by anaerobic digestion or composting</t>
  </si>
  <si>
    <t>Construction and operation of facilities for the treatment of separately collected bio-waste through anaerobic digestion or composting with the resulting production and utilisation of biogas, biomethane, digestate, compost or chemicals. The economic activities in this category could be associated with several NACE codes, in particular E38.21 and F42.9 in accordance with the statistical classification of economic activities established by Regulation (EC) No 1893/2006.</t>
  </si>
  <si>
    <t>1. The bio-waste that is used for anaerobic digestion or composting is source segregated and collected separately. Where bio-waste is collected in biodegradable bags, the bags have the appropriate compostable certification standard EN 13432:2000(57)EN 13432:2000 Packaging - Requirements for packaging recoverable through composting and biodegradation - Test scheme and evaluation criteria for the final acceptance of packaging.. 2. In these anaerobic digestion plants, source segregated bio-waste from separate collection constitutes at least 70% of the input feedstock, measured in weight, as an annual average. Co-digestion may cover up to 30% of the input feedstock of advanced bioenergy feedstock listed in Annex IX to Directive (EU) 2018/2001, which may not include contaminated feedstock coming from biomass fraction of mixed municipal and industrial waste. The input does not include feedstock excluded in Part II of Annex II to Regulation (EU) 2019/1009, for Component Material Category (CMC) 3 (Compost) in accordance with point (c) of that category and for Component Material Category (CMC) 5 (Digestate other than fresh crop digestate) in accordance with point (c) of that category. 3. The activity produces one of the following: compost or digestate complying with Regulation (EU) 2019/1009, in particular with requirements of Annex II on the Component Material Categories (CMC), referring specifically to CMC 3 (Compost) and CMC 5 (Digestate other than fresh crop digestate) or with national rules on fertilisers or soil improvers, with equal or stricter requirements compared to those of Regulation 2019/1009; chemicals through the conversion of organic waste to carboxylates, carboxylic acids or polymers by fermentation with mixed cultures. 4. Quality assurance of the production process is performed using Module D1 set out in Regulation (EU) 2019/1009. 5. Compost and digestate complying with Regulation (EU) 2019/1009 or equivalent national rules is not landfilled. The digestate is preferably composted after anaerobic digestion to maximise benefits to the soil it is applied to afterwards, and minimises some potential agro-environmental issues such as release of ammonia and nitrates. 6. Where anaerobic digestion is installed, the produced biogas is used directly for the generation of electricity or heat, upgraded to bio-methane for use as a fuel, directly injected in the gas grid and further used for energy purposes by replacing natural gas, used as industry feedstock to produce other chemicals or converted into hydrogen for use as a fuel.</t>
  </si>
  <si>
    <t>A monitoring and contingency plan is in place to minimise methane leakage at the facility.</t>
  </si>
  <si>
    <t>For anaerobic digestion plants treating over 100 tonnes per day and for composting plants treating over 75 tonnes per day, the activity complies with best available techniques (BAT) conclusions for waste treatment(58)Implementing Decision (EU) 2018/1147. or equal or stricter national regulation, in order to reduce emissions to air and to improve the overall environmental performance as well as to select the waste input and to monitor or control the key waste and process parameters. Emissions to air and water are within or lower than the emission levels associated with the best available techniques (BAT-AEL) ranges set for, respectively, anaerobic and aerobic treatment of waste in the latest relevant best available techniques (BAT) conclusions, including the best available techniques (BAT) conclusions for waste treatment(59)Implementing Decision (EU) 2018/1147.. For anaerobic digestion, the nitrogen content of the digestate used as fertilisers or soil improver is communicated to the buyer or the entity in charge of taking off the digestate, either in compliance with Regulation (EU) 2019/1009, or with tolerance level ± 25%. .</t>
  </si>
  <si>
    <t>(57)EN 13432:2000 Packaging - Requirements for packaging recoverable through composting and biodegradation - Test scheme and evaluation criteria for the final acceptance of packaging.</t>
  </si>
  <si>
    <t>E38.31, E38.32, E42.99</t>
  </si>
  <si>
    <t>CEY 2.6</t>
  </si>
  <si>
    <t>Depollution and dismantling of end-of-life products</t>
  </si>
  <si>
    <t>Construction, operation and upgrade of facilities dismantling and depolluting complex end-of-life products, movable assets and their components for materials recovery or preparation for re-use of components. The economic activity includes the dismantling of end-of-life products and movable assets and their components of any type, such as automobiles, ships and electrical and electronic equipment (EEE) for material recovery. The economic activity does not include the treatment of batteries stemming from separate collection or removed during dismantling and depollution activities, and the demolition and wrecking of buildings and other structures (see Section 3.3. of this Annex). The economic activities in this category could be associated with several NACE codes, in particular E38.31, E38.32 and E42.99 in accordance with the statistical classification of economic activities established by Regulation (EC) No 1893/2006.</t>
  </si>
  <si>
    <t>1. The economic activity dismantles and depollutes separately collected waste, in state-of-the-art facilities, from complex end-of-life products, such as automobiles, electrical and electronic equipment (EEE) or ships, in order to: harvest parts and components that are suited for re-use; separate non-hazardous and hazardous waste fractions suited for material recovery including recovery of critical raw materials; remove hazardous substances, mixtures and components, so that these are contained in an identifiable(60)A substance, mixture or component is identifiable if it can be monitored to verify environmentally safe treatment. stream or that are an identifiable part of a stream within the treatment process, and send them to facilities permitted for proper treatment including disposal of hazardous waste; enclose documentation of the materials that are sent for further treatment or reuse. 2. The economic activity dismantling and depolluting waste electrical and electronic equipment (WEEE) complies with the requirements set out in Article 8 of Directive 2012/19/EU and in Annexes VII and VIII to that Directive. The economic activity dismantling and depolluting end-of-life vehicles (ELVs) complies with the requirements set out in Article 6 and 7 of Directive 2000/53/EC and in Annex I to that Directive. 3. For the dismantling and depollution of scrap ships, the facility is included in the European List of ship recycling facilities as laid down in Commission Implementing Decision (EU) 2016/2323(61)Commission Implementing Decision 2016/2323 establishing the European List of ship recycling facilities pursuant to Regulation (EU) No 1257/2013 of the European Parliament and of the Council on ship recycling (OJ L 345, 20.12.2016, p. 119).. For the construction of a new facility or the upgrade of an existing facility which is not yet included in the European List of ship recycling facilities, the facility fulfils all requirements set out in Article 13 of Regulation (EU) No 1257/2013 of the European Parliament and of the Council(62)Regulation (EU) No 1257/2013 of the European Parliament and of the Council of 20 November 2013 on ship recycling and amending Regulation (EC) No 1013/2006 and Directive 2009/16/EC (OJ L 330, 10.12.2013, p. 1). and has applied to be included in the European List of ship recycling facilities. 4. For the dismantling and depollution of Waste from Electrical and Electronic Equipment (WEEE) and End-of-Life vehicles (ELVs), waste originates from collection points meeting the applicable requirements set by Union(63)At Union level, applicable requirements are set for WEEE by Directive 2012/19/EU and for ELVs by Directive 2000/53/EC of the European Parliament and of the Council of 18 September 2000 on end-of life vehicles (OJ L 269, 21.10.2000, p. 34). and national legislation.</t>
  </si>
  <si>
    <t>1. The facility is equipped to manage and store safely and in an environmentally sound manner hazardous substances, mixtures and components removed during the depollution operations. 2. For end-of-life vehicles (ELVs), the facility complies with the requirements for sites for storage and treatment, depollution and treatment operations set in Annex I to Directive 2000/53/EC. 3. For waste from electrical and electronic equipment (WEEE), the facility complies with the requirements for proper treatment set out in Article 8 of Directive 2012/19/EU, in particular with the requirements for selective treatment for materials and components of WEEE set out in Annex VII to Directive 2012/19/EU and for storage and treatment operations set out in Annex VIII to Directive 2012/19/EU. The facility complies with normative requirements relevant to its activities for de-pollution set out in the standards EN 50625-1:2014(64)EN 50625-1:2014 Collection, logistics &amp; Treatment requirements for WEEE - Part 1: General treatment requirements., EN 50625-2-1:2014(65)EN 50625-2-1:2014 Collection, logistics and treatment requirements for WEEE - Part 2-1: Treatment requirements for lamps., EN 50625-2-2:2015(66)EN 50625-2-2:2015 Collection, logistics &amp; Treatment requirements for WEEE - Part 2-2: Treatment requirements for WEEE containing CRTs and flat panel displays., EN 50625-2-3:2017(67)EN 50625-2-3:2017 Collection, logistics &amp; treatment requirements for WEEE - Part 2-3: Treatment requirements for temperature exchange equipment and other WEEE containing VFC and/or VHC. and EN 50625-2-4:2017(68)EN 50625-2-4:2017 Collection, logistics &amp; treatment requirements for WEEE - Part 2-4: Treatment requirements for photovoltaic panels.. Implementation of such measures can also be demonstrated through compliance with regulatory requirements that are equivalent to those set out in the EN standards mentioned above. For the treatment of WEEE containing volatile fluorocarbons (VFCs) and volatile hydrocarbons (VHCs) and WEEE containing mercury, emissions are within or lower than the emission levels associated with the best available techniques (BAT-AEL) ranges as set out in the best available techniques (BAT) conclusions for waste treatment(69)Implementing Decision (EU) 2018/1147.. 4. For ship recycling, the facility complies with the requirements set out in Article 13 of Regulation (EU) No 1257/2013 and is included in the European List of ship recycling facilities established under that Regulation. The facility complies with the requirements set out in Article 7 of that Regulation with regards to the preparation of a ship-specific recycling plan prior to any recycling of a ship.</t>
  </si>
  <si>
    <t>(60)A substance, mixture or component is identifiable if it can be monitored to verify environmentally safe treatment. (61)Commission Implementing Decision 2016/2323 establishing the European List of ship recycling facilities pursuant to Regulation (EU) No 1257/2013 of the European Parliament and of the Council on ship recycling (OJ L 345, 20.12.2016, p. 119). (62)Regulation (EU) No 1257/2013 of the European Parliament and of the Council of 20 November 2013 on ship recycling and amending Regulation (EC) No 1013/2006 and Directive 2009/16/EC (OJ L 330, 10.12.2013, p. 1). (63)At Union level, applicable requirements are set for WEEE by Directive 2012/19/EU and for ELVs by Directive 2000/53/EC of the European Parliament and of the Council of 18 September 2000 on end-of life vehicles (OJ L 269, 21.10.2000, p. 34).</t>
  </si>
  <si>
    <t>E38.32, F42.9</t>
  </si>
  <si>
    <t>CEY 2.7</t>
  </si>
  <si>
    <t>Sorting and material recovery of non-hazardous waste</t>
  </si>
  <si>
    <t>Construction, upgrade, and operation of facilities for the sorting or recovery of non-hazardous waste streams into high quality secondary raw materials using a mechanical transformation process. The economic activity does not include sorting and recovery of combustible fractions from mixed residual waste for the production of refuse derived fuel, such as in mechanical and biological treatment plants. The economic activities in this category could be associated with several NACE codes, in particular E38.32 and F42.9 in accordance with the statistical classification of economic activities established by Regulation (EC) No 1893/2006.</t>
  </si>
  <si>
    <t>1. Origin of the feedstock material The non-hazardous waste feedstock originates from one or multiple of the following sources: separately collected and transported waste, including in commingled fractions(70)In accordance with Article 10(3) of Directive 2008/98/EC of the European Parliament and of the Council of 19 November 2008 on waste and repealing certain Directives (OJ L 312, 22.11.2008, p. 3) and with the national legislation and waste management plans.; non-hazardous waste fractions originating from dismantling and depollution activities from end-of-life products; construction and demolition waste from selective demolition or otherwise segregated at source; non-hazardous waste fractions originating from sorting of mixed waste intended for recycling where the facility meets a defined quality criteria of performance and the waste is coming from areas complying with separate collection obligations laid out in Directive 2008/98/EC. 2. Material recovery The activity attains or exceeds existing plant-specific material recovery rates by competent authorities set in applicable waste management plans, permits or contracts or by Extended Producer Responsibility (EPR) schemes. The facility implements internally defined Key Performance Indicators (KPIs) to track performance or attainment of applicable recovery rates. For materials for which separate collection is mandatory, the activity converts at least 50 %, in terms of weight, of the processed separately collected non-hazardous waste into secondary raw materials that are suitable for the substitution of primary raw materials in production processes. 3. Proper management of waste The facility recovering non-hazardous waste has implemented Best Available Techniques (BAT) based on BAT 2 on improving overall environmental performance of the plant set out in the best available techniques (BAT) conclusions for waste treatment(71)Implementing Decision (EU) 2018/1147. including: a waste characterisation procedure and a strict waste acceptance procedure regarding the quality of incoming waste; a tracking system and inventory aiming to track the location and quantity of waste in the plant; an output quality management system to ensure that the output of the waste treatment is in line with applicable quality requirements or standards, using for example existing EN or ISO standards; the relevant waste segregation measures or procedures to ensure that waste, after separation, is kept separated depending on its properties in order to enable easier and environmentally safer storage and treatment; the relevant measures to ensure waste compatibility prior to mixing or blending of waste; the facility has installed the sorting and material recovery technology and processes to meet relevant technical specifications, quality standards or end-of-waste criteria. The activity uses state-of-the-art technologies suited to the waste fractions processed including optical separation by near-infrared spectroscopy or X-ray systems, density separation, magnetic separation or size separation. 4. Quality of secondary raw materials The activity converts or allows the conversion of waste into secondary raw materials, including critical raw materials, that are suitable for the substitution of primary raw materials in production processes.</t>
  </si>
  <si>
    <t>For activities falling under the scope of the best available techniques (BAT) conclusions for waste treatment(72)Implementing Decision (EU) 2018/1147., the activity implements the relevant techniques for pollution prevention and control and meets the relevant associated emission limits (BAT-AELs). Plastics recycling facilities have filtration installed prior to wash discharge that is capable of removing at least 75% of microplastics &gt;5µm.</t>
  </si>
  <si>
    <t>(70)In accordance with Article 10(3) of Directive 2008/98/EC of the European Parliament and of the Council of 19 November 2008 on waste and repealing certain Directives (OJ L 312, 22.11.2008, p. 3) and with the national legislation and waste management plans. (71)Implementing Decision (EU) 2018/1147.</t>
  </si>
  <si>
    <t>CEY 3.1</t>
  </si>
  <si>
    <t>1. All generated construction and demolition waste is treated in accordance with Union waste legislation and with the full checklist of the EU Construction and Demolition Waste Management Protocol, in particular by setting sorting systems and pre-demolition audits(73)EU Construction and Demolition Waste Management Protocol, Annex F (version of [adoption date]: https://ec.europa.eu/docsroom/documents/20509/).. The preparing for re-use(74)‘Preparing for re-use’ means checking, cleaning or repairing recovery operations, by which products or components of products that have become waste are prepared so that they can be re-used without any other pre-processing. This includes, for instance, the preparation for re-use of certain parts of buildings like roof elements, windows, doors, bricks, stones or concrete elements. A pre-requisite for the preparation for re-use of building elements is usually the selective deconstruction of buildings or other structures. or recycling(75)‘Recycling’ means any recovery operation, by which waste materials are reprocessed into products, materials or substances whether for the original or other purposes. It includes the reprocessing of organic material but does not include energy recovery and the reprocessing into materials that are to be used as fuels or for backfilling operations. of the non-hazardous construction and demolition waste generated on the construction site is at least 90% (by mass in kilogrammes), excluding backfilling(76)‘Backfilling’ means any recovery operation where suitable non-hazardous waste is used for purposes of reclamation in excavated areas or for engineering purposes in landscaping. Waste used for backfilling must substitute non-waste materials, be suitable for the aforementioned purposes, and be limited to the amount strictly necessary to achieve those purposes.. This excludes naturally occurring material referred to in category 17 05 04 in the European List of Waste established by Decision 2000/532/EC. The operator of the activity demonstrates compliance with the 90% threshold by reporting on the Level(s) indicator 2.2(77)See Level(s) indicator 2.2: Construction and demolition waste and materials, User Manual: introductory briefing, instructions and guidance (Publication version 1.1), https://susproc.jrc.ec.europa.eu/product-bureau//sites/default/files/2021-01/UM3_Indicator_2.2_v1.1_40pp.pdf. For reporting, the Excel spreadsheet available on the Commission website is to be used: Construction and Demolition Waste (CDW) and materials excel template: for estimating (Level 2) and recording (Level 3) amounts and types of CDW and their final destinations (version 1.1), https://susproc.jrc.ec.europa.eu/product-bureau/product-groups/412/documents. using the Level 2 reporting format for different waste streams. 2. The life-cycle Global Warming Potential (GWP) of the building resulting from the construction has been calculated for each stage in the life cycle and is disclosed to investors and clients on demand(78)The GWP is communicated as a numeric indicator for each life cycle stage expressed as kgCO2e/m2 (of useful internal floor area) averaged for one year of a reference study period of 50 years. The data selection, scenario definition and calculations are carried out in accordance with EN 15978 (BS EN 15978:2011). The scope of building elements and technical equipment is as defined in the Level(s) common EU framework for indicator 1.2. Following the Level(s) indicator 1.2 reporting format, the indicator is communicated as GWP fossil, GWP biogenic, GWP land use and land use change, as well as the sum of these (GWP overall). Where a national calculation tool exists or is required for making disclosures or for obtaining building permits, the respective tool may be used to provide the required disclosure. Other calculation tools may be used if they fulfil the minimum criteria laid down by the Level(s) common EU framework, see Level(s) indicator 1.2: Lifecycle Global Warming Potential (GWP), User manual: introductory briefing, instructions and guidance (Publication version 1.1), https://susproc.jrc.ec.europa.eu/product-bureau/sites/default/files/2021-01/UM3_Indicator_1.2_v1.1_37pp.pdf.. 3. Construction designs and techniques support circularity via the incorporation of concepts for design for adaptability and deconstruction as outlined in Level(s) indicators 2.3 and 2.4 respectively. Compliance with this requirement is demonstrated by reporting on the Level(s) indicators 2.3(79)See Level(s) indicator 2.3: Design for adaptability and renovation, User manual: introductory briefing, instruction and guidance (Publication version 1.1), https://susproc.jrc.ec.europa.eu/product-bureau//sites/default/files/2021-01/UM3_Indicator_2.3_v1.1_23pp.pdf. and 2.4(80)See Level(s) indicator 2.4: Design for deconstruction user manual: introductory briefing, instructions and guidance (Publication version 1.1), https://susproc.jrc.ec.europa.eu/product-bureau/sites/default/files/2021-01/UM3_Indicator_2.4_v1.1_18pp.pdf. at Level 2. 4. The use of primary raw material in the construction of the building is minimised through the use of secondary raw materials(81)For the purposes of the Delegated Act, ’secondary raw materials’ means materials that have been prepared for re-use or recycled in accordance with Article 3 of the Waste Framework Directive and have ceased to be waste under Article 6 of that Directive.. The operator of the activity ensures that the three heaviest material categories used to construct the building, measured by mass in kilogrammes, comply with the following maximum total amounts of primary raw material used: for the combined total of concrete(82)This concerns the material concrete, including its constituent ingredients (for example, aggregates). Any steel reinforcement is excluded since this is a different material which can be accounted for under metals., natural or agglomerated stone, a maximum of 70% of the material come from primary raw material; for the combined total of brick, tile, ceramic, a maximum of 70% of the material come from primary raw material; for bio-based materials(83)Bio-based materials are made using biological resources (animals, plants, micro-organisms and derived biomass, including organic waste), as defined in COM(2018) 673. They include conventional bio-based materials made traditionally from biomass (such as wood, cork, natural rubber, paper, textiles, wooden construction materials) and more recently developed materials such as bio-based chemicals or bio-based plastics., a maximum of 80% of the total material come from primary raw material; for the combined total of glass, mineral insulation, a maximum of 70% of the total material come from primary raw material; for non-biobased plastic, a maximum of 50% of the total material come from primary raw material; for metals, a maximum of 30% of the total material come from primary raw material; for gypsum, a maximum of 65% of the material come from primary raw material. The thresholds are calculated by subtracting the secondary raw material from the total amount of each material category used in the works measured by mass in kilogrammes. Where the information on the recycled content of a construction product is not available, it is to be counted as comprising 100% primary raw material. In order to respect the Waste Hierarchy and thereby favour re-use over recycling, re-used construction products, including those containing non-waste materials reprocessed on site, are to be counted as comprising zero primary raw material. Compliance with this criterion is demonstrated by reporting in accordance with the Level(s) indicator 2.1(84)See Level(s) indicator 2.1: Bill of Quantities, materials and lifespans, User manual: introductory briefing, instructions and guidance (Publication version 1.1), https://susproc.jrc.ec.europa.eu/product-bureau//sites/default/files/2021-01/UM3_Indicator_2.1_v1.1_34pp.pdf. For reporting, the Excel spreadsheet available on the Commission website is to be used: Bill of Quantities, materials and lifespans excel template: for estimating (Level 2) and recording (Level 3) purchases of material quantities and costs (version 1.2), https://susproc.jrc.ec.europa.eu/product-bureau/product-groups/412/documents.. 5. The operator of the activity uses electronic tools to describe the characteristics of the building as built, including the materials and components used, for the purpose of future maintenance, recovery, and reuse, for example using EN ISO 22057:2022 to provide Environmental Product Declarations(85)ISO standard 22057:2022, Sustainability in buildings and civil engineering works — Data templates for the use of environmental product declarations (EPDs) for construction products in building information modelling (BIM) (version of [adoption date]: https://www.iso.org/standard/72463.html).. The information is stored in a digital format and is made available to investors and clients on demand. In addition, the operator ensures the long-term preservation of this information beyond the useful life of the building by using the information managing systems provided by national tools, such as cadastre or public register.</t>
  </si>
  <si>
    <t>The building is not dedicated to extraction, storage, transport or manufacture of fossil fuels. The Primary Energy Demand (PED)(86)The calculated amount of energy needed to meet the energy demand associated with the typical uses of a building expressed by a numeric indicator of total primary energy use in kWh/m2 per year and based on the relevant national calculation methodology and as displayed on the Energy Performance Certificate (EPC). setting out the energy performance of the building resulting from the construction does not exceed the threshold set for the nearly zero-energy building (NZEB) requirements in national regulation implementing Directive 2010/31/EU of the European Parliament and of the Council(87)Directive 2010/31/EU of the European Parliament and of the Council of 19 May 2010 on the energy performance of buildings (OJ L 153, 18.6.2010, p. 13).. The energy performance is certified using an as built Energy Performance Certificate (EPC).</t>
  </si>
  <si>
    <t>Where installed, except for installations in residential building units, the specified water use for the following water appliances are attested by product datasheets, a building certification or an existing product label in the Union, in accordance with the technical specifications laid down in Appendix E to Annex I to Delegated Regulation (EU) 2021/2139: wash hand basin taps and kitchen taps have a maximum water flow of 6 litres/min; showers have a maximum water flow of 8 litres/min; WCs, including suites, bowls and flushing cisterns, have a full flush volume of a maximum of 6 litres and a maximum average flush volume of 3,5 litres; urinals use a maximum of 2 litres/bowl/hour. Flushing urinals have a maximum full flush volume of 1 litre. To avoid impact from the construction site, the activity complies with the criteria set out in Appendix B to this Annex.</t>
  </si>
  <si>
    <t>Building components and materials used in the construction comply with the criteria set out in Appendix C to this Annex. Building components and materials used in the construction that may come into contact with occupiers(88)Applying to paints and varnishes, ceiling tiles, floor coverings, including associated adhesives and sealants, internal insulation and interior surface treatments, such as those to treat damp and mold. emit less than 0,06 mg of formaldehyde per m³ of test chamber air upon testing in accordance with the conditions specified in Annex XVII to Regulation (EC) No 1907/2006 and less than 0,001 mg of other categories 1A and 1B carcinogenic volatile organic compounds per m³ of test chamber air, upon testing in accordance with CEN/EN 16516(89)CEN/TS 16516: 2013, Construction products - Assessment of release of dangerous substances -Determination of emissions into indoor air. or ISO 16000-3:2011(90)ISO 16000-3:2011, Indoor air — Part 3: Determination of formaldehyde and other carbonyl compounds in indoor air and test chamber air — Active sampling method. or other equivalent standardised test conditions and determination methods.(91)The emissions thresholds for carcinogenic volatile organic compounds relate to a 28-day test period. Where the new construction is located on a potentially contaminated site (brownfield site), the site has been subject to an investigation for potential contaminants, for example using standard ISO 18400(92)ISO 18400 series on Soil quality — Sampling.. Measures are taken to reduce noise, dust and pollutant emissions during construction or maintenance works.</t>
  </si>
  <si>
    <t>The activity complies with the criteria set out in Appendix D to this Annex. The new construction is not built on one of the following: arable land and crop land with a moderate to high level of soil fertility and below ground biodiversity as referred to the EU LUCAS survey(93)JRC ESDCA, LUCAS: Land Use and Coverage Area frame Survey (version of [adoption date]: https://esdac.jrc.ec.europa.eu/projects/lucas).; greenfield land of recognised high biodiversity value and land that serves as habitat of endangered species (flora and fauna) listed on the European Red List(94)IUCN, The IUCN European Red List of Threatened Species (version of [adoption date]: https://www.iucn.org/regions/europe/our-work/biodiversity-conservation/european-red-list-threatened-species). or the IUCN Red List(95)IUCN, The IUCN Red List of Threatened Species (version of [adoption date]: https://www.iucnredlist.org).; land matching the definition of forest as set out in national law used in the national greenhouse gas inventory, or where not available, is in accordance with the FAO definition of forest(96)Land spanning more than 0,5 hectares with trees higher than five meters and a canopy cover of more than 10 %, or trees able to reach those thresholds in situ. It does not include land that is predominantly under agricultural or urban land use, FAO Global Resources Assessment 2020. Terms and definitions. (version of [adoption date]: http://www.fao.org/3/I8661EN/i8661en.pdf)..</t>
  </si>
  <si>
    <t>(73)EU Construction and Demolition Waste Management Protocol, Annex F (version of [adoption date]: https://ec.europa.eu/docsroom/documents/20509/). (74)‘Preparing for re-use’ means checking, cleaning or repairing recovery operations, by which products or components of products that have become waste are prepared so that they can be re-used without any other pre-processing. This includes, for instance, the preparation for re-use of certain parts of buildings like roof elements, windows, doors, bricks, stones or concrete elements. A pre-requisite for the preparation for re-use of building elements is usually the selective deconstruction of buildings or other structures. (75)‘Recycling’ means any recovery operation, by which waste materials are reprocessed into products, materials or substances whether for the original or other purposes. It includes the reprocessing of organic material but does not include energy recovery and the reprocessing into materials that are to be used as fuels or for backfilling operations. (76)‘Backfilling’ means any recovery operation where suitable non-hazardous waste is used for purposes of reclamation in excavated areas or for engineering purposes in landscaping. Waste used for backfilling must substitute non-waste materials, be suitable for the aforementioned purposes, and be limited to the amount strictly necessary to achieve those purposes. (77)See Level(s) indicator 2.2: Construction and demolition waste and materials, User Manual: introductory briefing, instructions and guidance (Publication version 1.1), https://susproc.jrc.ec.europa.eu/product-bureau//sites/default/files/2021-01/UM3_Indicator_2.2_v1.1_40pp.pdf. For reporting, the Excel spreadsheet available on the Commission website is to be used: Construction and Demolition Waste (CDW) and materials excel template: for estimating (Level 2) and recording (Level 3) amounts and types of CDW and their final destinations (version 1.1), https://susproc.jrc.ec.europa.eu/product-bureau/product-groups/412/documents. (78)The GWP is communicated as a numeric indicator for each life cycle stage expressed as kgCO2e/m2 (of useful internal floor area) averaged for one year of a reference study period of 50 years. The data selection, scenario definition and calculations are carried out in accordance with EN 15978 (BS EN 15978:2011). The scope of building elements and technical equipment is as defined in the Level(s) common EU framework for indicator 1.2. Following the Level(s) indicator 1.2 reporting format, the indicator is communicated as GWP fossil, GWP biogenic, GWP land use and land use change, as well as the sum of these (GWP overall). Where a national calculation tool exists or is required for making disclosures or for obtaining building permits, the respective tool may be used to provide the required disclosure. Other calculation tools may be used if they fulfil the minimum criteria laid down by the Level(s) common EU framework, see Level(s) indicator 1.2: Lifecycle Global Warming Potential (GWP), User manual: introductory briefing, instructions and guidance (Publication version 1.1), https://susproc.jrc.ec.europa.eu/product-bureau/sites/default/files/2021-01/UM3_Indicator_1.2_v1.1_37pp.pdf. (79)See Level(s) indicator 2.3: Design for adaptability and renovation, User manual: introductory briefing, instruction and guidance (Publication version 1.1), https://susproc.jrc.ec.europa.eu/product-bureau//sites/default/files/2021-01/UM3_Indicator_2.3_v1.1_23pp.pdf. (80)See Level(s) indicator 2.4: Design for deconstruction user manual: introductory briefing, instructions and guidance (Publication version 1.1), https://susproc.jrc.ec.europa.eu/product-bureau/sites/default/files/2021-01/UM3_Indicator_2.4_v1.1_18pp.pdf. (81)For the purposes of the Delegated Act, ’secondary raw materials’ means materials that have been prepared for re-use or recycled in accordance with Article 3 of the Waste Framework Directive and have ceased to be waste under Article 6 of that Directive. (82)This concerns the material concrete, including its constituent ingredients (for example, aggregates). Any steel reinforcement is excluded since this is a different material which can be accounted for under metals. (83)Bio-based materials are made using biological resources (animals, plants, micro-organisms and derived biomass, including organic waste), as defined in COM(2018) 673. They include conventional bio-based materials made traditionally from biomass (such as wood, cork, natural rubber, paper, textiles, wooden construction materials) and more recently developed materials such as bio-based chemicals or bio-based plastics. (84)See Level(s) indicator 2.1: Bill of Quantities, materials and lifespans, User manual: introductory briefing, instructions and guidance (Publication version 1.1), https://susproc.jrc.ec.europa.eu/product-bureau//sites/default/files/2021-01/UM3_Indicator_2.1_v1.1_34pp.pdf. For reporting, the Excel spreadsheet available on the Commission website is to be used: Bill of Quantities, materials and lifespans excel template: for estimating (Level 2) and recording (Level 3) purchases of material quantities and costs (version 1.2), https://susproc.jrc.ec.europa.eu/product-bureau/product-groups/412/documents. (85)</t>
  </si>
  <si>
    <t>CEY 3.2</t>
  </si>
  <si>
    <t>1. All generated construction and demolition waste is treated in accordance with Union waste legislation and the full checklist of the EU Construction and Demolition Waste Management Protocol, in particular by setting sorting systems and pre-demolition audits(97)EU Construction and Demolition Waste Management Protocol, Annex F (version of [adoption date]: https://ec.europa.eu/docsroom/documents/20509/).. The preparing for re-use(98)‘Preparing for re-use’ means checking, cleaning or repairing recovery operations, by which products or components of products that have become waste are prepared so that they can be re-used without any other pre-processing. This includes, for instance, the preparation for re-use of certain parts of buildings like roof elements, windows, doors, bricks, stones or concrete elements. A pre-requisite for the preparation for re-use of building elements is usually the selective deconstruction of buildings or other structures. or recycling(99)‘Recycling’ means any recovery operation by which waste materials are reprocessed into products, materials or substances whether for the original or other purposes. It includes the reprocessing of organic material but does not include energy recovery and the reprocessing into materials that are to be used as fuels or for backfilling operations. of the non-hazardous construction and demolition waste generated on the construction site is at least 70% (by mass in kilogrammes), excluding backfilling(100)‘Backfilling’ means any recovery operation where suitable non-hazardous waste is used for purposes of reclamation in excavated areas or for engineering purposes in landscaping. Waste used for backfilling must substitute non-waste materials, be suitable for the aforementioned purposes, and be limited to the amount strictly necessary to achieve those purposes.. This excludes naturally occurring material referred to in category 17 05 04 in the European List of Waste established by Commission Decision 2000/532/EC. The operator of the activity demonstrates compliance with the 70% threshold by reporting on the Level(s) indicator 2.2(101)See Level(s) indicator 2.2: Construction and demolition waste and materials, User Manual: introductory briefing, instructions and guidance (Publication version 1.1), https://susproc.jrc.ec.europa.eu/product-bureau//sites/default/files/2021-01/UM3_Indicator_2.2_v1.1_40pp.pdf. For reporting, the Excel spreadsheet available on the Commission website is to be used: Construction and Demolition Waste (CDW) and materials excel template: for estimating (Level 2) and recording (Level 3) amounts and types of CDW and their final destinations (version 1.1), https://susproc.jrc.ec.europa.eu/product-bureau/product-groups/412/documents. using the Level 2 reporting format for different waste streams. 2. The life cycle Global Warming Potential (GWP)(102)The GWP is communicated as a numeric indicator for each life cycle stage expressed as kgCO2e/m2 (of useful internal floor area) averaged for one year of a reference study period of 50 years. The data selection, scenario definition and calculations are carried out in accordance with EN 15978 (BS EN 15978:2011. Sustainability of construction works. Assessment of environmental performance of buildings. Calculation method). The scope of building elements and technical equipment is as defined in the Level(s) common EU framework for indicator 1.2. Where a national calculation tool exists, or is required for making disclosures or for obtaining building permits, the respective tool may be used to provide the required disclosure. Other calculation tools may be used if they fulfil the minimum criteria laid down by the Level(s) common EU framework, see Level(s) indicator 1.2: Lifecycle Global Warming Potential (GWP), User manual: introductory briefing, instructions and guidance (Publication version 1.1), https://susproc.jrc.ec.europa.eu/product-bureau/sites/default/files/2021-01/UM3_Indicator_1.2_v1.1_37pp.pdf. of the building’s renovation works has been calculated for each stage in the life cycle, from the point of renovation, and is disclosed to investors and clients on demand. 3. Construction designs and techniques support circularity via the incorporation of concepts for design for adaptability and deconstruction as outlined in Level(s) indicators 2.3 and 2.4 respectively. The operator of the activity demonstrates compliance with this requirement by reporting on the Level(s) indicators 2.3(103)See Level(s) indicator 2.3: Design for adaptability and renovation, User manual: introductory briefing, instruction and guidance (Publication version 1.1), https://susproc.jrc.ec.europa.eu/product-bureau//sites/default/files/2021-01/UM3_Indicator_2.3_v1.1_23pp.pdf. and 2.4(104)See Level(s) indicator 2.4: Design for deconstruction user manual: introductory briefing, instructions and guidance (Publication version 1.1), https://susproc.jrc.ec.europa.eu/product-bureau/sites/default/files/2021-01/UM3_Indicator_2.4_v1.1_18pp.pdf. at Level 2. 4. At least 50% of the original building is retained. This is to be calculated based on the gross external floor area retained from the original building using the applicable national or regional measurement methodology, alternatively using the definition of ‘IPMS 1’ contained in the International Property Measurement Standards(105)International Property Measurement Standards: All Buildings. Published by the International Property Measurement Standards Coalition (IPMSC), https://ipmsc.org/.. 5. The use of primary raw material in the renovation of the building is minimised through the use of secondary raw materials(106)For the purposes of the Delegated Act, ’secondary raw materials’ means materials that have been prepared for re-use or recycled in accordance with Article 3 of the Waste Framework Directive and have ceased to be waste under Article 6 of that Directive.. The operator of the activity ensures that the three heaviest material categories that have been newly added to the building in the renovation of the building, measured by mass in kilogrammes, comply with the following thresholds regarding the maximum amount of primary raw material used: for the combined total of concrete(107)This concerns the material concrete, including its constituent ingredients (for example, aggregates). Any steel reinforcement is excluded since this is a different material which can be accounted for under metals., natural or agglomerated stone, a maximum of 85% of the material come from primary raw material; for the combined total of brick, tile, ceramic, a maximum of 85% of the material come from primary raw material; for bio-based materials(108)Bio-based materials are made using biological resources (animals, plants, micro-organisms and derived biomass, including organic waste), as defined in COM(2018) 673. They include conventional bio-based materials made traditionally from biomass (such as wood, cork, natural rubber, paper, textiles, wooden construction materials) and more recently developed materials such as bio-based chemicals or bio-based plastics., a maximum of 90% of the material come from primary raw material; for the combined total of glass, mineral insulation, a maximum of 85% of the material come from primary raw material; for non-biobased plastic, a maximum of 75% of the material come from primary raw material; for metals, a maximum of 65% of the material come from primary raw material; for gypsum, a maximum of 83% of the material come from primary raw material. The thresholds are calculated by subtracting the secondary raw material from the total amount of each material category used in the works measured by mass in kilogrammes. Where the information on the recycled content of the construction product is not available, it is to be counted as comprising 100% primary raw material. In order to respect the Waste Hierarchy and thereby favour re-use over recycling, re-used construction products, including those containing non-waste materials reprocessed on site, are to be counted as comprising zero primary raw material. Compliance with this criterion is demonstrated by reporting in accordance with the Level(s) indicator 2.1(109)See Level(s) indicator 2.1: Bill of Quantities, materials and lifespans, User manual: introductory briefing, instructions and guidance (Publication version 1.1), https://susproc.jrc.ec.europa.eu/product-bureau//sites/default/files/2021-01/UM3_Indicator_2.1_v1.1_34pp.pdf. For reporting, the Excel spreadsheet available on the Commission website is to be used: Bill of Quantities, materials and lifespans excel template: for estimating (Level 2) and recording (Level 3) purchases of material quantities and costs (version 1.2), https://susproc.jrc.ec.europa.eu/product-bureau/product-groups/412/documents.. 6. The operator of the activity uses electronic tools to describe the characteristics of the building as built, including the materials and components used, for the purpose of future maintenance, recovery, and reuse, for example using EN ISO22057:2022 to provide Environmental Product Declarations(110)ISO standard 22057:2022, Sustainability in buildings and civil engineering works — Data templates for the use of environmental product declarations (EPDs) for construction products in building information modelling (BIM) (version of April 2022), https://www.iso.org/standard/72463.html.. The information is stored in a digital format and is made available to investors and clients on demand. In addition, the operator of the activity ensures the long-term preservation of this information beyond the useful life of the building by using the information managing systems provided by national tools, such as cadastre or public register.</t>
  </si>
  <si>
    <t>Where installed as part of the renovation works, except for renovation works in residential building units, the specified water use for the following water appliances are attested by product datasheets, a building certification or an existing product label in the Union, in accordance with the technical specifications laid down in Appendix E to Annex I to Delegated Regulation (EU) 2021/2139: wash hand basin taps and kitchen taps have a maximum water flow of 6 litres/min; showers have a maximum water flow of 8 litres/min; WCs, including suites, bowls and flushing cisterns, have a full flush volume of a maximum of 6 litres and a maximum average flush volume of 3,5 litres; urinals use a maximum of 2 litres/bowl/hour. Flushing urinals have a maximum full flush volume of 1 litre.</t>
  </si>
  <si>
    <t>Building components and materials used in the construction comply with the criteria set out in Appendix C to this Annex. Building components and materials used in the construction that may come into contact with occupiers(111)Applying to paints and varnishes, ceiling tiles, floor coverings (including associated adhesives and sealants), internal insulation and interior surface treatments, such as to treat damp and mould. emit less than 0,06 mg of formaldehyde per m³ of test chamber air upon testing in accordance with the conditions specified in Annex XVII to Regulation (EC) No 1907/2006 and less than 0,001 mg of other categories 1A and 1B carcinogenic volatile organic compounds per m³ of test chamber air, upon testing in accordance with EN 16516 or ISO 16000-3:2011(112)ISO 16000-3:2011, Indoor air — Part 3: Determination of formaldehyde and other carbonyl compounds in indoor air and test chamber air — Active sampling method (version of [adoption date]: https://www.iso.org/standard/51812.html). or other equivalent standardised test conditions and determination methods. Measures are taken to reduce noise, dust and pollutant emissions during construction or maintenance works.</t>
  </si>
  <si>
    <t>(97)EU Construction and Demolition Waste Management Protocol, Annex F (version of [adoption date]: https://ec.europa.eu/docsroom/documents/20509/). (98)‘Preparing for re-use’ means checking, cleaning or repairing recovery operations, by which products or components of products that have become waste are prepared so that they can be re-used without any other pre-processing. This includes, for instance, the preparation for re-use of certain parts of buildings like roof elements, windows, doors, bricks, stones or concrete elements. A pre-requisite for the preparation for re-use of building elements is usually the selective deconstruction of buildings or other structures. (99)‘Recycling’ means any recovery operation by which waste materials are reprocessed into products, materials or substances whether for the original or other purposes. It includes the reprocessing of organic material but does not include energy recovery and the reprocessing into materials that are to be used as fuels or for backfilling operations. (100)‘Backfilling’ means any recovery operation where suitable non-hazardous waste is used for purposes of reclamation in excavated areas or for engineering purposes in landscaping. Waste used for backfilling must substitute non-waste materials, be suitable for the aforementioned purposes, and be limited to the amount strictly necessary to achieve those purposes. (101)See Level(s) indicator 2.2: Construction and demolition waste and materials, User Manual: introductory briefing, instructions and guidance (Publication version 1.1), https://susproc.jrc.ec.europa.eu/product-bureau//sites/default/files/2021-01/UM3_Indicator_2.2_v1.1_40pp.pdf. For reporting, the Excel spreadsheet available on the Commission website is to be used: Construction and Demolition Waste (CDW) and materials excel template: for estimating (Level 2) and recording (Level 3) amounts and types of CDW and their final destinations (version 1.1), https://susproc.jrc.ec.europa.eu/product-bureau/product-groups/412/documents. (102)The GWP is communicated as a numeric indicator for each life cycle stage expressed as kgCO2e/m2 (of useful internal floor area) averaged for one year of a reference study period of 50 years. The data selection, scenario definition and calculations are carried out in accordance with EN 15978 (BS EN 15978:2011. Sustainability of construction works. Assessment of environmental performance of buildings. Calculation method). The scope of building elements and technical equipment is as defined in the Level(s) common EU framework for indicator 1.2. Where a national calculation tool exists, or is required for making disclosures or for obtaining building permits, the respective tool may be used to provide the required disclosure. Other calculation tools may be used if they fulfil the minimum criteria laid down by the Level(s) common EU framework, see Level(s) indicator 1.2: Lifecycle Global Warming Potential (GWP), User manual: introductory briefing, instructions and guidance (Publication version 1.1), https://susproc.jrc.ec.europa.eu/product-bureau/sites/default/files/2021-01/UM3_Indicator_1.2_v1.1_37pp.pdf. (103)See Level(s) indicator 2.3: Design for adaptability and renovation, User manual: introductory briefing, instruction and guidance (Publication version 1.1), https://susproc.jrc.ec.europa.eu/product-bureau//sites/default/files/2021-01/UM3_Indicator_2.3_v1.1_23pp.pdf. (104)See Level(s) indicator 2.4: Design for deconstruction user manual: introductory briefing, instructions and guidance (Publication version 1.1), https://susproc.jrc.ec.europa.eu/product-bureau/sites/default/files/2021-01/UM3_Indicator_2.4_v1.1_18pp.pdf. (105)International Property Measurement Standards: All Buildings. Published by the International Property Measurement Standards Coalition (IPMSC), https://ipmsc.org/. (106)For the purposes of the Delegated Act, ’secondary raw materials’ means materials that have been prepared for re-use or recycled in accordance with Article 3 of the Waste Framework Directive and have ceased to be waste under Article 6 of that Directive. (107)This concerns the material concrete, including its constituent ingredients (for example, aggregates). Any steel reinforcement is excluded since this is a different material which can be accounted for under metals. (108)Bio-based materials are made using biological resources (animals, plants, micro-organisms and derived biomass, including organic waste), as defined in COM(2018) 673. They include conventional bio-based materials made traditionally from biomass (such as wood, cork, natural rubber, paper, textiles, wooden construction materials) and more recently developed materials such as bio-based chemicals or bio-based plastics. (109)See Level(s) indicator 2.1: Bill of Quantities, materials and lifespans, User manual: introductory briefing, instructions and guidance (Publication version 1.1), https://susproc.jrc.ec.europa.eu/product-bureau//sites/default/files/2021-01/UM3_Indicator_2.1_v1.1_34pp.pdf. For reporting, the Excel spreadsheet available on the Commission website is to be used: Bill of Quantities, materials and lifespans excel template: for estimating (Level 2) and recording (Level 3) purchases of material quantities and costs (version 1.2), https://susproc.jrc.ec.europa.eu/product-bureau/product-groups/412/documents. (110)ISO standard 22057:2022, Sustainability in buildings and civil engineering works — Data templates for the use of environmental product declarations (EPDs) for construction products in building information modelling (BIM) (version of April 2022), https://www.iso.org/standard/72463.html.</t>
  </si>
  <si>
    <t>F43.1</t>
  </si>
  <si>
    <t>CEY 3.3</t>
  </si>
  <si>
    <t>Demolition and wrecking of buildings and other structures</t>
  </si>
  <si>
    <t>The demolition and wrecking of buildings, roads and runways, railways, bridges, tunnels, waste water treatment works, water treatment works, pipelines, wells and boreholes, power-generating plants, chemical plants, dams and reservoirs, mines and quarries, offshore structures, near shore works, ports, waterway works or land formation and reclamation(113)See activities listed by the International Cost Management Standard in the ‘ICMS: Global Consistency in Presenting Construction Life Cycle Costs and Carbon Emissions 3rd edition, Table 1: ICMS Projects with their corresponding codes’, https://icmscblog.files.wordpress.com/2021/11/icms_3rd_edition_final.pdf.. For projects associated with the activities ‘Construction of New Buildings’ or ‘Renovation of existing buildings’ (see Sections 3.1. and 3.2. of this Annex), where the demolition works and the construction or renovation works are procured under the same contract, the technical screening criteria for the construction or renovation activities apply. The economic activity does not include the demolition and wrecking of buildings and other structures carried out as part of the activity ‘Remediation of contaminated sites and areas’ (see Section 2.4. of Annex III). The economic activities in this category could be associated with NACE code F43.1 in accordance with the statistical classification of economic activities established by Regulation (EC) No 1893/2006.</t>
  </si>
  <si>
    <t>1. Prior to the start of the demolition or wrecking activity, at least the following aspects from the Level 1 design concept checklist of the Level(s) indicator 2.2(114)See Level(s) indicator 2.2: Construction and Demolition waste and materials, User manual: introductory briefing, instructions and guidance (Publication version 1.1), https://susproc.jrc.ec.europa.eu/product-bureau//sites/default/files/2021-01/UM3_Indicator_2.2_v1.1_40pp.pdf checklist are discussed and agreed upon with the client: definition of key performance indicators and target ambition level; identification of project-specific constraints that may compromise the target ambition level (such as time, labour and space) and how to minimise these constraints; details of the pre-demolition auditing procedure; an outline waste management plan that prioritises selective deconstruction, decontamination and source separation of waste streams. Where these actions are not prioritised, an explanation is provided to justify why selective deconstruction, decontamination or source separation of waste streams are not technologically feasible in the project. Cost or financial considerations are not an acceptable reason to avoid complying with this requirement. 2. The operator of the activity conducts a pre-demolition audit in line with the EU Construction and Demolition Waste Management Protocol(115)Guidelines for the waste audits before demolition and renovation works of buildings. EU Construction and Demolition Waste Management, May 2018: https://ec.europa.eu/docsroom/documents/31521/attachments/1/translations/en/renditions/native. For reporting the estimates of Level 2 Demolition Waste, the Excel spreadsheet available on the Commission website is to be used: Construction and Demolition Waste (CDW) and materials excel template: for estimating (Level 2) and recording (Level 3) amounts and types of CDW and their final destinations (version 1.1), https://susproc.jrc.ec.europa.eu/product-bureau/product-groups/412/documents.. 3. All demolition waste generated during the demolition or wrecking activity is treated in accordance with Union waste legislation and the full checklist of the EU Construction and Demolition Waste Management Protocol(116)Guidelines for the waste audits before demolition and renovation works of buildings. EU Construction and Demolition Waste Management, May 2018: https://ec.europa.eu/docsroom/documents/31521/attachments/1/translations/en/renditions/native. For reporting the estimates of Level 3 Construction and Demolition Waste, the Excel spreadsheet available on the Commission website is to be used: Construction and Demolition Waste (CDW) and materials excel template: for estimating (Level 2) and recording (Level 3) amounts and types of CDW and their final destinations (version 1.1), https://susproc.jrc.ec.europa.eu/product-bureau/product-groups/412/documents. For this, each type of demolition waste is tagged with the appropriate six-digit code from the European List of Waste established by Commission Decision 2000/532/EC. When including the type of waste treatment in the Excel spreadsheet (i.e. preparation for reuse, for recycling, material recovery, energy recovery or disposal), evidence is included that the economic operators receiving the waste have the technical capability to carry out this treatment. Such evidence may consist in a link to the company’s webpages where this is documented or a signed statement from a representative of the company. Where the treatment takes place on the demolition site, such as onsite reuse or recycling, acceptable evidence may consist in a signed statement from a representative of the company.. 4. The preparing for re-use(117)‘Preparing for re-use’ means checking, cleaning or repairing recovery operations, by which products or components of products that have become waste are prepared so that they can be re-used without any other pre-processing. This includes, for instance, the preparation for re-use of certain parts of buildings like roof elements, windows, doors, bricks, stones or concrete elements. A pre-requisite for the preparation for re-use of building elements is usually the selective deconstruction of buildings or other structures. or recycling(118)‘Recycling’ means any recovery operation by which waste materials are reprocessed into products, materials or substances whether for the original or other purposes. It includes the reprocessing of organic material but does not include energy recovery and the reprocessing into materials that are to be used as fuels or for backfilling operations. of the non-hazardous construction and demolition waste generated on the construction site is at least 90% (by mass in kilogrammes), excluding backfilling(119)‘Backfilling’ means any recovery operation where suitable non-hazardous waste is used for purposes of reclamation in excavated areas or for engineering purposes in landscaping. Waste used for backfilling must substitute non-waste materials, be suitable for the aforementioned purposes, and be limited to the amount strictly necessary to achieve those purposes.. This excludes naturally occurring material referred to in category 17 05 04 in the European List of Waste established by Commission Decision 2000/532/EC. The operator of the activity demonstrates compliance with the 90% threshold by reporting on the Level(s) indicator 2.2(120)See Level(s) indicator 2.2: Construction and demolition waste and materials, User Manual: introductory briefing, instructions and guidance (Publication version 1.1), https://susproc.jrc.ec.europa.eu/product-bureau//sites/default/files/2021-01/UM3_Indicator_2.2_v1.1_40pp.pdf using the Level 3 reporting format for different waste streams. Alternatively, at least 95% of the mineral(121)See Annex III to Commission Regulation 849/2010 for a categorisation of mineral non-hazardous construction and demolition waste, https://eur-lex.europa.eu/legal-content/EN/TXT/PDF/?uri=CELEX:32010R0849&amp;from=EN fraction and 70% of the non-mineral fraction of the non-hazardous demolition waste is separately collected and prepared for reuse or recycled.</t>
  </si>
  <si>
    <t>The building owner or contractor ensures that during renovation, refurbishing or demolition activities implying the removal of foam panels, or laminated boards installed in cavities or built up structures, that contain foams with Fluorinated greenhouse gases, saturated and unsaturated Hydrofluorocarbons, and Ozone Depleting Substances, as defined in Regulation (EU) No 517/2014 and in Regulation (EU) No 1005/2009, the emissions are avoided to the extent possible by handling the foams or the gases contained therein in a way that ensures the reuse or destruction of the foam panels or the gases contained in the foams. The recovery of the gases contained in the foams is carried out by appropriately trained personnel. Where recovery of these foams is not technically feasible, the operator draws up documentation providing evidence for the infeasibility of the recovery in the specific case. Such documentation is retained for five years and is made available, on demand.</t>
  </si>
  <si>
    <t>Measures are taken to reduce noise, dust and pollutant emissions during demolition and wrecking works.</t>
  </si>
  <si>
    <t>(113)See activities listed by the International Cost Management Standard in the ‘ICMS: Global Consistency in Presenting Construction Life Cycle Costs and Carbon Emissions 3rd edition, Table 1: ICMS Projects with their corresponding codes’, https://icmscblog.files.wordpress.com/2021/11/icms_3rd_edition_final.pdf. (114)See Level(s) indicator 2.2: Construction and Demolition waste and materials, User manual: introductory briefing, instructions and guidance (Publication version 1.1), https://susproc.jrc.ec.europa.eu/product-bureau//sites/default/files/2021-01/UM3_Indicator_2.2_v1.1_40pp.pdf (115)Guidelines for the waste audits before demolition and renovation works of buildings. EU Construction and Demolition Waste Management, May 2018: https://ec.europa.eu/docsroom/documents/31521/attachments/1/translations/en/renditions/native.  For reporting the estimates of Level 2 Demolition Waste, the Excel spreadsheet available on the Commission website is to be used: Construction and Demolition Waste (CDW) and materials excel template: for estimating (Level 2) and recording (Level 3) amounts and types of CDW and their final destinations (version 1.1), https://susproc.jrc.ec.europa.eu/product-bureau/product-groups/412/documents. (116) (117)‘Preparing for re-use’ means checking, cleaning or repairing recovery operations, by which products or components of products that have become waste are prepared so that they can be re-used without any other pre-processing. This includes, for instance, the preparation for re-use of certain parts of buildings like roof elements, windows, doors, bricks, stones or concrete elements. A pre-requisite for the preparation for re-use of building elements is usually the selective deconstruction of buildings or other structures. (118)‘Recycling’ means any recovery operation by which waste materials are reprocessed into products, materials or substances whether for the original or other purposes. It includes the reprocessing of organic material but does not include energy recovery and the reprocessing into materials that are to be used as fuels or for backfilling operations. (119)‘Backfilling’ means any recovery operation where suitable non-hazardous waste is used for purposes of reclamation in excavated areas or for engineering purposes in landscaping. Waste used for backfilling must substitute non-waste materials, be suitable for the aforementioned purposes, and be limited to the amount strictly necessary to achieve those purposes. (120)See Level(s) indicator 2.2: Construction and demolition waste and materials, User Manual: introductory briefing, instructions and guidance (Publication version 1.1), https://susproc.jrc.ec.europa.eu/product-bureau//sites/default/files/2021-01/UM3_Indicator_2.2_v1.1_40pp.pdf (121)See Annex III to Commission Regulation 849/2010 for a categorisation of mineral non-hazardous construction and demolition waste, https://eur-lex.europa.eu/legal-content/EN/TXT/PDF/?uri=CELEX:32010R0849&amp;amp;from=EN</t>
  </si>
  <si>
    <t>F42.11</t>
  </si>
  <si>
    <t>CEY 3.4</t>
  </si>
  <si>
    <t>Maintenance of roads and motorways</t>
  </si>
  <si>
    <t>Maintenance of streets, roads and motorways, other vehicular and pedestrian ways, surface work on streets, roads, highways, bridges, tunnels, aerodrome runways, taxiways and aprons, defined as all actions undertaken to maintain and restore the serviceability(122)‘Serviceability’ refers to the conditions under which a built asset is still considered safe to use. and level of service of roads(123)‘Level of service’ refers to a qualitative or quantitative measure to assess the infrastructure’s ability to cater to the traffic demands placed on it.. For bridges and tunnels, the economic activity only includes the maintenance of the road that runs on the bridge or through the tunnel. It does not include the maintenance of the bridge or tunnel itself. The economic activity includes routine maintenance, which can be scheduled on a periodical basis. The economic activity also includes preventive maintenance and rehabilitation which are defined as works undertaken to preserve or restore serviceability and to extend the service life(124)‘Service life’ refers to the period of use in service, i.e. from the date of construction until the date of reconstruction or demolition. of an existing road. The maintenance operation is mainly dedicated to pavement management and concerns only the following main elements of the road: binder course, surface course and concrete slabs. The roads in the scope of this economic activity are made of asphalt, concrete or a combination of the two. The economic activities in this category could be associated with NACE code F42.11 in accordance with the statistical classification of economic activities established by Regulation (EC) No 1893/2006.</t>
  </si>
  <si>
    <t>1. Where main road elements (binder course, surface course or concrete slabs) are demolished or removed, the preparing for re-use(125)‘Preparing for re-use’ means checking, cleaning or repairing recovery operations, by which products or components of products that have become waste are prepared so that they can be re-used without any other pre-processing. This includes, for instance, the preparation for re-use of certain parts of buildings like roof elements, windows, doors, bricks, stones or concrete elements. A pre-requisite for the preparation for re-use of building elements is usually the selective deconstruction of buildings or other structures. or recycling(126)‘Recycling’ means any recovery operation by which waste materials are reprocessed into products, materials or substances whether for the original or other purposes. It includes the reprocessing of organic material but does not include energy recovery and the reprocessing into materials that are to be used as fuels or for backfilling operations. of the non-hazardous waste generated onsite is 100% (by mass in kilogrammes), excluding backfilling(127)‘Backfilling’ means any recovery operation where suitable non-hazardous waste is used for purposes of reclamation in excavated areas or for engineering purposes in landscaping. Waste used for backfilling must substitute non-waste materials, be suitable for the aforementioned purposes, and be limited to the amount strictly necessary to achieve those purposes.. This excludes naturally occurring material referred to in category 17 05 04 in the European List of Waste established by Commission Decision 2000/532/EC. 2. Where the road elements (binder course, surface course and concrete slabs) are newly installed after demolition or removal, including any roads which are built on a temporary basis for the purpose of carrying out the maintenance works, at least 50% (by mass in kilogrammes) of the structural road elements used are re-used or recycled materials or non-hazardous industrial by-products. 3. The re-used or recycled materials are not moved over distances greater than 2.5 times the distance between the construction site and the nearest production facility for equivalent primary raw materials, to avoid that the use of re-used or recycled materials leads to higher CO2 emissions than the use of primary raw materials. 4. Where newly installed, the binder course has a service lifetime no shorter than 20 years(128)Commission Staff Working Document. EU Green Public Procurement Criteria for Road Design, Construction and Maintenance (SWD(2016) 203), 2016, p.17, column ‘comprehensive criteria’, (version of [adoption date]: https://ec.europa.eu/environment/gpp/pdf/toolkit/roads/EN.pdf).. 5. The use of primary raw material for road furniture is minimised through the use of secondary raw materials(129)For the purposes of the Delegated Act, ’secondary raw materials’ means materials that have been prepared for re-use or recycled in accordance with Article 3 of the Waste Framework Directive and have ceased to be waste under Article 6 of that Directive.. The operator of the activity ensures that for metals, such as steel restraint systems, a maximum of 30% of the material come from primary raw material. The threshold is calculated by subtracting the secondary raw material from the total amount of each material category used in the works measured by mass in kilogrammes. Where the information on the recycled content of the construction product is not available, it is to be counted as comprising 100% primary raw material. In order to respect the Waste Hierarchy and thereby favour re-use over recycling, re-used construction products, including those containing non-waste materials reprocessed on site, are to be counted as comprising zero primary raw material.</t>
  </si>
  <si>
    <t>A traffic congestion mitigation plan to be implemented during the maintenance works is presented.</t>
  </si>
  <si>
    <t>Measures are taken to reduce noise, vibrations, dust and pollutant emissions during construction or maintenance works. When choosing road surface types, low noise road surfaces are preferred, in accordance with the comprehensive criterion B7 ‘minimum requirements for low-noise pavement design’ of the EU Green Public Procurement Criteria for Road Design, Construction and Maintenance(130)Commission Staff Working Document. EU Green Public Procurement Criteria for Road Design, Construction and Maintenance (SWD(2016) 203), 2016, p.15, column ‘comprehensive criteria’, (version of [adoption date]: https://ec.europa.eu/environment/gpp/pdf/toolkit/roads/EN.pdf)., and considering low-noise road surfaces a priority for all roads under the scope of Directive 2002/49/EC.</t>
  </si>
  <si>
    <t>(122)‘Serviceability’ refers to the conditions under which a built asset is still considered safe to use. (123)‘Level of service’ refers to a qualitative or quantitative measure to assess the infrastructure’s ability to cater to the traffic demands placed on it. (124)‘Service life’ refers to the period of use in service, i.e. from the date of construction until the date of reconstruction or demolition. (125)‘Preparing for re-use’ means checking, cleaning or repairing recovery operations, by which products or components of products that have become waste are prepared so that they can be re-used without any other pre-processing. This includes, for instance, the preparation for re-use of certain parts of buildings like roof elements, windows, doors, bricks, stones or concrete elements. A pre-requisite for the preparation for re-use of building elements is usually the selective deconstruction of buildings or other structures. (126)‘Recycling’ means any recovery operation by which waste materials are reprocessed into products, materials or substances whether for the original or other purposes. It includes the reprocessing of organic material but does not include energy recovery and the reprocessing into materials that are to be used as fuels or for backfilling operations. (127)‘Backfilling’ means any recovery operation where suitable non-hazardous waste is used for purposes of reclamation in excavated areas or for engineering purposes in landscaping. Waste used for backfilling must substitute non-waste materials, be suitable for the aforementioned purposes, and be limited to the amount strictly necessary to achieve those purposes. (128)Commission Staff Working Document. EU Green Public Procurement Criteria for Road Design, Construction and Maintenance (SWD(2016) 203), 2016, p.17, column ‘comprehensive criteria’, (version of [adoption date]:  https://ec.europa.eu/environment/gpp/pdf/toolkit/roads/EN.pdf). (129)For the purposes of the Delegated Act, ’secondary raw materials’ means materials that have been prepared for re-use or recycled in accordance with Article 3 of the Waste Framework Directive and have ceased to be waste under Article 6 of that Directive.</t>
  </si>
  <si>
    <t>F42.12, F42.13, F42.2, F42.9</t>
  </si>
  <si>
    <t>CEY 3.5</t>
  </si>
  <si>
    <t>Use of concrete in civil engineering</t>
  </si>
  <si>
    <t>Use of concrete for new construction, reconstruction, or maintenance(131)‘Maintenance of civil engineering objects’ is defined as all actions undertaken to maintain and restore the serviceability and level of service of roads. of civil engineering objects, except concrete road surfaces on the following elements: streets, motorways, highways, other vehicular and pedestrian ways, bridges, tunnels and aerodrome runways, taxiways and aprons that are covered under the economic activity ‘Maintenance of roads and motorways’ (See Section 3.4. of this Annex). An economic activity in this category could be associated with several NACE codes, in particular F42.12, F42.13, F42.2, F42.9, in accordance with the statistical classification for economic activities established by Regulation (EC) No 1893/2006.</t>
  </si>
  <si>
    <t>1. All generated construction and demolition waste is treated in accordance with Union waste legislation and the full checklist of the EU Construction and Demolition Waste Management Protocol, in particular by setting sorting systems(132)EU Construction and Demolition Waste Management Protocol, Annex F (version of [adoption date]: https://ec.europa.eu/docsroom/documents/20509/).. The preparing for re-use(133)‘Preparing for re-use’ means checking, cleaning or repairing recovery operations, by which products or components of products that have become waste are prepared so that they can be re-used without any other pre-processing. This includes, for instance, the preparation for re-use of certain parts of buildings like roof elements, windows, doors, bricks, stones or concrete elements. A pre-requisite for the preparation for re-use of building elements is usually the selective deconstruction of buildings or other structures. or recycling(134)‘Recycling’ means any recovery operation by which waste materials are reprocessed into products, materials or substances whether for the original or other purposes. It includes the reprocessing of organic material but does not include energy recovery and the reprocessing into materials that are to be used as fuels or for backfilling operations. of the non-hazardous construction and demolition waste generated on the construction site is at least 90% (by mass in kilogrammes), excluding backfilling(135)‘Backfilling’ means any recovery operation where suitable non-hazardous waste is used for purposes of reclamation in excavated areas or for engineering purposes in landscaping. Waste used for backfilling must substitute non-waste materials, be suitable for the aforementioned purposes, and be limited to the amount strictly necessary to achieve those purposes.. This excludes naturally occurring material referred to in category 17 05 04 in the European List of Waste established by Commission Decision 2000/532/EC. The operator of the activity demonstrates compliance with the 90% threshold by reporting on the Level(s) indicator 2.2 using the Level 2 reporting format for different waste streams. 2. Construction designs and techniques support circularity via the incorporation of concepts for design for adaptability and deconstruction as outlined in Level(s) indicators 2.3 and 2.4 respectively. Compliance with this requirement is demonstrated by reporting on the Level(s) indicators 2.3(136)See Level(s) indicator 2.3: Design for adaptability and renovation, User manual: introductory briefing, instruction and guidance (Publication version 1.1), https://susproc.jrc.ec.europa.eu/product-bureau//sites/default/files/2021-01/UM3_Indicator_2.3_v1.1_23pp.pdf. and 2.4(137)See Level(s) indicator 2.4: Design for deconstruction user manual: introductory briefing, instructions and guidance (Publication version 1.1), https://susproc.jrc.ec.europa.eu/product-bureau/sites/default/files/2021-01/UM3_Indicator_2.4_v1.1_18pp.pdf. at Level 2. 3. The use of primary raw material is minimised through the use of secondary raw materials(138)For the purposes of the Delegated Act, ’secondary raw materials’ means materials that have been prepared for re-use or recycled in accordance with Article 3 of the Waste Framework Directive and have ceased to be waste under Article 6 of that Directive.. For concrete, a maximum of 70% of the material comes from primary raw material. This criterion applies to in-situ poured concrete, pre-cast products, and all constituent materials, including any reinforcement. The threshold is calculated by subtracting the secondary raw material from the total amount of material used measured by mass in kilogrammes. Where the information on the recycled content of the construction product is not available, it is to be counted as comprising 100% primary raw material. In order to respect the Waste Hierarchy and thereby favour re-use over recycling, re-used construction products, including those containing non-waste materials reprocessed on site, are to be counted as comprising zero primary raw material. 4. The secondary raw materials are not moved over distances greater than 2.5 times the distance between the construction site and the nearest production facility for equivalent primary raw materials, to avoid that the use of re-used or recycled materials leads to higher CO2 emissions than the use of primary raw materials. 5. The operator of the activity uses electronic tools to describe the characteristics of the building as built, including the materials and components used, for the purpose of future maintenance, recovery, and reuse, for example using EN ISO 22057:2022 to provide Environmental Product Declarations(139)ISO standard 22057:2022, Sustainability in buildings and civil engineering works — Data templates for the use of environmental product declarations (EPDs) for construction products in building information modelling (BIM) (version of April 2022), https://www.iso.org/standard/72463.html.. The information is stored in a digital format and is made available to investors and clients on demand. In addition, the operator ensures the long-term preservation of this information beyond the useful life of the building by using the information managing systems provided by national tools, such as cadastre or public register. 6. Bridges, tunnels, dikes and sluices are inspected regularly by a nationally approved inspector and the data is used to predict maintenance needs.</t>
  </si>
  <si>
    <t>The built asset is not dedicated to the extraction, storage, transport or manufacture of fossil fuels. For the cement used in this activity, the greenhouse gas emissions(140)Calculated in accordance with Regulation (EU) 2019/331. from the production processes are: for grey cement clinker, lower than 0,816(141)Reflecting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 per tonne of grey cement clinker; for cement from grey clinker or alternative hydraulic binder, lower than 0,530(142)Reflecting the median value of the installations in 2016 and 2017 (t CO2 equivalents/t) of the data collected for grey cement clinker in the context of establishing the Commission Implementing Regulation (EU) 2021/447, multiplied by the clinker to cement ratio (0.65), determined on the basis of verified information on the greenhouse gas efficiency of installations reported pursuant to Article 11 of Directive 2003/87/EC. tCO2e per tonne of cement or alternative binder manufactured.</t>
  </si>
  <si>
    <t>Components and materials used in the construction comply with the criteria set out in Appendix C to this Annex. Components and materials used in the construction that may come into contact with occupiers(143)Applying to paints and varnishes, ceiling tiles, floor coverings, including associated adhesives and sealants, internal insulation and interior surface treatments, such as those to treat damp and mold. emit less than 0,06 mg of formaldehyde per m³ of test chamber air upon testing in accordance with the conditions specified in Annex XVII to Regulation (EC) No 1907/2006 and less than 0,001 mg of other categories 1A and 1B carcinogenic volatile organic compounds per m³ of test chamber air, upon testing in accordance with CEN/EN 16516(144)CEN/TS 16516: 2013, Construction products - Assessment of release of dangerous substances -Determination of emissions into indoor air. or ISO 16000-3:2011(145)ISO 16000-3:2011, Indoor air — Part 3: Determination of formaldehyde and other carbonyl compounds in indoor air and test chamber air — Active sampling method. or other equivalent standardised test conditions and determination methods.(146)The emissions thresholds for carcinogenic volatile organic compounds relate to a 28-day test period. Where the new construction is located on a potentially contaminated site (brownfield site), the site has been subject to an investigation for potential contaminants, for example by using standard ISO 18400. Measures are taken to reduce noise, vibrations, dust and pollutant emissions during construction or maintenance works. Where appropriate, given the sensitivity of the area affected, in particular in terms of the size of population and fauna affected, noise and vibrations from construction, use and maintenance of infrastructure are mitigated by acoustical planning introducing open trenches, wall barriers or other appropriate measures in compliance with Directive 2002/49/EC of the European Parliament and of the Council(147)Directive 2002/49/EC of the European Parliament and of the Council of 25 June 2002 relating to the assessment and management of environmental noise - Declaration by the Commission in the Conciliation Committee on the Directive relating to the assessment and management of environmental noise (OJ L 189, 18.7.2002, p. 12)..</t>
  </si>
  <si>
    <t>The activity complies with the criteria set out in Appendix D to this Annex. In addition, the following is to be ensured: in the EU, in relation with Natura 2000 sites: the activity does not have significant effects on Natura 2000 sites in view of their conservation objectives on the basis of an appropriate assessment carried out in accordance with Article 6(3) of Council Directive 92/43/EEC; in the EU, in any area: the activity is not detrimental to the recovery or maintenance of the populations of species protected under Directive 92/43/EEC and Directive 2009/147/EC at a favourable conservation status. The activity is also not detrimental to the recovery or maintenance of the habitat types concerned and protected under Directive 92/43/EEC at a favourable conservation status; outside of the EU, activities are conducted in accordance with applicable law related to the conservation of habitats and species.</t>
  </si>
  <si>
    <t>(131)‘Maintenance of civil engineering objects’ is defined as all actions undertaken to maintain and restore the serviceability and level of service of roads. (132)EU Construction and Demolition Waste Management Protocol, Annex F (version of [adoption date]: https://ec.europa.eu/docsroom/documents/20509/). (133)‘Preparing for re-use’ means checking, cleaning or repairing recovery operations, by which products or components of products that have become waste are prepared so that they can be re-used without any other pre-processing. This includes, for instance, the preparation for re-use of certain parts of buildings like roof elements, windows, doors, bricks, stones or concrete elements. A pre-requisite for the preparation for re-use of building elements is usually the selective deconstruction of buildings or other structures. (134)‘Recycling’ means any recovery operation by which waste materials are reprocessed into products, materials or substances whether for the original or other purposes. It includes the reprocessing of organic material but does not include energy recovery and the reprocessing into materials that are to be used as fuels or for backfilling operations. (135)‘Backfilling’ means any recovery operation where suitable non-hazardous waste is used for purposes of reclamation in excavated areas or for engineering purposes in landscaping. Waste used for backfilling must substitute non-waste materials, be suitable for the aforementioned purposes, and be limited to the amount strictly necessary to achieve those purposes. (136)See Level(s) indicator 2.3: Design for adaptability and renovation, User manual: introductory briefing, instruction and guidance (Publication version 1.1), https://susproc.jrc.ec.europa.eu/product-bureau//sites/default/files/2021-01/UM3_Indicator_2.3_v1.1_23pp.pdf. (137)See Level(s) indicator 2.4: Design for deconstruction user manual: introductory briefing, instructions and guidance (Publication version 1.1), https://susproc.jrc.ec.europa.eu/product-bureau/sites/default/files/2021-01/UM3_Indicator_2.4_v1.1_18pp.pdf. (138)For the purposes of the Delegated Act, ’secondary raw materials’ means materials that have been prepared for re-use or recycled in accordance with Article 3 of the Waste Framework Directive and have ceased to be waste under Article 6 of that Directive. (139)ISO standard 22057:2022, Sustainability in buildings and civil engineering works — Data templates for the use of environmental product declarations (EPDs) for construction products in building information modelling (BIM) (version of April 2022), https://www.iso.org/standard/72463.html.</t>
  </si>
  <si>
    <t>C26, C27, J58.29, J61, J62, J63.1</t>
  </si>
  <si>
    <t>CEY 4.1</t>
  </si>
  <si>
    <t>Provision of IT/OT data-driven solutions</t>
  </si>
  <si>
    <t>The activity manufactures, develops, installs, deploys, maintains, repairs or provides professional services, including technical consulting for design or monitoring of: software(148)‘Software’ includes on-premise and cloud-based software. and information technology (IT) or operational technology (OT) systems(149)‘IT or OT systems’ include connectable products, sensors, analytics and other software, and information and communication technologies (ICT) for the transmission, storage and display of data and system management., including artificial intelligence (AI) based solutions, such as for automated machine learning, built for the purpose of remote monitoring and predictive maintenance, including systems for: remotely collecting, processing, transferring, and storing data from equipment, products or infrastructure during their use or operation; analysing the data and generating insights about the operational performance and condition of the equipment, product or infrastructure; providing remote maintenance and recommendations about measures required to avoid operational failure and maintain the equipment, product or infrastructure in an optimal operating condition and prolong their useful life and reduce resource use and waste; tracking and tracing software and IT or OT systems built for the purpose of providing identification, tracking and tracing of materials, products and assets through their respective value chains (including digital material and product passports) with the predominant objective to support the circularity of material flows and products or other objectives set out in Regulation (EU) 2020/852; lifecycle assessment software supporting the lifecycle assessment and related reporting for products, equipment or infrastructures; design and engineering software supporting the eco-design of products, equipment, and infrastructure, including waste management and resource efficiency; supplier management software supporting green procurement of materials, products and services with low environmental impact, but excluding the operation of market places supporting the trading of such goods; lifecycle performance management software supporting the monitoring and assessment of the circularity performance of products, equipment, or infrastructures during their lifecycle. The economic activities in this category could be associated with several NACE codes, in particular C26, C27, J58.29, J61, J62 and J63.1 in accordance with the statistical classification of economic activities established by Regulation (EC) No 1893/2006.</t>
  </si>
  <si>
    <t>1. The economic activity manufactures, develops, installs, deploys, maintains, repairs or provides professional services, including technical consulting for design or monitoring, to one or more of the following IT/OT data-driven solutions that provide the capabilities listed below. Such IT/OT data-driven solutions include sensors (such as power, temperature, vibration, video, sound, viscosity), data collection and communication equipment, data repository (edge or cloud), and software. Where these capabilities are part of a broader software or IT/OT offering, only specific software add-ons implementing these capabilities qualify. 2. For remote monitoring and predictive maintenance systems, at least two of the following capabilities specified in points (a) to (d) are met in their full scope: alerting the user to abnormal sensor values, and assessing the status of the product, equipment, or infrastructure, detecting wear and tear or electrical issues, and drawing conclusions about the exact nature of abnormal operating conditions by means of advanced analytical methods; predicting the expected remaining lifetime of a product, equipment, or infrastructure, and recommending measures to extend the remaining lifetime; predicting an upcoming product, equipment or infrastructure failure and recommending measures to prevent such failure; providing recommendations about the highest value next use cycle, such as reuse, recovering components through parts harvesting for remanufacture, or recycling, taking into consideration a combination of factors regarding the product’s condition. IT/OT systems aimed at (i) monitoring for the replacement of consumables(150)‘Consumables’ are non-durable commodities that are intended to be used, depleted or replaced. They may be required for the functioning of a consumer product, or be used in fabrication, without being incorporated into the finished product., such as printer ink, (ii) remote monitoring and remote maintenance of power generation plants that are more greenhouse gas intensive than 100 gCO2e/kWh, or (iii) monitoring and remote management of any type of fossil fuel engine do not qualify. 3. For tracking and tracing software and IT/OT systems, at least one of the following capabilities specified in points (a) to (d) is met in its full scope: providing identification, tracking and tracing of materials, products and assets through value chains in order to make accessible structured data (such as material content, substances, environmental information) required for lifecycle assessments or material declarations according to relevant standards, such as Commission Recommendation 2021/2279, ISO 14067:2018(151)ISO standard 14067:2018, Greenhouse gases — Carbon footprint of products — Requirements and guidelines for quantification (version of [adoption date]: https://www.iso.org/standard/71206.html). or ISO 14040:2006(152)ISO standard 14040:2006, Environmental management — Life cycle assessment — Principles and framework (version of [adoption date]: https://www.iso.org/standard/37456.html)., and sharing of such data with value chain partners, consumers, and other economic actors in compliance with relevant standards regarding data modelling, interoperability, data privacy and data security; provisioning and sharing of documents and data directly supporting the repair and maintenance of products and equipment, such as repair instruction, test equipment, wiring and connection diagrams, diagnostic fault and error codes, disassembly instructions; supporting reverse logistics, including the take-back of products for remanufacturing, refurbishment or recycling, by managing steps and transactions in the take-back process, such as pick-up order placement, tracking of sales transaction data, decomposition of product into materials to be re-injected into circular material flows, and by optimising decisions to prevent downcycling and maximise resource recovery. Digital product passports meeting the minimum requirements in Union law are not considered as taxonomy aligned; supporting optimisation and intensification of the use of products, through circular business models such as providing products as a service or peer-to-peer sharing. 4. For lifecycle assessment software, at least one of the following capabilities specified in points (a) to (c) is met in its full scope: supporting the life cycle assessment of products, equipment or infrastructure with software-implemented methods and algorithms according to relevant standards such as Commission Recommendation (EU) 2021/2279, ISO 14067:2018(153)ISO standard 14067:2018, Greenhouse gases — Carbon footprint of products — Requirements and guidelines for quantification (version of [adoption date]: https://www.iso.org/standard/71206.html). or ISO 14040:2006(154)ISO standard 14040:2006, Environmental management — Life cycle assessment — Principles and framework (version of [adoption date]: https://www.iso.org/standard/37456.html).; providing data required for lifecycle analysis, such as standard carbon emission values and other environmental impacts for frequently used products and materials or production steps; providing recommendations for improving the design of a product, equipment, or infrastructure so as to minimize their material and carbon footprint. 5. For design and engineering software, at least one of the following capabilities specified in points (a) to (e) is met in its full scope: supporting users to formulate, document and manage product-specific circularity and other environmental design goals and requirements, such as design-for-remanufacturability, design-for-serviceability, minimal environmental impact from using or operating the product, minimal waste during production or construction and tailored production to eliminate over-specification and reduce material inputs; supporting users to explore product designs for the purpose of assessing and optimising product designs against specified circular or other environmental objectives, or finding the best trade-off between conflicting design goals, such as robustness vs. material use, greener material vs. costing or installing schedule or cost of downstream reuse and recycling systems; validating a design through analysis and simulation against specified circularity and other environmental design goals and requirements; supporting the computer-aided product design process – including mechanical, electrical, electronic or recipe design – with data and information about the impact of design and construction decisions on circularity and environmental performance; supporting the selection of materials and components with a low environmental impact through the provision of data about market-available materials and components and their cost. 6. For supplier management software, at least one of the following capabilities specified in points (a) to (e) is met in its full scope: providing the user with information about suppliers and supplies of circular products, immediate products, components and materials that are designed for closed loop systems, reuse, remanufacturing or repurposing. The information provided exceeds the minimum information requirements in existing Union law(155)Minimum information include energy labelling requirements under Union’s energy labelling framework regulation, information under the scope of Regulation (EC) No 1272/2008, information on the Substances of Very High Concern in articles as such or in complex objects (Products) established under Directive 2008/98/EC or information on safety or warranty.; supporting the management and tracking suppliers’ compliance with standards and certifications related to the provision of such materials, products, and components; supporting the exchange with suppliers of data required to verify the environmental performance of supplied materials, products, and components; supporting the trading and matchmaking between suppliers and purchasers of circular, eco-designed or otherwise eco-friendly products, materials, and components; supporting reverse logistics. 7. For lifecycle performance management software, at least one of the following capabilities specified in points (a) to (e) is met in its full scope: supporting the monitoring and assessment of the circularity performance(156)‘Circularity performance’ is to be assessed on the basis of: i) product durability, reliability, reusability, upgradability, reparability, ease of maintenance and refurbishment; ii) presence of substances that inhibit the circularity of products and materials; iii) energy use or energy efficiency of products; iv) resource use or resource efficiency of products; v) recycled content in products; vi) ease of disassembly, remanufacturing and recycling of products and materials; vii) life-cycle environmental impact of products, including their carbon and environmental footprints; viii) preventing and reducing waste, including packaging waste. of a product, equipment or infrastructure during its lifecycle over time; comparing circularity performance against original circularity design goals, analysing deviations and their root causes; supporting the planning and documentation of measures required to prolong the useful life of the product, equipment or infrastructure, such as maintenance, retrofit, or other services; supporting the impact assessment of such measures on circularity performance; providing the user with data required to take decisions on the future use of the product, equipment, or infrastructure, such as retrofit, change of use, decommissioning and recycling. 8. All IT/OT data-driven solutions should meet the following criteria: techniques are adopted that support the reuse and use of secondary raw materials and reused components, and the solutions are designed for high durability, recyclability, easy disassembly, adaptability and upgradability; measures are in place to manage and recycle waste at the end-of life, including through decommissioning contractual agreements with recycling service providers, reflection in financial projections or official project documentation. These measures ensure that components and materials are segregated and treated to maximise recycling and reuse in accordance with the waste hierarchy, EU waste regulation principles and applicable regulations, in particular through the reuse and recycling of batteries and electronics and the critical raw materials therein. These measures also include the control and management of hazardous materials; preparation for re-use, recovery or recycling operations, or proper treatment, including the removal of all fluids and a selective treatment are performed in accordance with Annex VII to Directive 2012/19/EU.</t>
  </si>
  <si>
    <t>The equipment used to operate the software meets the requirements laid down in Directive 2009/125/EC for servers and data storage products. The equipment used does not contain the restricted substances listed in Annex II to Directive 2011/65/EU, except where the concentration values by weight in homogeneous materials do not exceed the maximum values listed in that Annex.</t>
  </si>
  <si>
    <t>(148)‘Software’ includes on-premise and cloud-based software. (149)‘IT or OT systems’ include connectable products, sensors, analytics and other software, and information and communication technologies (ICT) for the transmission, storage and display of data and system management. (150)‘Consumables’ are non-durable commodities that are intended to be used, depleted or replaced. They may be required for the functioning of a consumer product, or be used in fabrication, without being incorporated into the finished product. (151)ISO standard 14067:2018, Greenhouse gases — Carbon footprint of products — Requirements and guidelines for quantification (version of [adoption date]: https://www.iso.org/standard/71206.html). (152)ISO standard 14040:2006, Environmental management — Life cycle assessment — Principles and framework (version of [adoption date]: https://www.iso.org/standard/37456.html). (153)ISO standard 14067:2018, Greenhouse gases — Carbon footprint of products — Requirements and guidelines for quantification (version of [adoption date]: https://www.iso.org/standard/71206.html). (154)ISO standard 14040:2006, Environmental management — Life cycle assessment — Principles and framework (version of [adoption date]: https://www.iso.org/standard/37456.html). (155)Minimum information include energy labelling requirements under Union’s energy labelling framework regulation, information under the scope of Regulation (EC) No 1272/2008, information on the Substances of Very High Concern in articles as such or in complex objects (Products) established under Directive 2008/98/EC or information on safety or warranty. (156)‘Circularity performance’ is to be assessed on the basis of: i) product durability, reliability, reusability, upgradability, reparability, ease of maintenance and refurbishment; ii) presence of substances that inhibit the circularity of products and materials; iii) energy use or energy efficiency of products; iv) resource use or resource efficiency of products; v) recycled content in products; vi) ease of disassembly, remanufacturing and recycling of products and materials; vii) life-cycle environmental impact of products, including their carbon and environmental footprints; viii) preventing and reducing waste, including packaging waste.</t>
  </si>
  <si>
    <t>Services</t>
  </si>
  <si>
    <t>CEY 5.1</t>
  </si>
  <si>
    <t>Repair, refurbishment and remanufacturing</t>
  </si>
  <si>
    <t>Repair(157)‘Repair’ means the process of returning a faulty product to a condition where it can fulfil its intended use, either as a service or with a view to the subsequent resale of the repaired product., refurbishment(158)‘Refurbishment’ means testing and where necessary repairing, cleaning or modifying a used product to increase or restore its performance or functionality or to meet applicable technical standards or regulatory requirements, with the result of making a fully functional product to be used for a purpose that is at least the one that was originally intended and to maintain its compliance with applicable technical standards or regulatory requirements originally conceived at the design stage. and remanufacturing(159)‘Remanufacturing’ means a standardised industrial process that takes place within industrial or factory settings, in which products are restored to original as-new condition and performance or better, typically placed on the market with a commercial guarantee. of goods that have been used for their intended purpose before by a customer (physical person or legal person). The economic activity does not include replacement of consumables(160)Goods, components or materials that must be replaced regularly because they either wear out or are used up., such as printer ink, toner cartridges, lubricants for moving parts or batteries. The economic activity relates to products that are manufactured by economic activities classified under the NACE codes C13 Manufacture of textiles, C14 Manufacture of wearing apparel, C15 Manufacture of leather and related products, C16 Manufacture of wood and of products of wood and cork, except furniture; manufacture of articles of straw and plaiting materials, C22 Manufacture of rubber and plastic products, C23.3 Manufacture of clay building materials, C23.4 Manufacture of other porcelain and ceramic products, C25.1 Manufacture of structural metal products, C25.2 Manufacture of tanks, reservoirs and containers of metal, C25.7 Manufacture of cutlery, tools and general hardware, C25.9 Manufacture of other fabricated metal products, C26 Manufacture of computer, electronic and optical products, C27 Manufacture of electrical equipment, C28.22 Manufacture of lifting and handling equipment, C28.23 Manufacture of office machinery and equipment (except computers and peripheral equipment), C28.24 Manufacture of power-driven hand tools, C28.25 Manufacture of non-domestic cooling and ventilation equipment, C28.93 Manufacture of machinery for food, beverage and tobacco processing, excluding machinery for tobacco processing, C28.94 Manufacture of machinery for textile, apparel and leather production, C28.95 Manufacture of machinery for paper and paperboard production, C28.96 Manufacture of plastic and rubber machinery, C31 Manufacture of furniture and C32 Other manufacturing. The economic activities in this category have no dedicated NACE codes as referred to in the statistical classification of economic activities established by Regulation (EC) No 1893/2006.</t>
  </si>
  <si>
    <t>1. The economic activity consists of extending the lifetime of products by repairing, refurbishing or remanufacturing products that have already been used for their intended purpose by a customer (physical person or legal person). 2. The economic activity complies with the following criteria: the replaced parts, the refurbished products or the remanufactured products are covered by a sales contract where relevant and in accordance with provisions as regards conformity of the product, liability of the seller(161)The conformity of the product and the period of liability of the seller are set in accordance with the relevant provisions of Directive (EU) 2019/771. (including the option of a shorter liability or limitation period for second hand products), burden of proof, remedies for lack of conformity, the modalities for the exercise of those remedies, repair or replacement of the goods, and commercial guarantees; the economic activity implements a waste management plan that ensures that the product’s materials, particularly critical raw materials, and components that have not been reused in the same product are reused elsewhere, or, where reuse is not possible (due to damage, degradation or hazardous substances), are recycled, or, only where reuse and recycling is not viable, are disposed of in accordance with applicable Union and national legislation. For remanufacturing, the waste management plan is accessible to the public.</t>
  </si>
  <si>
    <t>Where the activity involves on-site generation of heat/cool or co-generation including power, the direct GHG emissions of the activity are lower than 270 gCO2e/kWh.</t>
  </si>
  <si>
    <t>The activity complies with the criteria set out in Appendix C to this Annex. Spare parts installed through repair, refurbishment or remanufacturing comply with all relevant Union rules on the restriction of the use of hazardous substances, of generic nature or with specific relevance to that product category, such as Regulation (EC) No 1907/2006, Directive 2011/65/EU, and Directive (EU) 2017/2102 of the European Parliament and of the Council(162)Directive (EU) 2017/2102 of the European Parliament and of the Council of 15 November 2017 amending Directive 2011/65/EU on the restriction of the use of certain hazardous substances in electrical and electronic equipment (OJ L 305, 21.11.2017, p. 8).. For repair or refurbishment activities, those requirements do not apply to the original components that have been retained in the product. For installations falling within the scope of Directive 2010/75/EU, emissions are within or lower than the emission levels associated with the best available techniques (BAT-AEL) ranges set out in the latest relevant best available techniques (BAT) conclusions and ensures at the same time that no significant cross-media effects occur.</t>
  </si>
  <si>
    <t>(157)‘Repair’ means the process of returning a faulty product to a condition where it can fulfil its intended use, either as a service or with a view to the subsequent resale of the repaired product. (158)‘Refurbishment’ means testing and where necessary repairing, cleaning or modifying a used product to increase or restore its performance or functionality or to meet applicable technical standards or regulatory requirements, with the result of making a fully functional product to be used for a purpose that is at least the one that was originally intended and to maintain its compliance with applicable technical standards or regulatory requirements originally conceived at the design stage. (159)‘Remanufacturing’ means a standardised industrial process that takes place within industrial or factory settings, in which products are restored to original as-new condition and performance or better, typically placed on the market with a commercial guarantee. (160)Goods, components or materials that must be replaced regularly because they either wear out or are used up. (161)The conformity of the product and the period of liability of the seller are set in accordance with the relevant provisions of Directive (EU) 2019/771.</t>
  </si>
  <si>
    <t>C26, C27, C28.22, C28.23, C28.24, C31, G46, G47</t>
  </si>
  <si>
    <t>CEY 5.2</t>
  </si>
  <si>
    <t>Sale of spare parts</t>
  </si>
  <si>
    <t>Sale of spare parts(163)‘Spare part’ means a separate part of a product that can replace a part of a product with the same or similar function. The product cannot function as intended without that part of the product. The functionality of a product is restored or is upgraded when the part is replaced by a spare part in line with Directive 2011/65/EU. Spare parts may be used parts.. The economic activity does not include replacement of consumables, such as printer ink, toner cartridges, lubricants for moving parts or batteries and maintenance. The economic activity relates to spare parts that are used in products manufactured by economic activities classified under the NACE codes C26 Manufacture of computer, electronic and optical products, C27 Manufacture of electrical equipment, C28.22 Manufacture of lifting and handling equipment, C28.23 Manufacture of office machinery and equipment (except computers and peripheral equipment), C28.24 Manufacture of power-driven hand tools and C31 Manufacture of furniture. The economic activities in this category could be associated with several NACE codes, in particular G46 and G47 in accordance with the statistical classification of economic activities established by Regulation (EC) No 1893/2006.</t>
  </si>
  <si>
    <t>1. The economic activity consists of the sale of spare parts beyond legal obligations. 2. The economic activity complies with the following criteria: each sold spare part is covered by a sales contract where relevant and in accordance with provisions as regards conformity of the product, liability of the seller(164)The conformity of the product and the period of liability of the seller are set in accordance with the relevant provisions of Directive (EU) 2019/771. (including the option of a shorter liability or limitation period for second hand products), burden of proof, remedies for lack of conformity, the modalities for the exercise of those remedies, repair or replacement of the goods, and commercial guarantees; each sold spare part for a product replaces, or intends to replace in the future, an existing part in order to restore or upgrade the product’s functionality, in particular in case where the existing part is broken. 3. Where the economic activity involves delivery of packaged products to customers (physical person or legal person) including when the activity is operated as an e-commerce(165)‘E-commerce’ can be defined generally as the sale or purchase of goods or services, whether between businesses, households, individuals or private organizations, through electronic transactions conducted via the internet or other computer-mediated (online communication) networks, see Eurostat Statistics Explained Glossary, available at https://ec.europa.eu/eurostat/statistics-explained/index.php?title=Category:Glossary., the primary and secondary packaging of the product complies with one of the following criteria: the packaging is made of at least 65% recycled material. Where the packaging is made from paper or cardboard, the remaining primary raw material are certified by the Forest Stewardship Council (FSC), the Programme for the Endorsement of Forest Certification Schemes (PEFC International), or equivalent recognised schemes. Coatings with plastics or metals are not used. For plastic packaging only mono-materials without coatings are used, halogen-containing polymers are not used. A declaration of compliance is provided specifying the material composition of the packaging and the shares of recycled and primary raw material; the packaging has been designed to be reusable within a reuse system(166)‘Reusable’ and ‘reuse system’ are defined and implemented in accordance with the requirements on packaging reuse systems in the Union legislation on packaging and packaging waste, including any standards related to the number of rotations in a system for reuse.. The system for reuse is established in a way that ensures the possibility of reuse in a closed-loop or open-loop system.</t>
  </si>
  <si>
    <t>Where the activity involves on-site generation of heat/cool or co-generation including power, the direct GHG emissions of the activity are lower than 270 gCO2e/kWh. The activity develops a strategy to account for and reduce the GHG emissions arising from transport along the value chain, including shipping and returns, to the extent these are traceable.</t>
  </si>
  <si>
    <t>The activity complies with the criteria set out in Appendix C to this Annex. Sold spare parts comply with all relevant EU rules on the restriction of the use of hazardous substances, of generic nature or with specific relevance to that product category, such as Regulation (EC) No 1907/2006, Directive 2011/65/EU, and Directive (EU) 2017/2102.</t>
  </si>
  <si>
    <t>(163)‘Spare part’ means a separate part of a product that can replace a part of a product with the same or similar function. The product cannot function as intended without that part of the product. The functionality of a product is restored or is upgraded when the part is replaced by a spare part in line with Directive 2011/65/EU. Spare parts may be used parts. (164)The conformity of the product and the period of liability of the seller are set in accordance with the relevant provisions of Directive (EU) 2019/771. (165)‘E-commerce’ can be defined generally as the sale or purchase of goods or services, whether between businesses, households, individuals or private organizations, through electronic transactions conducted via the internet or other computer-mediated (online communication) networks, see Eurostat Statistics Explained Glossary, available at https://ec.europa.eu/eurostat/statistics-explained/index.php?title=Category:Glossary. (166)‘Reusable’ and ‘reuse system’ are defined and implemented in accordance with the requirements on packaging reuse systems in the Union legislation on packaging and packaging waste, including any standards related to the number of rotations in a system for reuse.</t>
  </si>
  <si>
    <t>CEY 5.3</t>
  </si>
  <si>
    <t>Preparation for re-use of end-of-life products and product components</t>
  </si>
  <si>
    <t>Preparation for re-use of products and components at the end of life(167)Preparing for re-use is an operation or set of operations by which products or components of products that have become waste are prepared so that they can be re-used without any other pre-processing. It is the highest waste treatment option on the waste hierarchy (after waste prevention).. The economic activity does not include repair activities, which are performed during the product’s use stage. The economic activity relates to products and their components manufactured by economic activities classified under the NACE codes C13 Manufacture of textiles, C14 Manufacture of wearing apparel, C15 Manufacture of leather and related products, C16 Manufacture of wood and of products of wood and cork, except furniture; manufacture of articles of straw and plaiting materials, C18 Printing and reproduction of recorded media, C22 Manufacture of rubber and plastic products, C23.3 Manufacture of clay building materials, C23.4 Manufacture of other porcelain and ceramic products, C25.1 Manufacture of structural metal products, C25.2 Manufacture of tanks, reservoirs and containers of metal, C25.7 Manufacture of cutlery, tools and general hardware, C25.9 Manufacture of other fabricated metal products, C26 Manufacture of computer, electronic and optical products, C27 Manufacture of electrical equipment, C28.22 Manufacture of lifting and handling equipment, C28.23 Manufacture of office machinery and equipment (except computers and peripheral equipment), C28.24 Manufacture of power-driven hand tools, C28.25 Manufacture of non-domestic cooling and ventilation equipment, C28.93 Manufacture of machinery for food, beverage and tobacco processing, excluding machinery for tobacco processing, C28.94 Manufacture of machinery for textile, apparel and leather production , C28.95 Manufacture of machinery for paper and paperboard production, C28.96 Manufacture of plastic and rubber machinery, C29 Manufacture of motor vehicles, trailers and semi-trailers, C30.1 Building of ships and boats, C30.2 Manufacture of railway locomotives and rolling stock, C30.3 Manufacture of air and spacecraft and related machinery, C30.9 Manufacture of transport equipment n.e.c., C31 Manufacture of furniture and C32 Other manufacturing. The economic activities in this category have no dedicated NACE code as referred to in the statistical classification of economic activities established by Regulation (EC) No 1893/2006.</t>
  </si>
  <si>
    <t>1. The activity prepares for re-use products or components of products that have become waste so that they can be re-used without any other pre-processing. 2. The activity’s waste feedstock originates from separately collected and transported waste in source segregated or comingled fractions(168)In the Union, the activity is in line with Article 10(3) of Directive 2008/98/EC of the European Parliament and of the Council of 19 November 2008 on waste and repealing certain Directives (OJ L 312, 22.11.2008, p. 3), or sectoral Union legislation related to waste and the national legislation and waste management plans.. 3. The activity has implemented acceptance, safety and inspection procedures that comply with the following criteria: a procedure is in place to check the suitability for preparing for re-use or recycling, and that the activity implements a publicly available waste management plan, which ensures that discarded end-of-life products not suitable for preparing for re-use (due to damage, degradation or hazardous substances) are sent for recycling or, only where reuse and recycling is not viable, disposed of; the procedure which can be based on visual or manual external inspection against pre-determined criteria is suited to the category of discarded end-of-life products, which are prepared for re-use; proper training is provided and ensures that the re-use operators are qualified for the preparing for re-use activities of the discarded end-of-life products at stake. 4. The activity uses the tools and equipment suited for the preparation for re-use of discarded end-of-life products. 5. The activity has a system to report recovery rate and, where applicable, targets for preparing for re-use or recycling set out by Union or national legislation. 6. The activity complies with the following criteria: the output of the activity are products or components of products which are suitable for re-use without any other processing; sold goods are covered by a sales contract where relevant and in accordance with provisions as regards conformity of the product, liability of the seller(169)The conformity of the product and the period of liability of the seller are set in accordance with the relevant provisions of Directive (EU) 2019/771. (including the option of a shorter liability or limitation period for second hand products), burden of proof, remedies for lack of conformity, the modalities for the exercise of those remedies, repair or replacement of the goods, and commercial guarantees. 7. For the preparation for re-use of Waste from Electrical and Electronic Equipment (WEEE), the economic activity is permitted to treat waste and implements an environmental management system using ISO 14001:2015(170)ISO 14001:2015, Environmental management systems — Requirements with guidance for use, (version of [adoption date]: https://www.iso.org/standard/60857.html)., the EU Eco-Management and Audit Scheme (EMAS) in accordance with Regulation (EC) 1221/2009 of the European Parliament and of the Council(171)Regulation (EC) No 1221/2009 of the European Parliament and of the Council of 25 November 2009 on the voluntary participation by organisations in a Community eco-management and audit scheme (EMAS), repealing Regulation (EC) No 761/2001 and Commission Decisions 2001/681/EC and 2006/193/EC (OJ L 342, 22.12.2009, p. 1). or equivalent and a Quality management system using ISO 9001:2015(172)ISO 9001:2015, Quality management systems — Requirements (version of [adoption date]: https://www.iso.org/standard/62085.html)..</t>
  </si>
  <si>
    <t>The activity complies with the criteria set out in Appendix C to this Annex. The activity implements safety procedures required to protect the health and safety of workers carrying out preparing for re-use operations.</t>
  </si>
  <si>
    <t>(167)Preparing for re-use is an operation or set of operations by which products or components of products that have become waste are prepared so that they can be re-used without any other pre-processing. It is the highest waste treatment option on the waste hierarchy (after waste prevention). (168)In the Union, the activity is in line with Article 10(3) of Directive 2008/98/EC of the European Parliament and of the Council of 19 November 2008 on waste and repealing certain Directives (OJ L 312, 22.11.2008, p. 3), or sectoral Union legislation related to waste and the national legislation and waste management plans. (169)The conformity of the product and the period of liability of the seller are set in accordance with the relevant provisions of Directive (EU) 2019/771. (170)ISO 14001:2015, Environmental management systems — Requirements with guidance for use, (version of [adoption date]: https://www.iso.org/standard/60857.html). (171)Regulation (EC) No 1221/2009 of the European Parliament and of the Council of 25 November 2009 on the voluntary participation by organisations in a Community eco-management and audit scheme (EMAS), repealing Regulation (EC) No 761/2001 and Commission Decisions 2001/681/EC and 2006/193/EC (OJ L 342, 22.12.2009, p. 1). (172)ISO 9001:2015, Quality management systems — Requirements (version of [adoption date]: https://www.iso.org/standard/62085.html).</t>
  </si>
  <si>
    <t>C13, C14, C15, C16, C18, C22, C23.3, C23.4, C25.1, C25.2, C25.7, C25.9, C26, C27, C28.22, C28.23, C28.24, C28.25, C28.93, C28.94, C28.95, C28.96, C29, C31, C32, G46, G47</t>
  </si>
  <si>
    <t>CEY 5.4</t>
  </si>
  <si>
    <t>Sale of second-hand goods</t>
  </si>
  <si>
    <t>Sale of second-hand goods that have been used for their intended purpose before by a customer (physical person or legal person), possibly after repair, refurbishment or remanufacturing. The economic activity relates to products manufactured by economic activities classified under the NACE codes C13 Manufacture of textiles, C14 Manufacture of wearing apparel, C15 Manufacture of leather and related products, C16 Manufacture of wood and of products of wood and cork, except furniture; manufacture of articles of straw and plaiting materials, C18 Printing and reproduction of recorded media, C22 Manufacture of rubber and plastic products, C23.3 Manufacture of clay building materials, C23.4 Manufacture of other porcelain and ceramic products, C25.1 Manufacture of structural metal products, C25.2 Manufacture of tanks, reservoirs and containers of metal, C25.7 Manufacture of cutlery, tools and general hardware, C25.9 Manufacture of other fabricated metal products, C26 Manufacture of computer, electronic and optical products, C27 Manufacture of electrical equipment, C28.22 Manufacture of lifting and handling equipment, C28.23 Manufacture of office machinery and equipment (except computers and peripheral equipment), C28.24 Manufacture of power-driven hand tools, C28.25 Manufacture of non-domestic cooling and ventilation equipment, C28.93 Manufacture of machinery for food, beverage and tobacco processing, excluding machinery for tobacco processing, C28.94 Manufacture of machinery for textile, apparel and leather production, C28.95 Manufacture of machinery for paper and paperboard production, C28.96 Manufacture of plastic and rubber machinery, C29 Manufacture of motor vehicles, trailers and semi-trailers, C31 Manufacture of furniture, C32 Other manufacturing. The economic activities in this category could be associated with several NACE codes, in particular G46 and G47 in accordance with the statistical classification of economic activities established by Regulation (EC) No 1893/2006.</t>
  </si>
  <si>
    <t>1. The economic activity consists of selling a second-hand product that had been used for its intended purpose by a customer (physical person or legal person), potentially after its prior cleaning, repair, refurbishment or remanufacturing. 2. The sold product is covered by a sales contract where relevant and in accordance with provisions as regards conformity of the product, liability of the seller(173)The conformity of the product and the period of liability of the seller are set in accordance with the relevant provisions of Directive (EU) 2019/771. (including the option of a shorter liability or limitation period for second hand products), burden of proof, remedies for lack of conformity, the modalities for the exercise of those remedies, repair or replacement of the goods, and commercial guarantees. 3. Where the product has been repaired, refurbished or remanufactured before reselling, the activity implements a waste management plan that ensures that the product’s materials and components that have not been reused in the same product, are reused elsewhere, or where reuse is not possible (for example due to damage, degradation or hazardous substances), are recycled, or, only where reuse and recycling are not viable, are disposed of. For remanufacturing, the waste management plan is accessible to the public. 4. Where the economic activity involves delivery of packaged products to customers (physical person or legal person) including when the activity is operated as an e-commerce(174)‘E-commerce’ can be defined generally as the sale or purchase of goods or services, whether between businesses, households, individuals or private organizations, through electronic transactions conducted via the internet or other computer-mediated (online communication) networks, see Eurostat Statistics Explained Glossary, available at https://ec.europa.eu/eurostat/statistics-explained/index.php?title=Category:Glossary., the primary and secondary packaging of the product complies with one of the following criteria: the packaging is made of at least 65% recycled material. Where the packaging is made from paper or cardboard, the remaining primary raw material are certified by the Forest Stewardship Council (FSC), the Programme for the Endorsement of Forest Certification Schemes (PEFC International), or equivalent recognised schemes. Coatings with plastics or metals are not used. For plastic packaging only mono-materials without coatings are used, halogen-containing polymers are not used. A declaration of compliance is provided specifying the material composition of the packaging and the shares of recycled and primary raw material; the packaging has been designed to be reusable within a reuse system(175)‘Reusable’ and ‘reuse system’ are defined and implemented in accordance with the requirements on packaging reuse systems in the Union legislation on packaging and packaging waste, including any standards related to the number of rotations in a system for reuse.. The system for reuse is established in a way that ensures the possibility of reuse in a closed-loop or open-loop system.</t>
  </si>
  <si>
    <t>Where the activity involves on-site generation of heat/cool or co-generation including power, the direct GHG emissions of the activity are lower than 270 gCO2e/kWh. The activity develops a strategy to account for and reduce the GHG emissions arising from transport along the value chain, including shipping and returns, to the extent these are traceable. Where the sold product is initially produced by the activities classified under NACE codes C29, and is a vehicle, mobility component, system, separate technical unit, part or a spare part as defined in Regulation (EU) 2018/858, when sold in the secondary market after 2025 and before 2030 the following criteria apply: vehicles of category M1 and N1 classified as light-duty vehicles comply with specific emissions limits of CO2, as defined in Article 3(1), point (h), of Regulation (EU) 2019/631 of the European Parliament and of the Council(176)Regulation (EU) 2019/631 of the European Parliament and of the Council of 17 April 2019 setting CO2 emission performance standards for new passenger cars and for new light commercial vehicles, and repealing Regulations (EC) No 443/2009 and (EU) No 510/2011 (recast) (OJ L 111, 25.4.2019, p. 13)., lower than 50gCO2/km (low- and zero-emission light-duty vehicles); vehicles of category L(177)As defined in Article 4 of Regulation (EU) No 168/2013 of the European Parliament and of the Council of 15 January 2013 on the approval and market surveillance of two- or three-wheel vehicles and quadricycles (OJ L 60, 2.3.2013, p. 52). with tailpipe CO2 emissions equal to 0g CO2e/km calculated in accordance with the emission test laid down in Regulation (EU) 168/2013 of the European Parliament and of the Council(178)Regulation (EU) No 168/2013 of the European Parliament and of the Council of 15 January 2013 on the approval and market surveillance of two- or three-wheel vehicles and quadricycles (OJ L 60, 2.3.2013, p. 52).; vehicles of categories N2 and N3, and N1 classified as heavy-duty vehicles, not dedicated to transporting fossil fuels with a technically permissible maximum laden mass not exceeding 7,5 tonnes that are ‘zero-emission heavy-duty vehicles’ as defined in Article 3, point (11), of Regulation (EU) 2019/1242; vehicles of categories N2 and N3 not dedicated to transporting fossil fuels with a technically permissible maximum laden mass exceeding 7,5 tonnes that are zero-emission heavy-duty vehicles’, as defined in Article 3, point (11), of Regulation (EU) 2019/1242 or ‘low-emission heavy-duty vehicles’ as defined in Article 3, point (12) of that Regulation. Where the product, initially produced by the activities classified under NACE codes C29, and being a vehicle, mobility component, system, separate technical unit, part or a spare part as defined in Regulation (EU) 2018/858, is sold in the secondary market after 2030 specific emissions of CO2, as defined in Article 3(1), point (h), of Regulation (EU) 2019/631 are zero. Where product sold is initially produced by the activities classified under NACE codes C26 or C27, the product complies with Directive 2009/125/EC and the implementing regulations adopted under that Directive.</t>
  </si>
  <si>
    <t>The activity complies with the criteria set out in Appendix C to this Annex. Where the sold product is initially produced by the activities classified under NACE codes C29, and is a vehicle, mobility component, system, separate technical unit, part or a spare part as defined in Regulation (EU) 2018/858, it complies with the requirements of the most recent applicable stage of the Euro VI heavy duty emission type approval set out in accordance with Regulation (EC) No 595/2009 or with the requirements of the most recent applicable stage of the Euro 6 light-duty emission type-approval set out in accordance with Regulation (EC) No. 715/2007 or their successors. For road vehicles of categories M and N, tyres, except retreated tyres, comply with external rolling noise requirements in the highest populated class and with Rolling Resistance Coefficient (influencing the vehicle energy efficiency) in the two highest populated classes as set out in Regulation (EU) 2020/740 of the European Parliament and of the Council and as can be verified from the European Product Registry for Energy Labelling (EPREL), where applicable. Tyres comply with successors of Regulation (EC) No. 715/2007 and Regulation (EC) No 595/2009.</t>
  </si>
  <si>
    <t>(173)The conformity of the product and the period of liability of the seller are set in accordance with the relevant provisions of Directive (EU) 2019/771. (174)‘E-commerce’ can be defined generally as the sale or purchase of goods or services, whether between businesses, households, individuals or private organizations, through electronic transactions conducted via the internet or other computer-mediated (online communication) networks, see Eurostat Statistics Explained Glossary, available at https://ec.europa.eu/eurostat/statistics-explained/index.php?title=Category:Glossary. (175)‘Reusable’ and ‘reuse system’ are defined and implemented in accordance with the requirements on packaging reuse systems in the Union legislation on packaging and packaging waste, including any standards related to the number of rotations in a system for reuse.</t>
  </si>
  <si>
    <t>C13, C14, C15, C16, C22, C23.3, C23.4, C25.1, C25.2, C25.7, C25.9, C26, C27, C28.22, C28.23, C28.24, C28.25, C28.93, C28.94, C28.95, C28.96, C31, C32, G46, G47</t>
  </si>
  <si>
    <t>CEY 5.5</t>
  </si>
  <si>
    <t>Product-as-a-service and other circular use- and result-oriented service models</t>
  </si>
  <si>
    <t>Providing customers (physical person or legal person) with access to products through service models, which are either use-oriented services, where the product is still central, but its ownership remains with the provider and the product is leased, shared, rented or pooled; or result-oriented, where the payment is pre-defined and the agreed result (i.e. pay per service unit) is delivered. The economic activity covers products that are manufactured by economic activities classified under the NACE codes C13 Manufacture of textiles, C14 Manufacture of wearing apparel, C15 Manufacture of leather and related products, C16 Manufacture of wood and of products of wood and cork, except furniture; manufacture of articles of straw and plaiting materials, C22 Manufacture of rubber and plastic products, C23.3 Manufacture of clay building materials, C23.4 Manufacture of other porcelain and ceramic products, C25.1 Manufacture of structural metal products, C25.2 Manufacture of tanks, reservoirs and containers of metal, C25.7 Manufacture of cutlery, tools and general hardware, C25.9 Manufacture of other fabricated metal products, C26 Manufacture of computer, electronic and optical products, C27 Manufacture of electrical equipment, C28.22 Manufacture of lifting and handling equipment, C28.23 Manufacture of office machinery and equipment (except computers and peripheral equipment), C28.24 Manufacture of power-driven hand tools, C28.25 Manufacture of non-domestic cooling and ventilation equipment, C28.93 Manufacture of machinery for food, beverage and tobacco processing, excluding machinery for tobacco processing, C28.94 Manufacture of machinery for textile, apparel and leather production, C28.95 Manufacture of machinery for paper and paperboard production, C28.96 Manufacture of plastic and rubber machinery, C31 Manufacture of furniture and C32 Other manufacturing. The economic activities in this category could be associated with several NACE codes, in particular G46, G47, and N.77 in accordance with the statistical classification of economic activities established by Regulation (EC) No 1893/2006.</t>
  </si>
  <si>
    <t>1. The activity provides the customer (physical or legal persons) with access to, and use of product(s), while ensuring that the ownership remains with the company providing this service, such as a manufacturer, specialist or retailer. The contractual terms and conditions ensure that all the following sub-criteria are met: there is an obligation for the provider of the service to take back the used product at the end of the contractual agreement; there is an obligation for the customer to give back the used product at the end of the contractual agreement; the provider of the service remains owner of the product; the customer pays for access to and use of the product, or the result of access to and use of this product. 2. The activity leads to an extended lifespan or increased use intensity of the product in practice. 3. Where the economic activity involves delivery of packaged products to customers (physical person or legal person) including when the activity is operated as an e-commerce(179)‘E-commerce’ can be defined generally as the sale or purchase of goods or services, whether between businesses, households, individuals or private organizations, through electronic transactions conducted via the internet or other computer-mediated (online communication) networks, see Eurostat Statistics Explained Glossary, available at https://ec.europa.eu/eurostat/statistics-explained/index.php?title=Category:Glossary., the primary and secondary packaging of the product complies with one of the following criteria: the packaging is made of at least 65% recycled material. Where the packaging is made from paper or cardboard, the remaining primary raw material are certified by the Forest Stewardship Council (FSC), the Programme for the Endorsement of Forest Certification Schemes (PEFC International), or equivalent recognised schemes. Coatings with plastics or metals are not used. For plastic packaging only monomaterials without coatings are used, halogen-containing polymers are not used. A declaration of compliance is provided specifying the material composition of the packaging and the shares of recycled and primary raw material; the packaging has been designed to be reusable within a reuse system(180)‘Reusable’ and ‘reuse system’ are defined and implemented in accordance with the requirements on packaging reuse systems in the Union legislation on packaging and packaging waste, including any standards related to the number of rotations in a system for reuse.. The system for reuse is established in a way that ensures the possibility of reuse in a closed-loop or open-loop system. 4. For wearing apparel, where the economic activity involves laundry and dry-cleaning of used wearing apparel, the activity complies with an ISO type 1 ecolabel or equivalent.</t>
  </si>
  <si>
    <t>Where the activity involves on-site generation of heat/cool or co-generation including power, the direct GHG emissions of the activity are lower than 270 gCO2e/kWh. The activity develops a strategy to account for and reduce the GHG emissions arising from the services upstream and downstream of the value chain, including: intermediate products and raw materials; transport along the value chain, including shipping and returns; maintenance and operations, including laundry and cleaning; end of life, including waste management.</t>
  </si>
  <si>
    <t>(179)‘E-commerce’ can be defined generally as the sale or purchase of goods or services, whether between businesses, households, individuals or private organizations, through electronic transactions conducted via the internet or other computer-mediated (online communication) networks, see Eurostat Statistics Explained Glossary, available at https://ec.europa.eu/eurostat/statistics-explained/index.php?title=Category:Glossary. (180)‘Reusable’ and ‘reuse system’ are defined and implemented in accordance with the requirements on packaging reuse systems in the Union legislation on packaging and packaging waste, including any standards related to the number of rotations in a system for reuse.</t>
  </si>
  <si>
    <t>C10, C11, C13, C14, C15, C16, C17, C18, C22, C23.3, C23.4, C24, C25.1, C25.2, C25.7, C25.9, C26, C27, C28.22, C28.23, C28.24, C28.25, C28.93, C28.94, C28.95, C28.96, C31, C32, J58.29, J61, J62, J63.1</t>
  </si>
  <si>
    <t>CEY 5.6</t>
  </si>
  <si>
    <t>Marketplace for the trade of second-hand goods for reuse</t>
  </si>
  <si>
    <t>Development and operation of marketplaces(181)‘Marketplaces’ are platforms that connect buyers and sellers and facilitate transaction via technology enablement or services, such as payment gateway or logistics services. and classifieds(182)‘Classifieds’ are platforms that connect buyers and sellers. for the trade (sale or exchange) of second-hand products, materials or components for reuse, where the marketplaces and classifieds act as an intermediary to match buyers seeking a service or product with sellers or providers of those products or services. The economic activity covers marketplaces and classifieds supporting B2B, B2C and Customer to Customer (C2C) sales. The activity covers services such as buyer-seller linking, payment or delivery service. The economic activity does not include the wholesale or retail trade of second-hand goods. The economic activity relates to products that are manufactured by economic activities classified under the NACE codes C10 Manufacture of food products, C11 Manufacture of beverages, C13 Manufacture of textiles, C14 Manufacture of wearing apparel, C15 Manufacture of leather and related products, C16 Manufacture of wood and of products of wood and cork, except furniture; manufacture of articles of straw and plaiting materials, C17 Manufacture of paper and paper products, C18 Printing and reproduction of recorded media, C22 Manufacture of rubber and plastic products, C23.3 Manufacture of clay building materials, C23.4 Manufacture of other porcelain and ceramic products, C24 Manufacture of basic metals, C25.1 Manufacture of structural metal products, C25.2 Manufacture of tanks, reservoirs and containers of metal, C25.7 Manufacture of cutlery, tools and general hardware, C25.9 Manufacture of other fabricated metal products, C26 Manufacture of computer, electronic and optical products, C27 Manufacture of electrical equipment, C28.22 Manufacture of lifting and handling equipment, C28.23 Manufacture of office machinery and equipment (except computers and peripheral equipment), C28.24 Manufacture of power-driven hand tools, C28.25 Manufacture of non-domestic cooling and ventilation equipment, C28.93 Manufacture of machinery for food, beverage and tobacco processing, excluding machinery for tobacco processing, C28.94 Manufacture of machinery for textile, apparel and leather production, C28.95 Manufacture of machinery for paper and paperboard production, C28.96 Manufacture of plastic and rubber machinery, C31 Manufacture of furniture and C32 Other manufacturing. The economic activities in this category could be associated with several NACE codes, in particular J58.29, J61, J62 and J63.1 in accordance with the statistical classification of economic activities established by Regulation (EC) No 1893/2006.</t>
  </si>
  <si>
    <t>1. The economic activity consists of developing and operating marketplaces or classifieds to support the sale or reuse of second-hand products, components or materials. The activity enables the trade (sale or exchange) for reuse of second-hand goods as specified in the activity description that have already been used for their intended purpose before by a consumer or an organisation, with or without repair. 2. Where servers and data storage products are being used: the equipment used comply with the requirements for servers and data storage products set out in accordance with Directive 2009/125/EC; the equipment used does not contain the restricted substances listed in Annex II to Directive 2011/65/EU, except where the concentration values by weight in homogeneous materials do not exceed those listed in that Annex; a waste management plan is in place to favour reuse as a priority and recycling at the end of life of electrical and electronic equipment, such as contractual agreements with recycling partners; at its end of life, equipment undergoes preparation for reuse, recovery or recycling operations, or proper treatment, including the removal of all fluids and a selective treatment in accordance with Annex VII to Directive 2012/19/EU.</t>
  </si>
  <si>
    <t>Where data centres are being used and operated, the activity has demonstrated best efforts to implement the relevant practices listed as ‘expected practices’ in the most recent version of the European Code of Conduct on Data Centre Energy Efficiency, or in CEN-CENELEC document CLC TR50600-99-1 ‘Data centre facilities and infrastructures - Part 99-1: Recommended practices for energy management’(183)Issued on 1 July 2019 by the European Committee for Standardization (CEN) and the European Committee for Electrotechnical Standardization (CENELEC), (version of [adoption date]: https://www.cenelec.eu/dyn/www/f?p=104:110:508227404055501::::FSP_ORG_ID,FSP_PROJECT,FSP_LANG_ID:1258297,65095,25). and has implemented all expected practices that have been assigned the maximum value of 5 according to the most recent version of the European Code of Conduct on Data Centre Energy Efficiency.</t>
  </si>
  <si>
    <t>(181)‘Marketplaces’ are platforms that connect buyers and sellers and facilitate transaction via technology enablement or services, such as payment gateway or logistics services. (182)‘Classifieds’ are platforms that connect buyers and sellers.</t>
  </si>
  <si>
    <t>C21.1</t>
  </si>
  <si>
    <t>PPC 1.1</t>
  </si>
  <si>
    <t>Manufacture of active pharmaceutical ingredients (API) or active substances</t>
  </si>
  <si>
    <t>Manufacture of active pharmaceutical ingredients (API) or active substances. The economic activities in this category could be associated with NACE code C21.1 in accordance with the statistical classification of economic activities established by Regulation (EC) No 1893/2006.</t>
  </si>
  <si>
    <t>1. The activity complies with all of the requirements specified below relating to product substitution. 1.1. The API complies with one of the following requirements: the API is a naturally occurring substance, such as vitamins, electrolytes, amino acids, peptides, proteins, nucleotides, carbohydrates and lipids a and, in line with the European Medicines Agency Guideline on the environmental risk assessment of medicinal products for human use (EMA ERA guideline)(1)European Medicines Agency Guidelines on the environmental risk assessment of medicinal products for human use, version of [adoption date] available at https://www.ema.europa.eu/en/environmental-risk-assessment-medicinal-products-human-use-scientific-guideline., is generally considered to be degradable in the environment(2)Key metabolites are human metabolites likely to be excreted into the environment. Those metabolites are identified in (non-)clinical studies on the metabolism of medicinal products available in the marketing authorization applications. Such metabolites are to be identified according to EMA/CPMP/ICH/286/1995, page 8. Key transformation products (TP) of these key human metabolites of the parent compound (API) are those that exceed 10% of Dissolved Organic Carbon (DOC) or Total Organic Carbon (TOC) of the parent compound.; where the API does not comply with the requirements specified in point (a), the API, its key human metabolites and its key transformation products in the environment comply with one of the following: are classified as readily biodegradable based on at least one of the test methods from the OECD Guidelines for the Testing of Chemicals, Test 301 (A-F), Ready Biodegradability(3)OECD Guidelines for the Testing of Chemicals, Test 301 (A-F), Ready Biodegradability, version of [adoption date] available at https://www.oecd.org/chemicalsafety/risk-assessment/1948209.pdf. OECD 301 (A-F) test is used to identify substances which are assumed to rapidly and ultimately biodegrade, i.e., mineralised under aerobic environmental conditions)., in accordance with the pass value for ready biodegradability as defined in that guideline; can be concluded to be mineralised based on a specific Test No. 308: Aerobic and Anaerobic Transformation in Aquatic Sediment Systems (OECD 308)(4)Higher-tier studies (OECD 308) result with so-called half-lives indicating the time after which 50 % biodegradation of the API is achieved. Half-lives acceptable to demonstrate sufficiently quick biodegradation, i.e., non-persistence, according to the Regulation (EC) No 1907/2006, Annex XIII, which is also referenced in the EMA ERA guideline, apply. of the OECD Guidelines for the Testing of Chemicals(5)OECD Guidelines for the Testing of Chemicals, Test No. 308: Aerobic and Anaerobic Transformation in Aquatic Sediment Systems, version of [adoption date] available at: https://www.oecd-ilibrary.org/environment/test-no-308-aerobic-and-anaerobic-transformation-in-aquatic-sediment-systems_9789264070523-en. compared to persistence criteria as defined in the EMA ERA guideline. 1.2. The API qualifies as an appropriate substitute to another API, within the same therapeutic area or the substance class, that is available in the market or was available during last 5 years and that does not comply with the requirements described in point 1.1. Compliance with this requirement is demonstrated through a publicly available analysis verified by an independent third party. 1.3. The manufacturing process of the API does not involve the use of substances, whether on their own or in mixtures, that meet the criteria set out in Article 57 of Regulation (EC) 1907/2006 except where it is assessed and documented by the operator that no other suitable alternative substances or technologies are available on the market, and that they are used under controlled conditions(6)The Commission will review the exceptions from the prohibition from manufacturing, placing on the market or use of the substances referred to in points (f) and (g) once it will have published horizontal principles on essential use of chemicals.. 2. The activity complies with the following requirements regarding the emission of pollutants: 2.1. Where the activity falls within its scope, the emission limit values are lower than the mid-point of the BAT-AEL ranges(7)The requirements under this point tackle the pollutants identified under the key environmental issues of each BREF document or the BAT-AEL of the relevant BAT conclusions Commission Implementing Decisions. Where BAT-AEL differentiate between “existing” and “new plants”, operators demonstrate compliance with BAT-AEL for new plants. When there is not a BAT-AEL range but a single value, emission levels are below such value. When the BAT-AEL range is expressed as follows: “&lt;x-y unit” (i.e the lower-end BAT-AEL of the range is expressed as ‘lower than’), the mid-point is calculated using x and y. Averaging periods are the same as in the BAT-AEL of the BREF documents outlined above. set out in: the best available techniques (BAT) conclusions for common waste gas management and treatment systems in the chemical sector for emissions to air of new installations (or for existing installations within 4 years of the BATC publication) where relevant conditions apply(8)Commission Implementing Decision (EU) 2022/2427 of 6 December 2022 establishing the best available techniques (BAT) conclusions, under Directive 2010/75/EU of the European Parliament and of the Council on industrial emissions, for common waste gas management and treatment systems in the chemical sector (OJ L 318, 12.12.2022, p. 157).; the Best Available Techniques Reference Document (BREF) for Manufacture of Organic Fine Chemicals (OFC)(9)The Best Available Techniques Reference Document (BREF) for Manufacture of Organic Fine Chemicals, available at https://eippcb.jrc.ec.europa.eu/sites/default/files/2019-11/ofc_bref_0806.pdf. for the manufacturing activity under conditions not covered by the BATC mentioned above; the best available techniques (BAT) conclusions for common waste water and waste gas treatment/management systems in the chemical sector(10)Commission Implementing Decision (EU) 2016/902 of 30 May 2016 establishing best available techniques (BAT) conclusions, under Directive 2010/75/EU of the European Parliament and of the Council, for common waste water and waste gas treatment/management systems in the chemical sector (OJ L 152, 9.6.2016, p. 23).; the Best Available Techniques Reference Document (BREF) for the Large Volume Inorganic Chemicals – Solids and Others industry(11)Best Available Techniques (BAT) Reference Document for the Large Volumes Inorganic Chemicals- Solids and Others industry, (version of [adoption date]: https://eippcb.jrc.ec.europa.eu/sites/default/files/2019-11/lvic-s_bref_0907.pdf).; the Best Available Techniques Reference Document (BREF) for the manufacture of Large Volume Inorganic Chemicals - Ammonia, Acids and Fertilisers(12)Best Available Techniques (BAT) Reference Document for the manufacture of Large Volume Inorganic Chemicals - Ammonia, Acids and Fertilisers (version of [adoption date]: https://eippcb.jrc.ec.europa.eu/sites/default/files/2019-11/lvic_aaf.pdf).; the Best Available Techniques Reference Document (BREF) for the production of speciality inorganic chemicals (SIC)(13)The Best Available Techniques Reference Document (BREF) for the production of speciality inorganic chemicals (SIC), (version of [adoption date]: https://eippcb.jrc.ec.europa.eu/reference/production-speciality-inorganic-chemicals).; for the manufacturing activity under conditions not covered by the BATC mentioned above. Plants within the BAT-AEL range(s) moving to the mid-point ambition do not trigger any significant cross-media impact. Installations that have been granted a derogation in accordance with the procedure set out in Article 15(4) of Directive 2010/75/EU are not considered as fulfilling the technical screening criteria for the period of the derogation. 2.2. Where a continuous measurement methodology for a certain pollutant is available, the operator applies Continuous Emission Monitoring Systems (CEMS), Continuous Effluent Quality Monitoring Systems (CEQMS) and other measures ensuring the regular verification of non-deterioration of environment. 2.3. The operator applies solvent waste segregation for solvent recovery from concentrated waste streams, where technically applicable. Solvents included in Table 1 of the European Medicines Agency ICH guideline Q3C (R8) on impurities: guideline for residual solvents(14)European Medicines Agency ICH guideline Q3C (R8) on impurities: guideline for residual solvents. Step 5, 2022, version of [adoption date] available at . https://www.ema.europa.eu/en/documents/scientific-guideline/international-conference-harmonisation-technical-requirements-registration-pharmaceuticals-human-use_en-33.pdf. are avoided. The maximum solvents loss from total inputs does not exceed a 3% loss. Total volatile organic compound (VOC) recovery efficiency is at least 99%. The operator verifies that no fugitive VOC emission occurs beyond the criteria specified below as to the parts per million volumetric (ppmv) thresholds by carrying out Leak detection and repair (LDAR) campaigns, at least every 3 years. Investments for the use of high integrity equipment are recommended, provided that these are installed in existing plants for cases mentioned under BAT 23 point b of the best available techniques (BAT) conclusions for common waste gas management and treatment systems in the chemical sector (WGC), whereas the pressure threshold is brought to 200 bar. The minimal verification schedule may be reduced in cases where quantification of total VOC emissions from the plant is periodically qualified with tracer correlation (TC) or with optical absorption-based techniques, such as differential absorption light detection and ranging (DIAL) or solar occultation flux (SOX) or other measures of equivalent performance. Diffuse emissions of substances or mixtures classified as CMR1A or 1B from leaky equipment do not exceed a concentration of 100 ppmv(15)Where the exemption under criterion 1.3 applies.. The LDAR campaigns have the features described in BAT19 of the best available techniques (BAT) conclusions for common waste gas management and treatment systems in the chemical sector, which include detecting, repairing and maintaining leaks within 30 days of detection and a leak threshold that is lower than or equal to 5000 ppmv for substances or mixtures other than those classified as CMR 1A or 1B, which are reviewed and updated for the continuous improvement of the installation. Solvent losses and recovery efficiency of VOC are monitored based on a solvent management plan using a mass balance for verification of compliance, in accordance with Chapter V of Directive 2010/75/EU. 2.4. Sewage, refuse, and other waste (including solids, liquids, or gaseous by-products from manufacturing) are disposed of in a safe, timely, and sanitary manner. Containers or pipes for waste material are clearly identified. Analytical data demonstrating the conversion of these substances and their residues to non-hazardous waste materials are available at the facility and kept up to date.</t>
  </si>
  <si>
    <t>Where the activity involves on-site generation of heat/cool or co-generation including power, the direct GHG emissions of the activity are lower than 270 gCO2e/kWh. For the refrigerant threshold, the Global Warming Potential does not exceed 150 in cooling of the substance. Where active pharmaceutical ingredients (API) or active substances are made from substances listed in Sections 3.10 to 3.16 of Annex II to Commission Delegated Regulation (EU) 2021/2139, the GHG emissions do not exceed the limits set out in their respective criteria for DNSH to climate change mitigation. The substitution does not lead to an increment of lifecycle GHG emissions. Lifecycle GHG emissions are calculated using Recommendation 2013/179/EU or, alternatively, using ISO 14067:2018(16)ISO standard 14067:2018, Greenhouse gases — Carbon footprint of products — Requirements and guidelines for quantification, version of [adoption date] available at: https://www.iso.org/standard/71206.html. or ISO 14064-1:2018(17)ISO standard 14064-1:2018, Greenhouse gases — Part 1: Specification with guidance at the organization level for quantification and reporting of greenhouse gas emissions and removals, version of [adoption date] available at: https://www.iso.org/standard/66453.html.. Quantified life-cycle GHG emissions are verified by an independent third party.</t>
  </si>
  <si>
    <t>1. Waste water treatment: The performance of wastewater treatment processes conducted by or on behalf of the manufacturing plant does not lead to any deterioration of water bodies and marine resources. When activities fall within their scope, they meet the requirements of Directives 91/271/EEC, 2008/105/EC, 2006/118/EC, 2010/75/EU, 2000/60/EC, (EU) 2020/2184, 76/160/EEC, 2008/56/EC and 2011/92/EU. The activity implements best practices specified in the Joint Research Centre Best Environmental Management Practice for the Public Administration Sector(18)Joint Research Centre, Best Environmental Management Practice for the Public Administration Sector, 2019, version of [adoption date] available at https://op.europa.eu/en/publication-detail/-/publication/6063f857-7789-11e9-9f05-01aa75ed71a1/language-en.. Where waste water treatment is conducted by an urban wastewater treatment plant on behalf of the manufacturing plant, it is ensured that: the load of pollutants released by the manufacturing plant has no negative effect in the treatment process of the urban waste water treatment plant; the load and characteristics of pollutants do not pose any risk or harm to the health of the staff working in waste water treatment plants; the urban waste water treatment plant is designed and equipped appropriately to abate the released polluting substances; the overall load of the concerned pollutants discharged to the water body is not increased compared to the situation where the emissions from the installation concerned remained compliant with emission limit values set for direct releases; the usability of the sewage sludge for nutrient (re)cycling is not affected. For installations where additional pollutant limits or stricter conditions have been included in their environmental permit compared to the requirements of the legislation mentioned above, these stricter conditions apply. 2. Soil and groundwater protection: Appropriate measures are in place to prevent emissions to soil and regular surveillance is conducted to avoid leaks, spills, incidents or accidents occurring during the use of equipment and during storage. 3. Water Consumption: Operators assess the water footprint of the chemical production processes in line with ISO 14046:2014(19)ISO 14046:2014 Environmental management — Water footprint — Principles, requirements and guidelines, version of [adoption date] available at: https://www.iso.org/standard/43263.html. and ensure that they do not contribute to water scarcity. Based on this assessment, operators provide a declaration that they do not contribute to water scarcity which is verified by an independent third party. 4. The activity complies with the criteria set out in Appendix B to this Annex.</t>
  </si>
  <si>
    <t>The activity assesses the availability of and, where feasible, adopts techniques that support: reuse and use of secondary raw materials and reused components in products manufactured; design for high durability, recyclability, easy disassembly and adaptability of products manufactured; waste management that prioritises recycling over disposal, in the manufacturing process; information on product ingredients along the supply chain.</t>
  </si>
  <si>
    <t>(1)European Medicines Agency Guidelines on the environmental risk assessment of medicinal products for human use, version of [adoption date] available at https://www.ema.europa.eu/en/environmental-risk-assessment-medicinal-products-human-use-scientific-guideline. (2)Key metabolites are human metabolites likely to be excreted into the environment. Those metabolites are identified in (non-)clinical studies on the metabolism of medicinal products available in the marketing authorization applications. Such metabolites are to be identified according to EMA/CPMP/ICH/286/1995, page 8. Key transformation products (TP) of these key human metabolites of the parent compound (API) are those that exceed 10% of Dissolved Organic Carbon (DOC) or Total Organic Carbon (TOC) of the parent compound. (3)OECD Guidelines for the Testing of Chemicals, Test 301 (A-F), Ready Biodegradability, version of [adoption date] available at https://www.oecd.org/chemicalsafety/risk-assessment/1948209.pdf. OECD 301 (A-F) test is used to identify substances which are assumed to rapidly and ultimately biodegrade, i.e., mineralised under aerobic environmental conditions). (4)Higher-tier studies (OECD 308) result with so-called half-lives indicating the time after which 50 % biodegradation of the API is achieved. Half-lives acceptable to demonstrate sufficiently quick biodegradation, i.e., non-persistence, according to the Regulation (EC) No 1907/2006, Annex XIII, which is also referenced in the EMA ERA guideline, apply. (5)OECD Guidelines for the Testing of Chemicals, Test No. 308: Aerobic and Anaerobic Transformation in Aquatic Sediment Systems, version of [adoption date] available at: https://www.oecd-ilibrary.org/environment/test-no-308-aerobic-and-anaerobic-transformation-in-aquatic-sediment-systems_9789264070523-en. (6)The Commission will review the exceptions from the prohibition from manufacturing, placing on the market or use of the substances referred to in points (f) and (g) once it will have published horizontal principles on essential use of chemicals. (7)The requirements under this point tackle the pollutants identified under the key environmental issues of each BREF document or the BAT-AEL of the relevant BAT conclusions Commission Implementing Decisions. Where BAT-AEL differentiate between “existing” and “new plants”, operators demonstrate compliance with BAT-AEL for new plants. When there is not a BAT-AEL range but a single value, emission levels are below such value. When the BAT-AEL range is expressed as follows: “&amp;lt;x-y unit” (i.e the lower-end BAT-AEL of the range is expressed as ‘lower than’), the mid-point is calculated using x and y. Averaging periods are the same as in the BAT-AEL of the BREF documents outlined above. (8)Commission Implementing Decision (EU) 2022/2427 of 6 December 2022 establishing the best available techniques (BAT) conclusions, under Directive 2010/75/EU of the European Parliament and of the Council on industrial emissions, for common waste gas management and treatment systems in the chemical sector (OJ L 318, 12.12.2022, p. 157). (9)The Best Available Techniques Reference Document (BREF) for Manufacture of Organic Fine Chemicals, available at https://eippcb.jrc.ec.europa.eu/sites/default/files/2019-11/ofc_bref_0806.pdf. (10)Commission Implementing Decision (EU) 2016/902 of 30 May 2016 establishing best available techniques (BAT) conclusions, under Directive 2010/75/EU of the European Parliament and of the Council, for common waste water and waste gas treatment/management systems in the chemical sector  (OJ L 152, 9.6.2016, p. 23). (11)Best Available Techniques (BAT) Reference Document for the Large Volumes Inorganic Chemicals- Solids and Others industry, (version of [adoption date]: https://eippcb.jrc.ec.europa.eu/sites/default/files/2019-11/lvic-s_bref_0907.pdf). (12)Best Available Techniques (BAT) Reference Document for the manufacture of Large Volume Inorganic Chemicals - Ammonia, Acids and Fertilisers (version of [adoption date]: https://eippcb.jrc.ec.europa.eu/sites/default/files/2019-11/lvic_aaf.pdf). (13)The Best Available Techniques Reference Document (BREF) for the production of speciality inorganic chemicals (SIC), (version of [adoption date]: https://eippcb.jrc.ec.europa.eu/reference/production-speciality-inorganic-chemicals). (14)European Medicines Agency ICH guideline Q3C (R8) on impurities: guideline for residual solvents. Step 5, 2022, version of [adoption date] available at . https://www.ema.europa.eu/en/documents/scientific-guideline/international-conference-harmonisation-technical-requirements-registration-pharmaceuticals-human-use_en-33.pdf. (15)Where the exemption under criterion 1.3 applies.</t>
  </si>
  <si>
    <t>C21.2</t>
  </si>
  <si>
    <t>PPC 1.2</t>
  </si>
  <si>
    <t>Manufacture of medicinal products</t>
  </si>
  <si>
    <t>Manufacture of medicinal products. The economic activities in this category could be associated with NACE code C21.2 in accordance with the statistical classification of economic activities established by Regulation (EC) No 1893/2006.</t>
  </si>
  <si>
    <t>1. The activity complies with one of the following sets of requirements set out in point 1.1. or 1.2. relating to product substitution. In any case, the activity complies with the requirements set out in point 1.3. 1.1. The medicinal product complies with the following requirements set out in points 1.1.1. and 1.1.2.: 1.1.1. The medicinal product complies with one of the following requirements: the ingredients that constitute the formulation of the medicinal product are naturally occurring substances such as vitamins, electrolytes, amino acids, peptides, proteins, nucleotides, carbohydrates and lipids and, in line with European Medicines Agency Guideline on the environmental risk assessment of medicinal products for human use (EMA ERA guideline)(20)European Medicines Agency Guidelines on the environmental risk assessment of medicinal products for human use, version of [adoption date] available at https://www.ema.europa.eu/en/environmental-risk-assessment-medicinal-products-human-use-scientific-guideline., are generally considered to be degradable in the environment(21)Key metabolites are human metabolites likely to be excreted into the environment. Those metabolites are identified in (non-)clinical studies on the metabolism of medicinal products available in the marketing authorization applications. Such metabolites are to be identified according to EMA/CPMP/ICH/286/1995, page 8. Key transformation products (TP) of these key human metabolites of the parent compound (API) are those that exceed 10% of Dissolved Organic Carbon (DOC) or Total Organic Carbon (TOC) of the parent compound.; where the ingredients that constitute the formulation of the medicinal product do not comply with the requirements specified in point (a), those ingredients, their key human metabolites and their key transformation products in the environment comply with one of the following: are classified as readily biodegradable based on at least one of the test methods from the OECD Guidelines for the Testing of Chemicals, Test 301 (A-F), Ready Biodegradability(22)OECD Guidelines for the Testing of Chemicals, Test 301 (A-F), Ready Biodegradability, version of [adoption date] available at https://www.oecd.org/chemicalsafety/risk-assessment/1948209.pdf. OECD 301 (A-F) test is used to identify substances which are assumed to rapidly and ultimately biodegrade, i.e., mineralised under aerobic environmental conditions)., in accordance with the pass value for ready biodegradability as defined in that guideline; can be concluded to be mineralised based on a specific Test No. 308: Aerobic and Anaerobic Transformation in Aquatic Sediment Systems (OECD 308)(23)Higher-tier studies (OECD 308) result with so-called half-lives indicating the time after which 50 % biodegradation of the API is achieved. Half-lives acceptable to demonstrate sufficiently quick biodegradation, i.e., non-persistence, according to the Regulation (EC) No 1907/2006, Annex XIII, which is also referenced in the EMA ERA guideline, apply. of OECD Guidelines for the Testing of Chemicals(24)OECD Guidelines for the Testing of Chemicals, Test No. 308: Aerobic and Anaerobic Transformation in Aquatic Sediment Systems, version of [adoption date] available at: https://www.oecd-ilibrary.org/environment/test-no-308-aerobic-and-anaerobic-transformation-in-aquatic-sediment-systems_9789264070523-en. compared to persistence criteria as defined in the EMA ERA guideline. 1.1.2. The medicinal product qualifies as an appropriate substitute to another medicinal product, within the same therapeutic area or the substance class, that is available in the market or was available during last 5 years and that does not comply with the requirements described in point 1.1.1. Compliance with this requirement is demonstrated through a publicly available analysis verified by an independent third party. 1.2. The manufacturer proves that there are no ingredients to produce an alternative medicinal product that qualifies as an appropriate substitute, within the same therapeutic area or the substance class, that comply with the requirements described in point 1.1.1. The activity complies with all the requirements specified in points 1.2.1 to 1.2.6. 1.2.1. The manufacturer performs an analysis that there is no appropriate substitute to the produced medicinal product, publishes the core results of that analysis and demonstrates that they started initiatives to develop that alternative. 1.2.2. In line with the EMA ERA guidelines, the PEC/PNEC ratio for the medicinal product obtained in the Environmental Risk Assessment is below 1. 1.2.3. Packaging and distribution systems allow adjusting the sold amount to the required amount by the treatment/s, taking into account the applicable national legislation. 1.2.4. Public information, such as leaflets or websites, updated according to the state of the art, is provided about dose and dosing method to minimize the excess of dosed API. 1.2.5. Packaging and distribution systems allow using the most efficient dosing system available according to the state of the art and considering the kind of administration, such as by health care professionals or domestic. The manufacturer publishes the main results of that analysis. 1.2.6. The manufacturer contributes to mitigating the environmental impact of incorrect waste disposal of unused medicinal product, including by providing relevant information to the downstream users on appropriate disposal of unused medicinal product. 1.3. The manufacturing process does not involve the use of substances, whether on their own or in mixtures, that meet the criteria set out in Article 57 of Regulation (EC) 1907/2006 except where it is assessed and documented by the operator that no other suitable alternative substances or technologies are available on the market, and that they are used under controlled conditions(25)The Commission will review the exceptions from the prohibition from manufacturing, placing on the market or use of the substances referred to in points (f) and (g) once it will have published horizontal principles on essential use of chemicals.. 2. The activity complies with the following requirements regarding the emission of pollutants: 2.1. Where the activity falls within its scope, the emission limit values shall be lower than the mid-point of the BAT-AEL ranges(26)The requirements under this point tackle the pollutants identified under the key environmental issues of each BREF document or the BAT-AEL of the relevant BAT conclusions Commission Implementing Decisions. Where BAT-AEL differentiate between “existing” and “new plants”, operators demonstrate compliance with BAT-AEL for new plants. When there is not a BAT-AEL range but a single value, emission levels are below such value. When the BAT-AEL range is expressed as follows: “&lt;x-y unit” (I.e the lower-end BAT-AEL of the range is expressed as ‘lower than’), the mid-point is calculated using x and y. Averaging periods are the same as in the BAT-AEL of the BREF documents outlined above. set out in: the best available techniques (BAT) conclusions for common waste gas management and treatment systems in the chemical sector(27)Implementing Decision (EU) 2022/2427. for emissions to air of new installations (or for existing installations within 4 years of the BATC publication) where relevant conditions apply; the Best Available Techniques Reference Document (BREF) for Manufacture of Organic Fine Chemicals (OFC)(28)The Best Available Techniques Reference Document (BREF) for Manufacture of Organic Fine Chemicals, (version of [adoption date]: https://eippcb.jrc.ec.europa.eu/sites/default/files/2019-11/ofc_bref_0806.pdf).; for the manufacturing activity under conditions not covered by the BATC mentioned above; the best available techniques (BAT) conclusions for common waste water and waste gas treatment/management systems in the chemical sector(29)Implementing Decision (EU) 2016/902.; the Best Available Techniques Reference Document (BREF) for the Large Volume Inorganic Chemicals – Solids and Others industry(30)Best Available Techniques (BAT) Reference Document for the Large Volumes Inorganic Chemicals- Solids and Others industry, (version of [adoption date]: https://eippcb.jrc.ec.europa.eu/sites/default/files/2019-11/lvic-s_bref_0907.pdf).; the Best Available Techniques Reference Document (BREF) for the manufacture of Large Volume Inorganic Chemicals - Ammonia, Acids and Fertilisers(31)Best Available Techniques (BAT) Reference Document for the manufacture of Large Volume Inorganic Chemicals - Ammonia, Acids and Fertilisers (version of [adoption date]: https://eippcb.jrc.ec.europa.eu/sites/default/files/2019-11/lvic_aaf.pdf).; the Best Available Techniques Reference Document (BREF) for the production of speciality inorganic chemicals (SIC) for the manufacturing activity under conditions not covered by the BATC mentioned above (32)The Best Available Techniques Reference Document (BREF) for the production of speciality inorganic chemicals (SIC) (version of [adoption date]:https://eippcb.jrc.ec.europa.eu/reference/production-speciality-inorganic-chemicals).. Plants within the BAT-AEL range(s) moving to the mid-point ambition do not trigger any significant cross-media impact. Installations that have been granted a derogation in accordance with the procedure set out in Article 15(4) of Directive 2010/75/EU are not considered as fulfilling the technical screening criteria for the period of the derogation. 2.2. Where a continuous measurement methodology for a certain pollutant is available, the operator applies Continuous Emission Monitoring Systems (CEMS), Continuous Effluent Quality Monitoring Systems (CEQMS) and other measures ensuring the regular verification of non-deterioration of environment. 2.3. The operator applies solvent waste segregation for solvent recovery from concentrated waste streams, where technically applicable. Solvents included in Table 1 of the European Medicines Agency ICH guideline Q3C (R8) on impurities as specified in the guideline for residual solvents(33)European Medicines Agency ICH guideline Q3C (R8) on impurities: guideline for residual solvents. Step 5, 2022, version of [adoption date] available at . https://www.ema.europa.eu/en/documents/scientific-guideline/international-conference-harmonisation-technical-requirements-registration-pharmaceuticals-human-use_en-33.pdf. are avoided in medicinal products. The maximum solvents loss from total inputs does not exceed a 3% loss. Total volatile organic compound (VOC) recovery efficiency is at least 99%. The operator verifies that no fugitive VOC emission occurs beyond the criteria specified below as to the parts per million volumetric (ppmv) thresholds by carrying out Leak detection and repair (LDAR) campaigns, at least every 3 years. Investments for the use of high integrity equipment are recommended, provided that these are installed in existing plants for cases mentioned under BAT 23b of the best available techniques (BAT) conclusions for common waste gas management and treatment systems in the chemical sector, whereas the pressure threshold is brought to 200 bar. The minimal verification schedule may be reduced in cases where quantification of total VOC emissions from the plant is periodically qualified with tracer correlation (TC) or with optical absorption-based techniques, such as differential absorption light detection and ranging (DIAL) or solar occultation flux (SOX) or other measures of equivalent performance. Diffuse emissions of substances or mixtures classified as CMR1A or 1B from leaky equipment do not exceed a concentration of 100 ppmv(34)Where the exemption under criterion 1.3 applies.. The LDAR campaigns have the features described in BAT19 of the best available techniques (BAT) conclusions for common waste gas management and treatment systems in the chemical sector, which include detecting, repairing and maintaining leaks within 30 days of detection and a leak threshold is lower than or equal to 5000 ppmv for substances or mixtures other than those classified as CMR 1A or 1B, which are reviewed and updated for the continuous improvement of the installation. Solvent losses and recovery efficiency of VOC are monitored based on a solvent management plan using a mass balance for verification of compliance, in accordance with Chapter V of Directive 2010/75/EU. 2.4. Sewage, refuse, and other waste (including solids, liquids, or gaseous by-products from manufacturing) are disposed of in a safe, timely, and sanitary manner. Containers or pipes for waste material are clearly identified. Analytical data demonstrating the conversion of these substances and their residues to non-hazardous waste materials are available at the facility and kept up to date.</t>
  </si>
  <si>
    <t>Where the activity involves on-site generation of heat/cool or co-generation including power, the direct GHG emissions of the activity are lower than 270 gCO2e/kWh. For the refrigerant threshold, the Global Warming Potential does not exceed 150 in cooling of the substance. Where medicinal products are made from substances listed in Sections 3.10 to 3.16 of Annex II to Commission Delegated Regulation (EU) 2021/2139, the GHG emissions do not exceed the limits set out in their respective technical screening criteria for DNSH to climate change mitigation. The substitution does not lead to an increment of lifecycle GHG emissions. Lifecycle GHG emissions are calculated using Recommendation 2013/179/EU or, alternatively, using ISO 14067:2018(35)ISO standard 14067:2018, Greenhouse gases — Carbon footprint of products — Requirements and guidelines for quantification, version of [adoption date] available at: https://www.iso.org/standard/71206.html. or ISO 14064-1:2018(36)ISO standard 14064-1:2018, Greenhouse gases — Part 1: Specification with guidance at the organization level for quantification and reporting of greenhouse gas emissions and removals, version of [adoption date] available at: https://www.iso.org/standard/66453.html.. Quantified life-cycle GHG emissions are verified by an independent third party.</t>
  </si>
  <si>
    <t>1. Waste water treatment: The performance of wastewater treatment processes conducted by or on behalf of the manufacturing plant does not lead to any deterioration of water bodies and marine resources. When activities fall within their scope, they meet the requirements of Directives 91/271/EEC, 2008/105/EC, 2006/118/EC, 2010/75/EU, 2000/60/EC, (EU) 2020/2184, 76/160/EEC, 2008/56/EC and 2011/92/EU. The activity implements best practices specified in the Joint Research Centre Best Environmental Management Practice for the Public Administration Sector(37)Joint Research Centre, Best Environmental Management Practice for the Public Administration Sector, 2019, version of [adoption date] available at https://op.europa.eu/en/publication-detail/-/publication/6063f857-7789-11e9-9f05-01aa75ed71a1/language-en.. Where wastewater treatment is conducted by an urban wastewater treatment plant on behalf of the manufacturing plant, it is ensured that: the load of pollutants released by the manufacturing plant has no negative effect in the treatment process of the urban waste water treatment plant; the load and characteristics of pollutants do not pose any risk or harm to the health of the staff working in waste water treatment plants; the urban waste water treatment plant is designed and equipped appropriately to abate the released polluting substances; the overall load of the concerned pollutants discharged to the water body is not increased compared to the situation where the emissions from the installation concerned remained compliant with emission limit values set for direct releases; the usability of the sewage sludge for nutrient (re)cycling is not affected. For installations where additional pollutant limits or stricter conditions have been included in their environmental permit compared to the requirements of the legislation mentioned above, these stricter conditions apply. 2. Soil and groundwater protection: Appropriate measures are in place to prevent emissions to soil and regular surveillance is conducted to avoid leaks, spills, incidents or accidents occurring during the use of equipment and during storage. 3. Water Consumption: Operators assess the water footprint of the chemical production processes in line with ISO 14046:2014(38)ISO 14046:2014 Environmental management — Water footprint — Principles, requirements and guidelines, version of [adoption date] available at: https://www.iso.org/standard/43263.html. and ensure that they do not contribute to water scarcity. Based on this assessment, operators provide a declaration that they do not contribute to water scarcity which is verified by an independent third party. 4. The activity complies with the criteria set out in Appendix B to this Annex.</t>
  </si>
  <si>
    <t>(20)European Medicines Agency Guidelines on the environmental risk assessment of medicinal products for human use, version of [adoption date] available at https://www.ema.europa.eu/en/environmental-risk-assessment-medicinal-products-human-use-scientific-guideline. (21)Key metabolites are human metabolites likely to be excreted into the environment. Those metabolites are identified in (non-)clinical studies on the metabolism of medicinal products available in the marketing authorization applications. Such metabolites are to be identified according to EMA/CPMP/ICH/286/1995, page 8. Key transformation products (TP) of these key human metabolites of the parent compound (API) are those that exceed 10% of Dissolved Organic Carbon (DOC) or Total Organic Carbon (TOC) of the parent compound. (22)OECD Guidelines for the Testing of Chemicals, Test 301 (A-F), Ready Biodegradability, version of [adoption date] available at https://www.oecd.org/chemicalsafety/risk-assessment/1948209.pdf. OECD 301 (A-F) test is used to identify substances which are assumed to rapidly and ultimately biodegrade, i.e., mineralised under aerobic environmental conditions). (23)Higher-tier studies (OECD 308) result with so-called half-lives indicating the time after which 50 % biodegradation of the API is achieved. Half-lives acceptable to demonstrate sufficiently quick biodegradation, i.e., non-persistence, according to the Regulation (EC) No 1907/2006, Annex XIII, which is also referenced in the EMA ERA guideline, apply. (24)OECD Guidelines for the Testing of Chemicals, Test No. 308: Aerobic and Anaerobic Transformation in Aquatic Sediment Systems, version of [adoption date] available at: https://www.oecd-ilibrary.org/environment/test-no-308-aerobic-and-anaerobic-transformation-in-aquatic-sediment-systems_9789264070523-en. (25)The Commission will review the exceptions from the prohibition from manufacturing, placing on the market or use of the substances referred to in points (f) and (g) once it will have published horizontal principles on essential use of chemicals. (26)The requirements under this point tackle the pollutants identified under the key environmental issues of each BREF document or the BAT-AEL of the relevant BAT conclusions Commission Implementing Decisions. Where BAT-AEL differentiate between “existing” and “new plants”, operators demonstrate compliance with BAT-AEL for new plants. When there is not a BAT-AEL range but a single value, emission levels are below such value. When the BAT-AEL range is expressed as follows: “&amp;lt;x-y unit” (I.e the lower-end BAT-AEL of the range is expressed as ‘lower than’), the mid-point is calculated using x and y. Averaging periods are the same as in the BAT-AEL of the BREF documents outlined above. (27)Implementing Decision (EU) 2022/2427. (28)The Best Available Techniques Reference Document (BREF) for Manufacture of Organic Fine Chemicals, (version of [adoption date]: https://eippcb.jrc.ec.europa.eu/sites/default/files/2019-11/ofc_bref_0806.pdf). (29)Implementing Decision (EU) 2016/902. (30)Best Available Techniques (BAT) Reference Document for the Large Volumes Inorganic Chemicals- Solids and Others industry, (version of [adoption date]: https://eippcb.jrc.ec.europa.eu/sites/default/files/2019-11/lvic-s_bref_0907.pdf). (31)Best Available Techniques (BAT) Reference Document for the manufacture of Large Volume Inorganic Chemicals - Ammonia, Acids and Fertilisers (version of [adoption date]: https://eippcb.jrc.ec.europa.eu/sites/default/files/2019-11/lvic_aaf.pdf). (32)The Best Available Techniques Reference Document (BREF) for the production of speciality inorganic chemicals (SIC) (version of [adoption date]:https://eippcb.jrc.ec.europa.eu/reference/production-speciality-inorganic-chemicals). (33)European Medicines Agency ICH guideline Q3C (R8) on impurities: guideline for residual solvents. Step 5, 2022, version of [adoption date] available at . https://www.ema.europa.eu/en/documents/scientific-guideline/international-conference-harmonisation-technical-requirements-registration-pharmaceuticals-human-use_en-33.pdf. (34)Where the exemption under criterion 1.3 applies.</t>
  </si>
  <si>
    <t>E38.12, F42.9</t>
  </si>
  <si>
    <t>PPC 2.1</t>
  </si>
  <si>
    <t>Collection and transport of hazardous waste</t>
  </si>
  <si>
    <t>Separate collection and transport of hazardous waste(39)Hazardous waste is waste which displays one or more of the hazardous properties listed in Annex III of Directive 2008/98/EC. It includes streams such as hazardous waste fractions produced by households, waste oils, batteries, non-depolluted waste from electrical and electronic equipment (WEEE), non-depolluted end-of-life vehicle, certain healthcare waste, such as infectious and cytotoxic waste, etc. A comprehensive classification of hazardous waste can be found in the European List of Waste (established by Commission Decision 2000/532/EC). prior to treatment, material recovery or disposal, including the construction, operation and upgrade of facilities involved in the collection and transport of such waste, such as hazardous waste transfer stations, as a means for appropriate treatment. The economic activities in this category could be associated with several NACE codes, in particular E38.12 and F42.9 in accordance with the statistical classification of economic activities established by Regulation (EC) No 1893/2006.</t>
  </si>
  <si>
    <t>1. Hazardous waste is source segregated and collected separately from non-hazardous waste to prevent cross-contamination. Appropriate measures are taken to ensure that during separate collection and transport, hazardous waste is not mixed nor diluted either with other categories of hazardous waste or with other waste, substances or materials. 2. Proper collection and handling prevent leakage of hazardous waste during collection, transport, storage and delivery to the treatment facility, which is permitted to treat hazardous waste, according to national legislation. 3. Where a given waste classified as hazardous has also a transport status of dangerous goods under the Agreement concerning the International Carriage of Dangerous Goods by Road (ADR)(40)Version of [adoption date], available at https://unece.org/transport/standards/transport/dangerous-goods/adr-2023-agreement-concerning-international-carriage., the transport complies with the relevant requirements set by the ADR. 4. The activity uses waste collection vehicles which conform to at least EURO V standards(41)In accordance with Regulation (EU) 2018/858.. 5. During collection and transport, hazardous waste is packaged and labelled in accordance with the international and Union standards in force. 6. The operator collecting hazardous waste complies with record-keeping obligations including as regards quantity, nature, origin, destination, frequency of collection, mode of transport and treatment method set out by applicable Union and national legislation. 7. For waste from electrical and electronic equipment (WEEE): the main categories of WEEE set out in Annex III to Directive 2012/19/EU are collected separately; collection and transport preserve the integrity of WEEE and prevent the leakage of hazardous substances such as ozone-depleting substances, fluorinated greenhouse gases or mercury contained in fluorescent lamps; a management system is set up by the collection and logistics operator to manage environmental, health and safety risks. Compliance with normative requirements for collection and logistics set in CLC/EN 50625-1:2014(42)CLC/EN 50625-1: 2014 Collection, logistics &amp; Treatment requirements for WEEE - Part 1: General treatment requirements.and CLC/TS 50625-4:2017(43)Collection, logistics &amp; treatment requirements for WEEE -- Part 4: Specification for the collection and logistics associated with WEEE. or with regulatory requirements that are equivalent to those set in CLC/EN 50625-1 and CLC/TS 50625-4 is a proof of compliance with the requirement that the collection and transport preserve the integrity of WEEE and batteries and prevents the leakage of hazardous substances. 8. When the waste is stored, the activity complies with the requirements set out in BAT 4 of the best available techniques (BAT) conclusions for waste treatment(44)Implementing Decision (EU) 2018/1147..</t>
  </si>
  <si>
    <t>Separately collected waste is not mixed in waste storage and transfer facilities with other waste or materials with different properties. Recyclable(45)‘Recyclable waste’ is waste that can be recycled in accordance with Article 3(17) of Directive 2008/98/EC. waste is not disposed of, incinerated or co-incinerated.</t>
  </si>
  <si>
    <t>(39)Hazardous waste is waste which displays one or more of the hazardous properties listed in Annex III of Directive 2008/98/EC. It includes streams such as hazardous waste fractions produced by households, waste oils, batteries, non-depolluted waste from electrical and electronic equipment (WEEE), non-depolluted end-of-life vehicle, certain healthcare waste, such as infectious and cytotoxic waste, etc. A comprehensive classification of hazardous waste can be found in the European List of Waste (established by Commission Decision 2000/532/EC). (40)Version of [adoption date], available at https://unece.org/transport/standards/transport/dangerous-goods/adr-2023-agreement-concerning-international-carriage. (41)In accordance with Regulation (EU) 2018/858. (42)CLC/EN 50625-1: 2014 Collection, logistics &amp;amp; Treatment requirements for WEEE - Part 1: General treatment requirements. (43)Collection, logistics &amp;amp; treatment requirements for WEEE -- Part 4: Specification for the collection and logistics associated with WEEE. (44)Implementing Decision (EU) 2018/1147.</t>
  </si>
  <si>
    <t>PPC 2.2</t>
  </si>
  <si>
    <t>1. For all waste treatment processes, the activity complies with the following criteria: 1.1. According to the type of activity, the activity complies with the requirements set out either in the best available techniques (BAT) conclusions for waste treatment(48)Implementing Decision (EU) 2018/1147. or the best available techniques (BAT) conclusions for waste incineration(49)Commission Implementing Decision (EU) 2019/2010 of 12 November 2019 establishing the best available techniques (BAT) conclusions, under Directive 2010/75/EU of the European Parliament and of the Council, for waste incineration (OJ L 312, 3.12.2019, p. 55).. Facilities that have been granted a derogation in accordance with the procedure set out in Article 15(4) of Directive 2010/75/EU are not considered as compliant with the Technical Screening Criteria. 1.2. During the pre-acceptance procedures, at least the following information is gathered: expected date of arrival at the waste treatment plant; contact details of the waste producer, the sector which the waste originates from and the nature of process producing the waste, including the variability of the process; the estimated quantity expected to be delivered to the operator per delivery and per year; description of the waste, including composition, hazardous properties of the waste, waste code and the suitable treatment route. 1.3. During the acceptance procedures, the following elements are in place: a reception facility equipped with a laboratory to analyse samples on site and documented analytical standard operating procedures, with the option to sub-contract analyses to accredited external contract laboratories; documented sampling procedure consistent with relevant standards, such as EN 14899:2005(50)EN 14899:2005 Characterization of waste - Sampling of waste materials - Framework for the preparation and application of a Sampling Plan.; documented analysis of the relevant physico-chemical parameters for the treatment; a dedicated quarantine waste storage area, as well as written procedures to manage non-accepted waste. The personnel dealing with the pre-acceptance and acceptance procedures is able, due to their profession or experience, to deal with all necessary questions relevant for the treatment of the wastes in the waste treatment facility. The procedures are intended to pre-accepting and accepting wastes at the waste treatment plant only if a suitable treatment route is available and the disposal or recovery route for the output of the treatment is determined. For ‘blending or mixing activities’ (as set out in Annex I, section 5.1(c) of Directive 2010/75/EU), the operator is not using dilution to lower the concentration of one or more hazardous substances present in the waste, with the aim for the resulting waste mix to be declassified and become ‘non-hazardous waste’ and thus be subsequently treated in facilities non-dedicated to the treatment of hazardous waste. Dilution is not used as a ‘substitute’ to the adequate treatment of the waste. 2. For the physico-chemical treatment of solid or pasty waste, any treatment for the purpose of treating waste prior to final disposal, such as in hazardous waste landfills, is designed to fullfil the following requirements: limit at 6% the Total Organic Carbon (TOC) maximum concentration in each single input waste to the landfill; limit at 1 000 mg/kg dry matter Dissolved Organic Carbon (DOC) content of the output waste after a leaching test with L/S = 10 l/kg based on EU Standard EN 12457-2:2002(51)EN 12457-2:2002 Characterisation of waste - Leaching - Compliance test for leaching of granular waste materials and sludges - Part 2: One stage batch test at a liquid to solid ratio of 10 l/kg for materials with particle size below 4 mm (without or with size reduction).. 3. For the physico-chemical treatment of waste with calorific value, measures are taken in order to avoid dilution and dispersion of hazardous substances, and to avoid any high loads released into the air due to inappropriate final treatment of waste with calorific value. Any treatment installation prior to final thermal treatments (incineration or co-incineration) is to be designed with the purpose of limiting the content of hazardous substances (and meet other related criteria) for each single input waste treated at the physico-chemical treatment installation, so that the acceptance levels at the entrance of the final thermal treatment installations are respected. 4. For the treatment of aqueous liquid waste, the biological treatability of the waste water resulting from the treatment of the water-based liquid waste in a biological waste water treatment plant is judged based on the following criterion: Dissolved Organic Carbon DOC elimination of &gt;70% in 7 days (&gt;80% when adapted inoculum is used) in accordance with EN ISO 9888(52)EN ISO 9888:1999 Water quality — Evaluation of ultimate aerobic biodegradability of organic compounds in aqueous medium — Static test (Zahn-Wellens method), version of [adoption date] available at: https://www.iso.org/standard/28121.html. (Zahn Wellens), or other commonly accepted, equivalent industry standards and methodologies used to assess bio-elimination and related performances. 5. For the treatment of waste containing Persistent Organic Pollutants (POP), all waste containing POP substances listed in Annex IV to Regulation (EU) 2019/1021 are controlled and traced as hazardous waste in accordance with Article 17 of Directive 2008/98/EC. Specific requirements of Articles 7(4), 17, 18 and 19 of Directive 2008/98/EC apply. In case of transboundary movement, requirements of Chapter I of the Regulation (EC) No 1013/2006 of the European Parliament and of the Council(53)Regulation (EC) No 1013/2006 of the European Parliament and of the Council of 14 June 2006 on shipments of waste (OJ L 190, 12.7.2006, p. 1). apply. The tracking system in place in the installations based on the best practices referred to above allows the monitoring of: the effective separation of each part of a product or waste such as waste equipment, containing or contaminated with POP above the levels defined in Annex IV to Regulation (EU) 2019/1021; the effective destruction or irreversible transformation of the POP waste in compliance with Articles 7(2) – 7(4) and Annex V to Regulation (EU) 2019/1021. 6. For the treatment of mercury-containing waste(54)Mercury-containing waste means waste consisting of, containing or contaminated with mercury or mercury compounds., all installations likely to treat waste consisting of, containing or contaminated with mercury or mercury compounds (as defined in Article 11 of the Minamata Convention), implementthe traceability system set out in Article 14 of Regulation (EU) 2017/852 or a similar traceability system. Based on this tracking system, the installations treating mercury-containing waste monitor the effective safe fate of mercury and mercury compounds in appropriate final destination. 7. For the (non-combustion) treatment of healthcare waste, the installation implements the best practices set out in the WHO handbook on safe management of wastes from health-care activities(55)WHO, Safe management of wastes from health-care activities, 2nd edition, 2014, version of [adoption date] available at https://www.euro.who.int/__data/assets/pdf_file/0012/268779/Safe-management-of-wastes-from-health-care-activities-Eng.pdf.. A non-combustion healthcare waste installation has specific acceptance procedure, monitors and can prove that the following types of healthcare waste are not accepted for treatment: cytotoxic waste; pharmaceutical waste; chemical waste; radioactive waste. The technologies used are certified by an independent certification body.</t>
  </si>
  <si>
    <t>The activity complies with the criteria set out in Appendix B to this Annex. Relevant techniques are deployed for the protection of water and marine resources, as set out in the best available techniques (BAT) conclusions for waste treatment(56)Implementing Decision (EU) 2018/1147..</t>
  </si>
  <si>
    <t>(50)Commission Decision 2000/532/EC of 3 May 2000 replacing Decision 94/3/EC establishing a list of wastes pursuant to Article 1(a) of Council Directive 75/442/EEC on waste and Council Decision 94/904/EC establishing a list of hazardous waste pursuant to Article 1(4) of Council Directive 91/689/EEC on hazardous waste (OJ L 226, 6.9.2000, p. 3). (48)Implementing Decision (EU) 2018/1147. (49)Commission Implementing Decision (EU) 2019/2010 of 12 November 2019 establishing the best available techniques (BAT) conclusions, under Directive 2010/75/EU of the European Parliament and of the Council, for waste incineration (OJ L 312, 3.12.2019, p. 55). (50)EN 14899:2005 Characterization of waste - Sampling of waste materials - Framework for the preparation and application of a Sampling Plan. (51)EN 12457-2:2002 Characterisation of waste - Leaching - Compliance test for leaching of granular waste materials and sludges - Part 2: One stage batch test at a liquid to solid ratio of 10 l/kg for materials with particle size below 4 mm (without or with size reduction). (52)EN ISO 9888:1999 Water quality — Evaluation of ultimate aerobic biodegradability of organic compounds in aqueous medium — Static test (Zahn-Wellens method), version of [adoption date] available at: https://www.iso.org/standard/28121.html. (53)Regulation (EC) No 1013/2006 of the European Parliament and of the Council of 14 June 2006 on shipments of waste (OJ L 190, 12.7.2006, p. 1). (54)Mercury-containing waste means waste consisting of, containing or contaminated with mercury or mercury compounds. (55)WHO, Safe management of wastes from health-care activities, 2nd edition, 2014, version of [adoption date] available at https://www.euro.who.int/__data/assets/pdf_file/0012/268779/Safe-management-of-wastes-from-health-care-activities-Eng.pdf.</t>
  </si>
  <si>
    <t>E39, E38.2, E38.32, F42.9</t>
  </si>
  <si>
    <t>PPC 2.3</t>
  </si>
  <si>
    <t>Remediation of legally non-conforming landfills and abandoned or illegal waste dumps</t>
  </si>
  <si>
    <t>Remediation of legally non-conforming landfills(57)The term ‘landfill’ is defined in Council Directive 1999/31/EC of 26 April 1999 on the landfill of waste (OJ L 182, 16.7.1999, p. 1) as a “waste disposal site for the deposit of the waste onto or into land (i.e., underground)” including both non-hazardous and hazardous waste. and of abandoned or illegal waste dumps(58)A ‘waste dump’ is a site used for the disposal of waste that is not equipped with pollution abatement systems. that have been closed and are not taking in further waste other than possibly inert or biostabilised waste to be used as landfill cover material (as far as allowed in the environmental permit for the remediation project). The activity may include any of the following remediation strategies and sub-activities typically implemented as part of projects aimed at removing, controlling, containing or diminishing polluting emissions(59)‘Emission’ means the release in the environment, as a result of human activities, of substances, preparations, organisms or micro-organisms (as set out in Article 2 of Directive 2004/35/CE of the European Parliament and of the Council of 21 April 2004 on environmental liability with regard to the prevention and remedying of environmental damage (OJ L 143, 30.4.2004, p. 56). from non-conforming landfills and abandoned or illegal dumpsites: remediation through environmental isolation of non-conforming or illegal landfills or dumpsites at the present site, including: physical isolation, concentration, structural stabilisation and protection of the non-conforming or illegal landfill or dumpsite, including application of hydraulic barriers, sealing, drainage and cover layers; installation, operation and maintenance of drainage and separate collection and treatment systems for leachates and run-off water prior to discharge; installation, operation and maintenance of landfill gas collection, abatement and control systems, including wells, piping and flaring systems; application of top soil and vegetation cover for renaturation purposes; remediation through excavation and removal of non-conforming or illegal landfills or dumpsites with subsequent treatment, recovery or disposal of excavated waste, including: selective excavation of the waste deposited on the site, loading and transport to existing permitted treatment, recovery or disposal facilities with separate management of non-hazardous and hazardous waste; sorting and recovery of materials and fuels from excavated non-hazardous waste, including the installation, operation and maintenance of dedicated facilities and equipment for the duration of the remediation project; remediation through decontamination of soils, surface and groundwater at the place of pollution, including the following: selective excavation, loading, transport, temporary storage, backfilling of soil, with separate management of non-contaminated and contaminated soils; treatment of contaminated soil or water, either in situ or ex situ, using in particular physical, chemical or biological methods, including the installation, operation and maintenance of dedicated facilities for the duration of the remediation project; application of hydraulic barriers, active and passive barriers intended to limit/prevent migration of pollutants. The activity also includes all of the following sub-activities that are required to prepare, plan, monitor and follow-up on the above remediation measures: preparatory investigations, including data collection and surveying activities (in particular geological or hydrological), technical feasibility and environmental impact studies required to define the remediation project; site preparation, including earth moving and levelling works, construction or reinforcement of perimeter walls or fences, primary access and internal roads, demolition of buildings or other structures on the landfill site; monitoring and control of the remediation measures, including: sampling of soil, water, sediment, biota or other materials; laboratory analysis of samples to identify the nature and concentration of pollutants; installation, operation and maintenance of monitoring facilities and equipment such as observation wells in and outside the perimeter of the landfill site; implementation of other environmental protection and pollution prevention and control measures to comply with the conditions imposed in the environmental permit for the remediation project, including measures for safeguarding safety of operations on-site and health of workers, such as for fire control, flood protection, hazardous waste management. The activity does not include: the permanent closure, rehabilitation and after care of existing or new landfills that comply with the Council Directive 1999/31/EC(60)Council Directive 1999/31/EC of 26 April 1999 on the landfill of waste, OJ L 182, 16.7.1999, p. 1., or for activities located in third countries having equivalent national legislation or otherwise aligned with recognized international industry standards(61)Such as, at the international level, landfill operational guidelines published by the International Solid Waste Association (ISWA).; landfill gas transformation for utilization as energy carrier or industry feedstock; redevelopment of the remediated site for other economic use such as recreational, residential or commercial areas, installation of photovoltaic (PV) panels; compensatory measures for pollution caused by the landfill or dumpsite such as the development and operation of alternative water supply systems for affected population living in the surrounding area. The economic activities in this category could be associated with several NACE codes, in particular E39, E38.2, E38.32 and F42.9 in accordance with the statistical classification of economic activities established by Regulation (EC) No 1893/2006.</t>
  </si>
  <si>
    <t>1. The activity complies with all of the following criteria: the remediation activity is not undertaken by the operator(62)As defined in Article 2, point 6, of Directive 2004/35/CE. that caused the pollution or a producer of waste or a person acting on behalf of that operator or producer in order to comply with the Directive 2004/35/CE of the European Parliament and of the Council(63)Directive 2004/35/CE of the European Parliament and of the Council of 21 April 2004 on environmental liability with regard to the prevention and remedying of environmental damage (OJ L 143, 30.04.2004, p. 56). or, for activities located in third countries, with an equivalent national legislation or international standards that apply the polluter-pays-principle to the remediation of environmental pollution caused by economic activities; relevant contaminants are removed, controlled, contained or diminished using physical, chemical, biological or other methods to ensure that the landfill and the contaminated area (land, water body or other), taking into account its use at the time of the damage or approved future use of the area, no longer pose any significant risk of adversely affecting human health and the environment, as specified in national regulatory standards or, where such standards are not available, in an internal risk-assessment taking into account the characteristic and the extent of the impacted area (land, water body or other), the type, properties (persistence, mobility and toxicity) and concentration of the substances, preparations, organisms or micro-organisms, possible migration pathways and the probability of dispersion(64)See Directive 2004/35/CE , Annex II, point 2. For remediation activities outside the EU, unless equal or more stringent standards are mandatory under national legislation, reference is made to the UNEP Guidance on the management of contaminated sites.. 2. The activity is prepared and conducted in line with best industry practice and includes all of the following elements: the non-conforming or illegal landfill or dumpsite to be remediated has been closed and is not taking in further waste other than possibly inert or biostabilized waste to be used as landfill cover material (as far as allowed in the environmental permit for the remediation project); preparatory investigations including site-specific surveys and physical, chemical or microbiological data collection are carried out in line with best industry practice and best available techniques to establish: the location, characteristics and extent of the landfill and the polluted area; the underlying geological and hydrological conditions; the likely quantity, composition and sources of the landfilled waste; soil and water pollution originating from it as well as the risks to human health and the environment. the results of such remedial investigations are inputs for a feasibility study that defines the objectives, targets and scope for the remediation and evaluates alternative remedial options; the remedial options are analysed in accordance with the requirements set out in Annex II to Directive 2004/35/CE and in Annexes I and III to Directive 1999/31/EC, or for activities located in third countries in equivalent national law or commonly accepted international standards(65)See Directive 2004/35/CE, Annex II, point 1.3.1. For remediation activities outside the EU, reference is made to the UNEP Guidance on the management of contaminated sites and the standards and guidance documents for landfill management published by the International Solid Waste Association, including International Guidelines for Landfill Evaluation (2011), Roadmap for Closing Waste Dumpsites (2016) and Landfill Operational Guidelines (2014, 2019)., and described in a feasibility study produced for the landfill remediation project that convincingly demonstrates how the selected remedial option is the overall best solution to meet the defined remediation objectives and targets; the landfill remediation project, including accompanying monitoring and control plan, is approved by the competent authority and consulted on with local stakeholders in accordance with national legal requirements; all materials and fuels recovered from landfilled waste meet relevant quality standards or user specifications for the intended recovery operations and do not represent a risk for the environment or human health; any hazardous waste extracted or otherwise produced by the remediation activity is subject to appropriate collection, transport, treatment, recovery or disposal by an authorized operator, in accordance with national legal requirements; soil and groundwater remediation methods based exclusively on reducing pollutant concentrations through dilution or watering down are not used; a control and monitoring plan is implemented, including measures to control the impacts of the remediation activities and to verify the achievement of the remediation objectives and targets, for at least 10 years in case of excavation and removal of the landfill or dumpsite and for at least 30 years in case of environmental isolation of the landfill or dumpsite, unless a different duration sufficient to guarantee long-term risk control is defined in national legislation or by the competent regulatory authority for the specific remediation project.</t>
  </si>
  <si>
    <t>Where the landfill body contains significant amounts of biodegradable waste, a system for landfill gas capture and abatement and a monitoring plan for landfill gas leakage is in place in accordance with operational and technical requirements of Directive 1999/31/EC, or for activities located in third countries in accordance with equivalent national law or commonly accepted international industry standards(66)For remediation activities outside the EU, reference is made to the UNEP Guidance on the management of contaminated sites and the standards and guidance documents for landfill management published by the International Solid Waste Association, including International Guidelines for Landfill Evaluation (2011), Roadmap for Closing Waste Dumpsites (2016) and Landfill Operational Guidelines (2014, 2019)..</t>
  </si>
  <si>
    <t>The activity complies with the criteria set out in Appendix B to this Annex. Remedial measures are protective of water and marine resources and apply best industry practices and technology(67)For remediation activities outside the EU, reference is made to the UNEP Guidance on the management of contaminated sites and the standards and guidance documents for landfill managament published by the International Solid Waste Association, including International Guidelines for Landfill Evaluation (2011), Roadmap for Closing Waste Dumpsites (2016) and Landfill Operational Guidelines (2014, 2019). with the aim of: reducing the generation of leachates from the landfill and avoiding outflow or infiltration of leachates into the surrounding soil and any potential hazard to groundwater and surface water; separately collecting and appropriately treating run-off water and leachates before discharge; tracking and analysing leachate generation rates and leachate concentration and composition in the after-care period through appropriate control and monitoring systems and processes; separately collecting and appropriately treating polluted soil in and around the landfill in order to block the pathway from the landfill to waterbodies through heavily soaked soil.</t>
  </si>
  <si>
    <t>Where the remediation project foresees the excavation and removal of the existing landfill or dumpsite, the excavated waste is managed in accordance with the waste hierarchy principle, prioritizing recycling over other types of material recovery, over incineration and disposal, to the extent that this is technically feasible and does not increase risks for the environmental or human health.</t>
  </si>
  <si>
    <t>The activity complies with the criteria set out in Appendix D to this Annex. Where applicable, the introduction of invasive alien species is prevented or their spread is managed in accordance with Regulation (EU) No 1143/2014.</t>
  </si>
  <si>
    <t>(57)The term ‘landfill’ is defined in Council Directive 1999/31/EC of 26 April 1999 on the landfill of waste (OJ L 182, 16.7.1999, p. 1) as a “waste disposal site for the deposit of the waste onto or into land (i.e., underground)” including both non-hazardous and hazardous waste. (58)A ‘waste dump’ is a site used for the disposal of waste that is not equipped with pollution abatement systems. (59)‘Emission’ means the release in the environment, as a result of human activities, of substances, preparations, organisms or micro-organisms (as set out in Article 2 of Directive 2004/35/CE of the European Parliament and of the Council of 21 April 2004 on environmental liability with regard to the prevention and remedying of environmental damage (OJ L 143, 30.4.2004, p. 56). (60)Council Directive 1999/31/EC of 26 April 1999 on the landfill of waste, OJ L 182, 16.7.1999, p. 1. (61)Such as, at the international level, landfill operational guidelines published by the International Solid Waste Association (ISWA). (62)As defined in Article 2, point 6, of Directive 2004/35/CE. (63)Directive 2004/35/CE of the European Parliament and of the Council of 21 April 2004 on environmental liability with regard to the prevention and remedying of environmental damage (OJ L 143, 30.04.2004, p. 56). (64)See Directive 2004/35/CE , Annex II, point 2. For remediation activities outside the EU, unless equal or more stringent standards are mandatory under national legislation, reference is made to the UNEP Guidance on the management of contaminated sites. (65)See Directive 2004/35/CE, Annex II, point 1.3.1. For remediation activities outside the EU, reference is made to the UNEP Guidance on the management of contaminated sites and the standards and guidance documents for landfill management published by the International Solid Waste Association, including International Guidelines for Landfill Evaluation (2011), Roadmap for Closing Waste Dumpsites (2016) and Landfill Operational Guidelines (2014, 2019).</t>
  </si>
  <si>
    <t>PPC 2.4</t>
  </si>
  <si>
    <t>Remediation of contaminated sites and areas</t>
  </si>
  <si>
    <t>The activity includes: decontamination or remediation of soils and groundwater in the polluted area, either in situ or ex situ, in particular using physical, chemical or biological methods; decontamination or remediation of contaminated industrial plants or sites; decontamination or remediation of surface water and its shores following accidental pollution, such as through collection of pollutants or through physical, chemical or biological methods; cleaning up oil spills and other types of pollutants on or in: surface water including rivers, lakes, coastal waters or transitional waters; groundwater as defined in Directive 2000/60/EC; marine water as defined in Directive 2008/56/EC; sediments (for all surface water types); aquatic ecosystems; buildings; soil; terrestrial ecosystems ; material abatement of hazardous substances, mixtures or products, such as asbestos or lead-based paint; other specialised pollution-control activities; clean-up after disasters from natural hazards, such as flooding, or earthquake; remediation of disused mining sites or legacies not associated with extraction revenues; containment operations, hydraulic barriers, active and passive barriers intended to limit or prevent migration of pollutants. The activity also includes all activities that are required to prepare, plan, monitor and follow-up the decontamination or remediation activity itself, such as: preparatory investigations, including data collection and surveying activities (in particular geological or hydrological), technical feasibility and environmental impact studies required to define the remediation project; monitoring and control of the remediation measures, including: sampling of soil, water, sediment, biota or other materials; laboratory analysis of samples to identify the nature and concentration of pollutants; installation, operation and maintenance of monitoring facilities and equipment such as observation wells in and outside the perimeter of the remediation site; demolition of contaminated buildings or other structures, dismantling large-scale machinery and equipment (i.e., decommissioning) and removal of surface sealing and concreting; earth moving or dredging, including excavation, landfilling, levelling, construction or reinforcement of perimeter walls or fences, primary access and internal roads and any other activities necessary to operate the decontamination; implementation of other environmental protection and pollution prevention and control measures to comply with the conditions imposed in the environmental permit for the remediation project, including measures for safeguarding safety of operations on-site and health of workers (such as for fire control, flood protection, hazardous waste management), protection of workers, site access control, management of invasive species before or during decontamination or remediation, reinforcement operations carried out prior to or during decontamination. This economic activity does not include: pest control in agriculture; purification of water for water supply purposes; decontamination or remediation of nuclear plants and sites; treatment and disposal of hazardous or non-hazardous waste unrelated to the site contamination problem; morphological remediation; remediation of legally non-conforming landfills and abandoned or illegal waste dumps unrelated to the site under remediation (See Section 2.3. of this Annex); emergency services (see Section 14.1. of Annex II to Delegated Regulation (EU) 2021/2139); outdoor sweeping and watering of streets. The economic activities in this category could be associated with several NACE codes, in particular 39, 33.20, 43.11, 43.12, 71.12, 71.20, 74.90, 81.30 in accordance with the statistical classification of economic activities established by Regulation (EC) No 1893/2006.</t>
  </si>
  <si>
    <t>1. Remediation activities are not carried out by the operator(68)As defined in Article 2, point 6, of, Directive 2004/35/CE. that caused the pollution or a person acting on behalf of that operator in order to comply with the requirements of Directive 2004/35/CE or, for activities located in third countries, with environmental liability provisions based on the ‘polluter-pays’ principle according to national law. 2. The relevant contaminants are removed, controlled, contained or diminished using mechanical, chemical, biological or other methods so that the contaminated area (land, water body or other), taking into account its use at the time of the damage or approved future use of the area, no longer poses any significant risk of adversely affecting human health and the environment(69)See Directive 2004/35/CE , Annex II, point 2., as set out in one of the following: national regulatory standards; where these standards are not available, an internal site-specific risk-assessment taking into account the characteristic and the extent of the impacted area (land, water body or other), the type, properties (persistence, mobility and toxicity) and concentration of the substances, preparations, organisms or micro- organisms, possible migration pathways and the probability of dispersion(70)See Directive 2004/35/CE , Annex II, point 2. For activities in third countries, unless more stringent standards are mandatory under national legislation, UNEP Guidance on the management of contaminated sites (UNEP/MC/COP.3/8/Rev.1) - Guidance_Contaminated_Sites_EN.pdf (mercuryconvention.org) are applied.. 3. The remediation activity is conducted in line with best industry practice and includes all of the following elements: the original operational activity or defective plant and ancillary equipment that led to the contamination has been stopped or addressed so as not to be a potential source of further contamination before any assessment or remediation activity is undertaken (except long-range transboundary air pollution or other unidentifiable diffuse sources); preparatory investigations including site-specific surveys and physical, chemical or microbiological data collection are carried out in line with best industry practice and best available techniques to establish the following elements used to define the environmental targets for the remediation and evaluate the remedial options: the location, characteristics and extent of the contaminated site; the underlying geological and hydrological conditions; the likely quantity, composition and sources of contamination; soil and water pollution originating from it as well as the risks to human health and the environment. the remedial options are analysed in line with Annex II to Directive 2004/35/CE(71)See Directive 2004/35/CE, Annex II, point 1.3.1. and the most suitable remedial measures are defined in a dedicated remediation plan, including monitoring requirements and plan; any hazardous or non-hazardous waste or contaminated soils extracted or otherwise produced by the remediation activity is subject to appropriate collection, transport, treatment, recovery or disposal by an authorized operator, in accordance with legal requirements and care is taken to prevent any mixing of excavated contaminated soils and non-contaminated soils; remediation methods do not include reducing pollutant concentrations through dilution or watering down, unless a full justification, for reason other than cost considerations, is provided in the remediation plan; control, monitoring or maintenance activities are carried out in the after-care phase of at least 10 years, unless a different duration sufficient to guarantee long-term risk control is defined in the national law or in the remediation and monitoring plan (see point 4). 4. The specific remediation and monitoring plan is approved by the competent authority in accordance with national legal requirements, following consultation with local stakeholders.</t>
  </si>
  <si>
    <t>The activity does not involve the degradation of land with high carbon stock(72)Land with high-carbon stock means wetlands, including peatland, and continuously forested areas grasslands, mangroves and seagrass meadows within the meaning of Article 29(4)(a), (b) and (c) of Directive (EU) 2018/2001.. Measures to reduce scope 1 and scope 2 GHG emissions(73)‘Scope 1 GHG emissions’ means the direct greenhouse gas emissions occurring from sources that are owned or controlled by the operator. ‘Scope 2 GHG emissions’ means the indirect greenhouse gas emissions from the generation of the electricity consumed by the operator. of the full removal or treatment process are included in the remediation plan.</t>
  </si>
  <si>
    <t>At least 70% (by weight) of the non-hazardous construction, demolition or other waste materials (excluding naturally occurring material defined in category 17 05 04 in the European List of Waste established by Decision 2000/532/EC) generated on the site under remediation is prepared for reuse, recycling and other material recovery, including backfilling operations using waste to substitute other materials, in accordance with the waste hierarchy and the EU Construction and Demolition Waste Management Protocol(74)EU Construction &amp; Demolition Waste Management Protocol, September 2016: https://ec.europa.eu/docsroom/documents/20509/., unless a clear justification is given in the approved Remediation Plan based on technical or environmental reasons, other than cost considerations.</t>
  </si>
  <si>
    <t>The activity complies with the criteria set out in Appendix D to this Annex. The following is to be ensured: in the Union, in relation with Natura 2000 sites: the activity does not have significant effects on Natura 2000 sites in view of their conservation objectives on the basis of an appropriate assessment carried out in accordance with Article 6(3) of Directive 92/43/EEC; in the Union, in any area: the activity is not detrimental to the recovery or maintenance of the populations of species protected under Directives 92/43/EEC and 2009/147/EC at a favourable conservation status. The activity is also not detrimental to the recovery or maintenance of the habitat types concerned and protected under Directive 92/43/EEC at a favourable conservation status; the introduction of invasive alien species is prevented, or their spread is managed in accordance with Regulation (EU) No 1143/2014.</t>
  </si>
  <si>
    <t>(68)As defined in Article 2, point 6, of, Directive 2004/35/CE. (69)See Directive 2004/35/CE , Annex II, point 2. (70)See Directive 2004/35/CE , Annex II, point 2. For activities in third countries, unless more stringent standards are mandatory under national legislation, UNEP Guidance on the management of contaminated sites (UNEP/MC/COP.3/8/Rev.1) - Guidance_Contaminated_Sites_EN.pdf (mercuryconvention.org) are applied. (71)See Directive 2004/35/CE, Annex II, point 1.3.1.</t>
  </si>
  <si>
    <t>BIO 1.1</t>
  </si>
  <si>
    <t>Initiation, development and realisation on own account or on a fee or contract basis, of conservation activities, including restoration activities, aimed at maintaining or improving the status and trends of terrestrial, freshwater and marine habitats, ecosystems and populations of related fauna and flora species. The economic activity includes: activities of in-situ conservation, defined by the Convention on Biological Diversity (CBD)(3)Article 2 ‘Use of Terms’ of the Convention on Biological Diversity (CBD), (version of [adoption date]: available at https://www.cbd.int/convention/articles/?a=cbd-02.) as the conservation of ecosystems and natural habitats and the maintenance and recovery of viable populations of species in their natural surroundings; activities of restoration defined as activities actively or passively assisting the recovery i) of an ecosystem towards or to good condition(4)‘Good condition’ means a state where the key characteristics of an ecosystem, namely its physical, chemical, compositional, structural and functional state, and its landscape and seascape characteristics, reflect the high level of ecological integrity, stability and resilience necessary to ensure its long-term maintenance, without prejudice to more specific definitions of ‘good condition’ under different legal frameworks., ii) of a habitat type to the highest level of condition attainable and to its favourable reference area or natural extent, iii) of a habitat of a species(5)‘Habitat of a species’ means an environment defined by specific abiotic and biotic factors, in which the species lives at any stage of its biological cycle. to a sufficient quality and quantity, or iv) of species populations to satisfactory levels. The economic activity does not include ex-situ conservation of components of biological diversity, including in botanical gardens, zoos, aquaria or seed banks. The economic activities in this category have no dedicated NACE code but are partially covered under NACE code R91.04 as referred to in the statistical classification of economic activities established by Regulation (EC) No 1893/2006. The activities relate to Class 6 of the statistical classification of environmental protection activities (CEPA) established by Regulation (EU) No 691/2011 of the European Parliament and of the Council(6)Regulation (EU) No 691/2011 of the European Parliament and of the Council of 6 July 2011 on European environmental economic accounts (OJ L 192, 22.7.2011, p. 1)..</t>
  </si>
  <si>
    <t>1. General conditions 1.1. The activity contributes to at least one of the following: maintaining good condition of ecosystems, species, habitats or of habitats of species; re-establishing or restoring ecosystems, habitats or habitats of species towards or to good condition, including through increasing their area or range. 1.2. The activity may be carried out by any type of operator irrespective of the main domain of activity. 2. Initial description of the area covered by the conservation activity 2.1. The activity takes place in an area with a detailed description of its initial ecological conditions which contains the following elements: mapping of the current habitats and their condition; where applicable, the protection status of the area; characterisation of the situation of the main species in terms of conservation relevance present in the area (including list of species, approximate size of the population, approximate size of the habitat of the species and its quality, period during which the area is used by the species); the importance of the area to reaching good condition of species, habitats or habitats of species at regional, national or international level as appropriate; where relevant, the potential for improving the condition of species, habitats or habitats of species present on the area or re-establishing habitats or habitats of species in the area or to enhance connectivity between habitats. 3.Management plan or equivalent instrument 3.1. The area is covered by a management plan or by an equivalent instrument, such as a restoration plan(7)The restoration plan can be part of a management plan. Where the area is covered by a management plan, no additional restoration plan is required., which is regularly updated and in any case at least every ten years, and contains the following information: a description of the expected contribution of the area to the nature conservation objectives set by the competent nature or environment authority considering the regional, national, Union and international legal and policy context; the list of species, habitats and habitats of the species that will benefit from the conservation measures (hereafter “targeted habitats and species”); the duration of the plan and a clear description of the conservation objectives for each targeted habitat and species and of the corresponding conservation measures that address identified pressures and threats, including the expected deadline for the achievement of the conservation objectives. In case the deadlines exceed the duration of the management plan, the expected progress (milestones) towards achievement is defined; a description of the threats and pressures that could hinder the achievement of the conservation objectives, including projected habitat transformations caused by climate change; the measures to ensure that all DNSH criteria for this activity are achieved; consideration of societal issues (including preservation of landscape, consultation of stakeholders in accordance with the terms and conditions laid down in national law); where applicable, a description of enhanced ecosystem services, such as carbon storage, water purification, flood protection, erosion prevention, pollination, recreational opportunities, and wider socio-economic benefits; a monitoring scheme with specific and relevant indicators, allowing to measure progress towards achieving the conservation objectives and an identification of corrective measures as necessary; the persons and organisations involved in the management or restoration of the area and, if relevant, the necessary collaborations or partnerships to put in place to achieve the conservation objectives; the measures taken to ensure transparency about the conservation objectives, the conservation measures and the monitoring and its results; the funding necessary for implementing the conservation measures, for the monitoring of the area and its audit. 3.2. Where the management plan or the equivalent instrument does not contain all the elements specified in point 3.1, the information is provided by the operator of the activity. 4. Audit 4.1. The initial description of the conservation area and the management plan or equivalent instrument specified in points 2 and 3 are verified by an independent third-party certifier at the start of the conservation activity. 4.2. At the end of the duration of the management plan or equivalent instrument and at least every ten years, the achievement of the objectives set at the start of the management plan and the respect of the DNSH criteria are verified. The verification includes an updated detailed description of the ecological conditions of the area as specified in point 2, an evaluation of the effectiveness of the conservation measures, and of the achievement of the conservation objectives, an evaluation of an updated version of the management plan or equivalent instrument, and the recommendations for the next management plan or equivalent instrument. 4.3. The verification in accordance with points 4.1 and 4.2 is carried out by either of the following: the relevant national competent authorities; an independent third-party certifier, at the request of national authorities or the operator of the activity. In order to reduce costs, audits may be performed together with any forest certification, land-use certification, biodiversity certification, climate certification or other audit. The independent third-party certifier may not have any conflict of interest with the owner or the funder and may not be involved in the development or operation of the activity. As a result of the verification, the certifier issues an audit report. 5. Guarantee of permanence 5.1. In accordance with national law, the area on which the activity takes place is covered by one of the following measures: the area is classified as a protected area in line with the IUCN Protected Area Categories System(8)See https://www.iucn.org/theme/protected-areas/about/protected-area-categories, (version of [adoption date])., as a Natura 2000 site under Directive 92/43/EEC, or as an Other Effective area-based Conservation Measure (OECM)(9)The definition of OECM and a guidance for its application is set out in Decision 14/8 of the UN Convention on Biological Diversity (version of [adoption date]: https://www.cbd.int/doc/decisions/cop-14/cop-14-dec-08-en.pdf)., by national law or under an international convention to which the country is signatory and is effectively managed to prevent deterioration and enable the recovery of species and habitats or habitats of species; the area is destined to restoration or conservation in a statutory land, freshwater or maritime use plan approved by the competent authorities; the area is the subject to a public or private contractual arrangement that can ensure that the conservation objectives can be achieved and maintained. 5.2. The operator of the area where the conservation activity takes place commits that a new management plan or equivalent instrument in line with the conservation objectives will be produced before the end of the previous plan. 6. Additional minimum requirements 6.1. The offsetting of the impacts of another economic activity is excluded under this activity(10)Biodiversity offsets are measurable conservation outcomes resulting from measures designed to compensate for residual, unavoidable, adverse biodiversity impacts arising from an activity or project after appropriate prevention and mitigation measures have been taken. The goal of biodiversity offsets is to conserve the same biodiversity values (habitats, species or ecosystems) that are negatively impacted by the activity or project.. Only net biodiversity gains resulting from conservation/restoration can be accounted for as substantial contribution under this activity(11)This can include additional conservation/restoration outcomes beyond offsetting measure.. 6.2. The introduction of invasive alien species is prevented or their spread is managed in accordance with Regulation (EU) No 1143/2014.</t>
  </si>
  <si>
    <t>The activity does not involve the degradation of land with high carbon stock(12)‘Land with high-carbon stock’ means wetlands, including peatland, and continuously forested areas within the meaning of Article 29(4)(a), (b) and (c) of Directive (EU) 2018/2001. nor the degradation of marine environment with high carbon stock.</t>
  </si>
  <si>
    <t>The use of pesticides is minimised and alternative approaches or techniques, which may include non-chemical alternatives to pesticides are favoured, in accordance with Directive 2009/128/EC, with exception of occasions where the use of pesticides is needed to control outbreaks of pest and diseases. The activity minimises the use of fertilisers, including manure, to ensure it does not go beyond what is necessary to achieve the conservation and restoration objectives of the area and complies with the Codes of Good Agricultural Practices and with the Nitrates Action Plans in Nitrates Vulnerable Zones established in accordance with Council Directive 91/676/EEC(13)Council Directive 91/676/EEC of 12 December 1991 concerning the protection of waters against pollution caused by nitrates from agricultural sources (OJ L 375, 31.12.1991, p. 1).. The activity complies with Regulation (EU) 2019/1009 or national rules on fertilisers or soil improvers for agricultural use. Well documented and verifiable measures are taken to avoid the use of active ingredients that are listed in Annex I, part A, of Regulation (EU) 2019/1021(14)Which implements in the Union the Stockholm Convention on persistent organic pollutants (OJ L 209, 31.7.2006, p. 3.)., the Rotterdam Convention on the prior informed consent procedure for certain hazardous chemicals and pesticides in international trade, the Minamata Convention on Mercury, the Montreal Protocol on Substances that Deplete the Ozone Layer, and of active ingredients that are listed as classification Ia (‘extremely hazardous’) or Ib (‘highly hazardous’) in the WHO recommended Classification of Pesticides by Hazard(15)The WHO Recommended Classification of Pesticides by Hazard (version 2019), (version of [adoption date]: https://apps.who.int/iris/bitstream/handle/10665/332193/9789240005662-eng.pdf?ua=1).. Pollution of water and soil is prevented and cleaning up measures are undertaken when pollution occurs. The activity complies with the relevant national law on active ingredients.</t>
  </si>
  <si>
    <t>(3)Article 2 ‘Use of Terms’ of the Convention on Biological Diversity (CBD), (version of [adoption date]: available at https://www.cbd.int/convention/articles/?a=cbd-02.) (4)‘Good condition’ means a state where the key characteristics of an ecosystem, namely its physical, chemical, compositional, structural and functional state, and its landscape and seascape characteristics, reflect the high level of ecological integrity, stability and resilience necessary to ensure its long-term maintenance, without prejudice to more specific definitions of ‘good condition’ under different legal frameworks. (5)‘Habitat of a species’ means an environment defined by specific abiotic and biotic factors, in which the species lives at any stage of its biological cycle. (6)Regulation (EU) No 691/2011 of the European Parliament and of the Council of 6 July 2011 on European environmental economic accounts (OJ L 192, 22.7.2011, p. 1). (7)The restoration plan can be part of a management plan. Where the area is covered by a management plan, no additional restoration plan is required. (8)See https://www.iucn.org/theme/protected-areas/about/protected-area-categories, (version of [adoption date]). (9)The definition of OECM and a guidance for its application is set out in Decision 14/8 of the UN Convention on Biological Diversity (version of [adoption date]: https://www.cbd.int/doc/decisions/cop-14/cop-14-dec-08-en.pdf). (10)Biodiversity offsets are measurable conservation outcomes resulting from measures designed to compensate for residual, unavoidable, adverse biodiversity impacts arising from an activity or project after appropriate prevention and mitigation measures have been taken. The goal of biodiversity offsets is to conserve the same biodiversity values (habitats, species or ecosystems) that are negatively impacted by the activity or project. (11)This can include additional conservation/restoration outcomes beyond offsetting measure.</t>
  </si>
  <si>
    <t>I55.10, I55.20, I55.30</t>
  </si>
  <si>
    <t>Accommodation activities</t>
  </si>
  <si>
    <t>BIO 2.1</t>
  </si>
  <si>
    <t>Hotels, holiday, camping grounds and similar accommodation</t>
  </si>
  <si>
    <t>The provision of short-term tourism(16)‘Tourism’ means the activity of visitors taking a trip to a main destination outside their usual environment, for less than a year, for any main purpose, including business, leisure or other personal purpose, other than to be employed by a resident entity in the place visited, see Eurostat Statistics Explained glossary, (version of [adoption date]: https://ec.europa.eu/eurostat/statistics-explained/index.php?title=Glossary:Tourism). accommodation with or without associated services, including cleaning, food and beverage services, parking, laundry services, swimming pools and exercise rooms, recreational facilities as well as conference and convention facilities. This includes accommodation provided by: hotels and motels of all kinds; holiday homes; visitor flats, bungalows, cottages and cabins; youth hostels and mountain refuges; campgrounds and trailer parks; space and facilities for recreational vehicles; recreational camps and fishing and hunting camps; protective shelters or plain bivouac facilities for placing tents or sleeping bags. This category does not include: provision of homes and furnished or unfurnished flats or apartments for more permanent use, typically on a monthly or annual basis; cruise ships. Conservation or restoration offsets of impacts defined at the stage of formal authorisation of the tourism activity are not considered as a contribution to conservation or restoration measures. The economic activities in this category could be associated with several NACE codes, in particular I55.10, I55.20 and I55.30 in accordance with the statistical classification of economic activities established by Regulation (EC) No.1893/2006.</t>
  </si>
  <si>
    <t>1. Contribution to conservation or restoration activities 1.1. The activity contributes to conservation or restoration measures which comply with the technical screening criteria for activity “Conservation, including restoration, of habitats, ecosystems and species” set out in Section 1.1 of this Annex, in clearly identified areas, within or in the proximity of the same tourism destination(17)‘Tourism destination’ is defined in this context as a geographic area visited, consisting of a set of resources and attractions that usually is promoted by a Destination Management Organisation or by a local, subnational or national tourism organisation. as the accommodation. The area can be any type of area with high nature conservation value covered by a management plan or an equivalent instrument such as a restoration plan (referred to “conservation area” below). 1.2. The activities contributing to conservation or restoration measures as referred to in point 1.1. are defined in a specific contractual agreement or equivalent instrument between the operator of the activity and the organisation in charge of the conservation or restoration of the area. The agreement covers a minimum of five years and is regularly reviewed, in any case at least every five years. It defines clear time-bound targets for contribution to the conservation or restoration area. The contribution to conservation or restoration measures as referred to in point 1.1. can be financial or in kind and may take one of the following forms: offer or organisation of visits to a conservation area where entrance or permit or user fees are applied; operation of concessions and leases for services directly related to a conservation area (issued by the organisation in charge of the management of the area); operation of tourist accommodation establishments within a conservation area but not subject to concession (in agreement with the organisation in charge of the management of the area); offer or management of volunteers for activities directly related to conservation (in accordance with the conservation objectives of the conservation area); offer or management of educational opportunities directly related to conservation and appropriate behaviour (in accordance with the conservation objectives of the conservation area); purchase of products of any kind, including food, beverages, handcrafts, for re-selling or for direct use, derived from sustainable practices in a conservation area, in agreement with the organisation in charge of the management of the area; purchase of merchandise from a conservation area for re-selling (or other commercial arrangements that guarantees that the revenue from selling of merchandise accrues to the conservation area); payment of copyrights, including images or names, directly to the organisation in charge of the management of a conservation area; collection of tourists’ voluntary donations to be transferred to a dedicated fund or account set up by the organisation in charge of the management of a conservation area on a regular basis. 1.3. The percentage (%) contribution defined in the contractual agreement is at least equivalent to: 1% of the annual turnover of an individual tourist accommodation establishment, where the contractual agreement includes only one establishment; 0.7% of the annual turnover of an individual tourist accommodation establishment, where the contractual agreement or equivalent is collective and includes a group of two to ten establishments; 0.5% of the annual turnover of an individual tourist accommodation establishment, where the contractual agreement or equivalent is collective and includes a group of over ten establishments. Mandatory financial contributions applied to the activity in the context of the national or local regulatory framework, including eco-taxes or tariffs, are not considered as a contribution to the conservation or restoration activity. 2. Action plan for contributing to nature conservation 2.1. The activity has developed and implemented an action plan specific to the tourism service or offer provided, which defines how the activity can be carried out in a way which is compatible with and contributes to the implementation of the management plan or equivalent instrument of the conservation area to which the activity intends to contribute. The plan includes all of the following measures relevant for the conservation or restoration objectives of the area: a clear set of objectives and activities aimed at avoiding or minimising direct negative impacts on biodiversity, including an analysis of the carrying capacity or limit of acceptable change(18)The ‘carrying capacity’ is defined as the maximum number of people that may visit a tourist destination at the same time, without causing destruction of the physical, economic, socio-cultural environment and an unacceptable decrease in the quality of visitors' satisfaction. (UNEP/MAP/PAP, 1997). of the area developed by the organisation in charge of the conservation or restoration of the area or by the operator of the activity in cooperation with that organisation(19)The carrying capacity can be also developed as part of the Environmental Impact Assessment (EIA) or screening refereed to in point 4.1., including the following elements(20)In line with the Global Sustainable Tourism Council (GSTC) Industry Criteria for Hotels, (version of [adoption date]: https://www.gstcouncil.org/gstc-criteria/gstc-industry-criteria-for-hotels/).: for visits to natural sites: avoiding direct damage on ecosystems or habitats through management of tourist flows and movements; for wildlife interaction: avoiding direct harm and disturbance through detrimental actions such as animal feeding, destruction or damaging eggs and nests, destruction or removal of plants or corals; avoiding indirect harm and disturbance on species from tourists’ local movements, such as littering, noise, plastic, chemical or light pollution; prevention and avoidance of introduction of invasive alien species(21)The introduction of invasive alien species is prevented or their spread is managed in accordance with Regulation (EU) No 1143/2014 of the European Parliament and of the Council of 22 October 2014 on the prevention and management of the introduction and spread of invasive alien species (OJ L 317, 4.11.2014, p. 35). Outside of the EU reference is made to the national legislation and to the CBD Supplementary Voluntary Guidance for Avoiding Unintentional Introductions of Invasive Alien Species Associated with Trade in Live Organisms, (version of [adoption date]) available at 14/11. Invasive alien species (cbd.int).; for wildlife harvesting and trade(22)In accordance with Council Regulation (EC) 338/97 of 9 December 1996 on the protection of species of wild fauna and flora by regulating trade therein (OJ L 61, 3.3.1997, p. 1) and Commission Regulation (EC) No 865/2006 of 4 May 2006 laying down detailed rules concerning the implementation of Council Regulation (EC) No 338/97 on the protection of species of wild fauna and flora by regulating trade therein (OJ L 166, 19.6.2006, p. 1), which implement the Convention on International Trade in Endangered Species of Wild Fauna and Flora (CITES) within the Union. For activity in third countries, in line with the Convention on International Trade in Endangered Species of Wild Fauna and Flora (CITES).: protected wildlife species are not harvested, consumed, sold; where applicable, a description of partnership agreements with conservation management entities, local NGOs or communities to contribute to the conservation or restoration of the area to which it intends to contribute; a biodiversity information and awareness plan linked to the specific impacts arising from tourism activities(23)In line with the EU Ecolabel for tourist accommodation services Criterion 26a: The tourist accommodation shall provide environmental communication and education notices on local biodiversity, landscape and nature conservation measures to guests.; a clear framework for the continuous monitoring and measuring of the effectiveness of the contribution, including an adaptive approach allowing for the identification of corrective actions, where necessary. 3. Sustainable Supply Chain and Environmental Management System 3.1. The establishment has a fair share of products in line with market best practices (such as food and beverages, wood, including furniture, paper, board and plastic products) certified according to environmental standards(24)Such as the EU Ecolabel for tourist accommodation, in accordance with Commission Decision (EU) 2017/175 of 25 January 2017 on establishing EU Ecolabel criteria for tourist accommodation (notified under document C(2017) 299) (OJ L 28, 2.2.2017, p. 9), EU organic-certification for foods and drinks in accordance with Regulation (EU) 2018/848 of the European Parliament and of the Council of 30 May 2018 on organic production and labelling of organic products and repealing Council Regulation (EC) No 834/2007 (OJ L 150, 14.6.2018, p. 1), the FSC label for wood and paper products (version of [adoption date]: https://fsc.org/en) or the Rainforest Alliance for certain commodities (version of [adoption date]: https://www.rainforest-alliance.org/for-business/2020-certification-program/).. The establishment commits to a continuous improvement of the share of the products certified by an independent third party. 3.2. For accommodation establishments with over 50 employees, the activity complies with one of the following criteria: the establishment has an environmental management system (EMS) requiring third party certification, such as the EU Eco-Management and Audit Scheme(25)In accordance with Regulation (EC) No 1221/2009. (EMAS), ISO 14001:2015(26)ISO 14001:2015 Environmental management systems — Requirements with guidance for use. or equivalent, aligned with best environmental management practice and benchmark performances such as the EMAS Reference Document for the Tourism Sector(27)Commission Decision (EU) 2016/611 of 15 April 2016 on the reference document on best environmental management practice, sector environmental performance indicators and benchmarks of excellence for the tourism sector under Regulation (EC) No 1221/2009 on the voluntary participation by organisations in a Community eco-management and audit scheme (EMAS) (notified under document C(2016) 2137) (OJ L 104, 20.4.2016, p. 27). or equivalent national or international standard; the establishment was awarded with an EU Ecolabel for tourist accommodation or an equivalent EN ISO 14024:2018(28)ISO 14024:2018 Environmental labels and declarations — Type I environmental labelling — Principles and procedures. type I Ecolabel or an equivalent voluntary label meeting equivalent requirements(29)In particular, requirements include: following a multi-criteria approach; criteria are developed through an independent science-based process, are publicly available and go beyond what is required by legislation; that the label is based on impartial control procedure through third party verification.. 4. Minimum requirements 4.1. An Environmental Impact Assessment (EIA) or a screening(30)The procedure through which the competent authority determines whether projects listed in Annex II to Directive 2011/92/EU is to be made subject to an environmental impact assessment (as referred to in Article 4(2) of that Directive). has been completed in accordance with Directive 2011/92/EU(31)For activities in third countries, in accordance with equivalent applicable national law or international standards requiring the completion of an EIA or screening, for example, IFC Performance Standard 1: Assessment and Management of Environmental and Social Risks.. Where an EIA has been carried out, the required mitigation and compensation measures for protecting the environment are implemented. The activity does not have significant adverse effects on protected areas (UNESCO World Heritage sites, Key Biodiversity Areas, as well as other protected areas than Natura 2000 sites) and protected species, based on an assessment of its impact that takes into account the best available knowledge(32)For activities located in third countries, in accordance with equivalent applicable national law or international standards, that aim at the conservation of natural habitats, wild fauna and wild flora, and that require to carry out (1) a screening procedure to determine whether, for a given activity, an appropriate assessment of the possible impacts on protected habitats and species is needed; (2) such an appropriate assessment where the screening determines that it is needed, for example IFC Performance Standard 6: Biodiversity Conservation and Sustainable Management of Living Natural Resources.. The activity is not detrimental to the recovery or maintenance of the populations of the species and of the habitat types protected under national law at a favourable conservation status. In the Union, in relation to Natura 2000 sites, the activity does not have significant effects on Natura 2000 sites in view of their conservation objectives on the basis of an appropriate assessment carried out in accordance with Article 6(3) of Directive 92/43/EEC. In the Union, in any area, the activity is not detrimental to the recovery or maintenance of the populations of the species protected under Directives 92/43/EEC and 2009/147/EC at a favourable conservation status. The activity is also not detrimental to the recovery or maintenance of the habitat types protected under Directive 92/43/EEC at a favourable conservation status. 4.2. The introduction of invasive alien species is prevented or their spread is managed in accordance with Regulation (EU) No 1143/2014. 4.3. Recreational hunting and fishing activities are allowed only where they are explicitly included as part of the conservation or management plan of the conservation area as established by the management entity and carried out in accordance with applicable Union and national law. 5. Audit At the beginning of the activity and at least every five years thereafter, the compliance with the technical screening criteria is controlled by the relevant national competent authorities or by an independent third-party certifier, such as a dedicated certification or accreditation scheme, at the request of national authorities or the operator of the activity. The independent third-party certifier may not have any conflict of interest, in particular with the owner or the funder, and may not be involved in the development or operation of the activity. In order to reduce costs, audits may be performed together with any other audit.</t>
  </si>
  <si>
    <t>For buildings built before 31 December 2020, the building has at least an Energy Performance Certificate (EPC) class C. As an alternative, the building is within the top 30% of the national or regional building stock expressed as operational Primary Energy Demand (PED) and demonstrated by adequate evidence, which at least compares the performance of the relevant asset to the performance of the national or regional stock built before 31 December 2020 and at least distinguishes between residential and non-residential buildings. For buildings built after 31 December 2020, the Primary Energy Demand (PED)(33)The calculated amount of energy needed to meet the energy demand associated with the typical uses of a building expressed by a numeric indicator of total primary energy use in kWh/m2 per year and based on the relevant national calculation methodology and as displayed on the Energy Performance Certificate (EPC). defining the energy performance of the building resulting from the construction does not exceed the threshold set for the nearly zero-energy building (NZEB) requirements in national regulation implementing Directive 2010/31/EU. The energy performance is certified by an Energy Performance Certificate (EPC). The activity does not involve the degradation of land with high carbon stock(34)‘Land with high-carbon stock’ means wetlands, including peatland, and continuously forested areas within the meaning of Article 29(4)(a), (b) and (c) of Directive (EU) 2018/2001. nor the degradation of marine environment with high carbon stock.</t>
  </si>
  <si>
    <t>The accommodation establishment: does not make any use of or offer to its guests any of the items listed in Part B of Annex to Directive (EU) 2019/904 of the European Parliament and of the Council(35)Directive (EU) 2019/904 of the European Parliament and of the Council of 5 June 2019 on the reduction of the impact of certain plastic products on the environment (OJ L 155, 12.6.2019, p. 1).; separates at source paper, metal, plastic, glass and biowaste where separate collection for these materials is available in the area(36)Only the materials for which the separate collection exists need to be separated at source by the establishment.; has a food waste prevention plan with a specific time-bound quantitative target of reduction of food waste(37)‘Food waste’ as defined in Article 3, point 4a; of Directive 2008/98/EC..</t>
  </si>
  <si>
    <t>The activity complies with the criteria set out in Appendix C to this Annex. The activity is in line with Directive (EU) 2015/2193 of the European Parliament and of the Council(38)Directive (EU) 2015/2193 of the European Parliament and of the Council of 25 November 2015 on the limitation of emissions of certain pollutants into the air from medium combustion plants (OJ L 313, 28.11.2015, p. 1).. Noise, plastic, light and chemical pollution are minimised.</t>
  </si>
  <si>
    <t>(16)‘Tourism’ means the activity of visitors taking a trip to a main destination outside their usual environment, for less than a year, for any main purpose, including business, leisure or other personal purpose, other than to be employed by a resident entity in the place visited, see Eurostat Statistics Explained glossary, (version of [adoption date]: https://ec.europa.eu/eurostat/statistics-explained/index.php?title=Glossary:Tourism). (17)‘Tourism destination’ is defined in this context as a geographic area visited, consisting of a set of resources and attractions that usually is promoted by a Destination Management Organisation or by a local, subnational or national tourism organisation. (18)The ‘carrying capacity’ is defined as the maximum number of people that may visit a tourist destination at the same time, without causing destruction of the physical, economic, socio-cultural environment and an unacceptable decrease in the quality of visitors' satisfaction. (UNEP/MAP/PAP, 1997). (19)The carrying capacity can be also developed as part of the Environmental Impact Assessment (EIA) or screening refereed to in point 4.1. (20)In line with the Global Sustainable Tourism Council (GSTC) Industry Criteria for Hotels, (version of [adoption date]: https://www.gstcouncil.org/gstc-criteria/gstc-industry-criteria-for-hotels/). (21)The introduction of invasive alien species is prevented or their spread is managed in accordance with Regulation (EU) No 1143/2014 of the European Parliament and of the Council of 22 October 2014 on the prevention and management of the introduction and spread of invasive alien species (OJ L 317, 4.11.2014, p. 35). Outside of the EU reference is made to the national legislation and to the CBD Supplementary Voluntary Guidance for Avoiding Unintentional Introductions of Invasive Alien Species Associated with Trade in Live Organisms, (version of [adoption date]) available at 14/11. Invasive alien species (cbd.int). (22)In accordance with Council Regulation (EC) 338/97 of 9 December 1996 on the protection of species of wild fauna and flora by regulating trade therein (OJ L 61, 3.3.1997, p. 1) and Commission Regulation (EC) No 865/2006 of 4 May 2006 laying down detailed rules concerning the implementation of Council Regulation (EC) No 338/97 on the protection of species of wild fauna and flora by regulating trade therein (OJ L 166, 19.6.2006, p. 1), which implement the Convention on International Trade in Endangered Species of Wild Fauna and Flora (CITES) within the Union. For activity in third countries, in line with the Convention on International Trade in Endangered Species of Wild Fauna and Flora (CITES). (23)In line with the EU Ecolabel for tourist accommodation services Criterion 26a: The tourist accommodation shall provide environmental communication and education notices on local biodiversity, landscape and nature conservation measures to guests. (24)Such as the EU Ecolabel for tourist accommodation, in accordance with Commission Decision (EU) 2017/175 of 25 January 2017 on establishing EU Ecolabel criteria for tourist accommodation (notified under document C(2017) 299) (OJ L 28, 2.2.2017, p. 9), EU organic-certification for foods and drinks in accordance with Regulation (EU) 2018/848 of the European Parliament and of the Council of 30 May 2018 on organic production and labelling of organic products and repealing Council Regulation (EC) No 834/2007 (OJ L 150, 14.6.2018, p. 1), the FSC label for wood and paper products (version of [adoption date]: https://fsc.org/en) or the Rainforest Alliance for certain commodities (version of [adoption date]: https://www.rainforest-alliance.org/for-business/2020-certification-program/). (25)In accordance with Regulation (EC) No 1221/2009. (26)ISO 14001:2015 Environmental management systems — Requirements with guidance for use. (27)Commission Decision (EU) 2016/611 of 15 April 2016 on the reference document on best environmental management practice, sector environmental performance indicators and benchmarks of excellence for the tourism sector under Regulation (EC) No 1221/2009 on the voluntary participation by organisations in a Community eco-management and audit scheme (EMAS) (notified under document C(2016) 2137) (OJ L 104, 20.4.2016, p. 27). (28)ISO 14024:2018 Environmental labels and declarations — Type I environmental labelling — Principles and procedures. (29)In particular, requirements include: following a multi-criteria approach; criteria are developed through an independent science-based process, are publicly available and go beyond what is required by legislation; that the label is based on impartial control procedure through third party verification. (30)The procedure through which the competent authority determines whether projects listed in Annex II to Directive 2011/92/EU is to be made subject to an environmental impact assessment (as referred to in Article 4(2) of that Directive). (31)For activities in third countries, in accordance with equivalent applicable national law or international standards requiring the completion of an EIA or screening, for example, IFC Performance Standard 1: Assessment and Management of Environmental and Social Risks. (32)For activities located in third countries, in accordance with equivalent applicable national law or international standards, that aim at the conservation of natural habitats, wild fauna and wild flora, and that require to carry out (1) a screening procedure to determine whether, for a given activity, an appropriate assessment of the possible impacts on protected habitats and species is needed; (2) such an appropriate assessment where the screening determines that it is needed, for example IFC Performance Standard 6: Biodiversity Conservation and Sustainable Management of Living Natural Resources.</t>
  </si>
  <si>
    <t>0111</t>
  </si>
  <si>
    <t>0112</t>
  </si>
  <si>
    <t>0113</t>
  </si>
  <si>
    <t>0114</t>
  </si>
  <si>
    <t>Cultura de leguminosas secas e sementes oleaginosas</t>
  </si>
  <si>
    <t>Cultura de arroz</t>
  </si>
  <si>
    <t>Cultura de produtos hortícolas e melões, raízes e tubérculos</t>
  </si>
  <si>
    <t>Cultura de cana-de-açúcar</t>
  </si>
  <si>
    <t>0115</t>
  </si>
  <si>
    <t>0116</t>
  </si>
  <si>
    <t>0119</t>
  </si>
  <si>
    <t>0121</t>
  </si>
  <si>
    <t>0122</t>
  </si>
  <si>
    <t>Cultura de tabaco</t>
  </si>
  <si>
    <t>Cultura de plantas têxteis</t>
  </si>
  <si>
    <t>Viticultura</t>
  </si>
  <si>
    <t>Cultura de frutos tropicais e subtropicais</t>
  </si>
  <si>
    <t>0123</t>
  </si>
  <si>
    <t>0124</t>
  </si>
  <si>
    <t>0125</t>
  </si>
  <si>
    <t>0126</t>
  </si>
  <si>
    <t>Cultura de citrinos</t>
  </si>
  <si>
    <t>Cultura de pomóideas e prunóideas</t>
  </si>
  <si>
    <t>0127</t>
  </si>
  <si>
    <t>0128</t>
  </si>
  <si>
    <t>0129</t>
  </si>
  <si>
    <t>0130</t>
  </si>
  <si>
    <t>0141</t>
  </si>
  <si>
    <t>0142</t>
  </si>
  <si>
    <t>Cultura de especiarias, plantas aromáticas, medicinais e farmacêuticas</t>
  </si>
  <si>
    <t>Outras culturas permanentes</t>
  </si>
  <si>
    <t>Propagação de plantas</t>
  </si>
  <si>
    <t>Criação de bovinos para produção de leite</t>
  </si>
  <si>
    <t>Criação de outros bovinos e búfalos</t>
  </si>
  <si>
    <t>0143</t>
  </si>
  <si>
    <t>0144</t>
  </si>
  <si>
    <t>0145</t>
  </si>
  <si>
    <t>0146</t>
  </si>
  <si>
    <t>0147</t>
  </si>
  <si>
    <t>Criação de cavalos e outros equídeos</t>
  </si>
  <si>
    <t>Criação de camelos e camelídeos</t>
  </si>
  <si>
    <t>Criação de ovinos e caprinos</t>
  </si>
  <si>
    <t>Suinicultura</t>
  </si>
  <si>
    <t>Avicultura</t>
  </si>
  <si>
    <t>0148</t>
  </si>
  <si>
    <t>0150</t>
  </si>
  <si>
    <t>0161</t>
  </si>
  <si>
    <t>0162</t>
  </si>
  <si>
    <t>Produções agrícola e animal combinadas</t>
  </si>
  <si>
    <t>Atividades de apoio à agricultura</t>
  </si>
  <si>
    <t>Atividades de apoio à produção animal</t>
  </si>
  <si>
    <t>0163</t>
  </si>
  <si>
    <t>0170</t>
  </si>
  <si>
    <t>0210</t>
  </si>
  <si>
    <t>0220</t>
  </si>
  <si>
    <t>Silvicultura e outras atividades florestais</t>
  </si>
  <si>
    <t>Exploração florestal</t>
  </si>
  <si>
    <t>0230</t>
  </si>
  <si>
    <t>0240</t>
  </si>
  <si>
    <t>Extração de cortiça, resina e de outros produtos florestais, exceto madeira</t>
  </si>
  <si>
    <t>Serviços de apoio à silvicultura e à exploração florestal</t>
  </si>
  <si>
    <t>0311</t>
  </si>
  <si>
    <t>0312</t>
  </si>
  <si>
    <t>0321</t>
  </si>
  <si>
    <t>0322</t>
  </si>
  <si>
    <t>0330</t>
  </si>
  <si>
    <t>01111</t>
  </si>
  <si>
    <t>Cerealicultura (exceto arroz)</t>
  </si>
  <si>
    <t>01112</t>
  </si>
  <si>
    <t>01120</t>
  </si>
  <si>
    <t>01130</t>
  </si>
  <si>
    <t>01140</t>
  </si>
  <si>
    <t>01150</t>
  </si>
  <si>
    <t>01160</t>
  </si>
  <si>
    <t>01191</t>
  </si>
  <si>
    <t>Cultura de flores e de plantas ornamentais</t>
  </si>
  <si>
    <t>01192</t>
  </si>
  <si>
    <t>Outras culturas temporárias, n.e.</t>
  </si>
  <si>
    <t>01210</t>
  </si>
  <si>
    <t>01220</t>
  </si>
  <si>
    <t>01230</t>
  </si>
  <si>
    <t>01240</t>
  </si>
  <si>
    <t>01251</t>
  </si>
  <si>
    <t>Cultura de frutos de casca rija</t>
  </si>
  <si>
    <t>01252</t>
  </si>
  <si>
    <t>Cultura de outros frutos em árvores e arbustos</t>
  </si>
  <si>
    <t>01261</t>
  </si>
  <si>
    <t>Olivicultura</t>
  </si>
  <si>
    <t>01262</t>
  </si>
  <si>
    <t>Cultura de outros frutos oleaginosos</t>
  </si>
  <si>
    <t>01270</t>
  </si>
  <si>
    <t>Cultura de plantas destinadas à preparação de bebidas</t>
  </si>
  <si>
    <t>01280</t>
  </si>
  <si>
    <t>01290</t>
  </si>
  <si>
    <t>01300</t>
  </si>
  <si>
    <t>01410</t>
  </si>
  <si>
    <t>01420</t>
  </si>
  <si>
    <t>01430</t>
  </si>
  <si>
    <t>01440</t>
  </si>
  <si>
    <t>01450</t>
  </si>
  <si>
    <t>01460</t>
  </si>
  <si>
    <t>01470</t>
  </si>
  <si>
    <t>01481</t>
  </si>
  <si>
    <t>Apicultura</t>
  </si>
  <si>
    <t>01482</t>
  </si>
  <si>
    <t>Cunicultura</t>
  </si>
  <si>
    <t>01483</t>
  </si>
  <si>
    <t>Criação de animais de companhia</t>
  </si>
  <si>
    <t>01484</t>
  </si>
  <si>
    <t>Criação de insetos para alimentação</t>
  </si>
  <si>
    <t>01485</t>
  </si>
  <si>
    <t>Outra produção animal, n.e.</t>
  </si>
  <si>
    <t>01500</t>
  </si>
  <si>
    <t>01610</t>
  </si>
  <si>
    <t>01620</t>
  </si>
  <si>
    <t>01631</t>
  </si>
  <si>
    <t>Preparação de produtos agrícolas para venda</t>
  </si>
  <si>
    <t>01632</t>
  </si>
  <si>
    <t>Preparação e tratamento de sementes para propagação</t>
  </si>
  <si>
    <t>01701</t>
  </si>
  <si>
    <t>Caça e repovoamento cinegético</t>
  </si>
  <si>
    <t>01702</t>
  </si>
  <si>
    <t>Atividades dos serviços relacionados com caça e repovoamento cinegético</t>
  </si>
  <si>
    <t>02100</t>
  </si>
  <si>
    <t>02200</t>
  </si>
  <si>
    <t>02300</t>
  </si>
  <si>
    <t>02400</t>
  </si>
  <si>
    <t>03111</t>
  </si>
  <si>
    <t>Pesca marítima, exceto apanha de algas e de outros produtos do mar</t>
  </si>
  <si>
    <t>03112</t>
  </si>
  <si>
    <t>Apanha de algas e de outros produtos do mar</t>
  </si>
  <si>
    <t>03121</t>
  </si>
  <si>
    <t>Pesca em água doce, exceto apanha de produtos em água doce</t>
  </si>
  <si>
    <t>03122</t>
  </si>
  <si>
    <t>Apanha de produtos em água doce</t>
  </si>
  <si>
    <t>03210</t>
  </si>
  <si>
    <t>Aquicultura em águas salgadas e salobras</t>
  </si>
  <si>
    <t>03220</t>
  </si>
  <si>
    <t>Aquicultura em água doce</t>
  </si>
  <si>
    <t>03300</t>
  </si>
  <si>
    <t>Atividades de apoio à pesca e à aquicultura</t>
  </si>
  <si>
    <t>05100</t>
  </si>
  <si>
    <t>Extração de hulha</t>
  </si>
  <si>
    <t>05200</t>
  </si>
  <si>
    <t>Extração de lenhite</t>
  </si>
  <si>
    <t>06100</t>
  </si>
  <si>
    <t>Extração de petróleo bruto</t>
  </si>
  <si>
    <t>06200</t>
  </si>
  <si>
    <t>Extração de gás natural</t>
  </si>
  <si>
    <t>07100</t>
  </si>
  <si>
    <t>Extração de minérios de ferro</t>
  </si>
  <si>
    <t>07210</t>
  </si>
  <si>
    <t>Extração de minérios de urânio e de tório</t>
  </si>
  <si>
    <t>07290</t>
  </si>
  <si>
    <t>Extração de outros minérios metálicos não ferrosos</t>
  </si>
  <si>
    <t>08111</t>
  </si>
  <si>
    <t>Extração de mármore e outras rochas carbonatadas</t>
  </si>
  <si>
    <t>08112</t>
  </si>
  <si>
    <t>Extração de granito ornamental e rochas similares</t>
  </si>
  <si>
    <t>08113</t>
  </si>
  <si>
    <t>Extração de calcário, cré e gesso</t>
  </si>
  <si>
    <t>08114</t>
  </si>
  <si>
    <t>Extração de ardósia</t>
  </si>
  <si>
    <t>08121</t>
  </si>
  <si>
    <t>Extração de saibro, areia e pedra britada</t>
  </si>
  <si>
    <t>08122</t>
  </si>
  <si>
    <t>Extração de argilas e caulino</t>
  </si>
  <si>
    <t>08910</t>
  </si>
  <si>
    <t>Extração de minerais para a indústria química e para a fabricação de adubos</t>
  </si>
  <si>
    <t>08920</t>
  </si>
  <si>
    <t>Extração de turfa</t>
  </si>
  <si>
    <t>08931</t>
  </si>
  <si>
    <t>Extração de sal marinho</t>
  </si>
  <si>
    <t>08932</t>
  </si>
  <si>
    <t>Extração de sal gema</t>
  </si>
  <si>
    <t>08990</t>
  </si>
  <si>
    <t>Outras indústrias extrativas, n.e.</t>
  </si>
  <si>
    <t>09100</t>
  </si>
  <si>
    <t>Atividades de apoio à extração de petróleo e de gás natural</t>
  </si>
  <si>
    <t>09900</t>
  </si>
  <si>
    <t>Atividades de apoio a outras indústrias extrativas</t>
  </si>
  <si>
    <t>10110</t>
  </si>
  <si>
    <t>Processamento e conservação de carne, exceto carne de aves</t>
  </si>
  <si>
    <t>10120</t>
  </si>
  <si>
    <t>Processamento e conservação de carne de aves</t>
  </si>
  <si>
    <t>10130</t>
  </si>
  <si>
    <t>Fabricação de produtos à base de carne</t>
  </si>
  <si>
    <t>10201</t>
  </si>
  <si>
    <t>Preparação de produtos da pesca e da aquicultura</t>
  </si>
  <si>
    <t>10202</t>
  </si>
  <si>
    <t>Congelação de produtos da pesca e da aquicultura</t>
  </si>
  <si>
    <t>10203</t>
  </si>
  <si>
    <t>Conservação de produtos da pesca e da aquicultura em azeite e outros óleos vegetais e outros molhos</t>
  </si>
  <si>
    <t>10204</t>
  </si>
  <si>
    <t>Salga, secagem e outras atividades de transformação de produtos da pesca e aquicultura</t>
  </si>
  <si>
    <t>10310</t>
  </si>
  <si>
    <t>Processamento e conservação de batatas</t>
  </si>
  <si>
    <t>10320</t>
  </si>
  <si>
    <t>Fabricação de sumos de frutos e de produtos hortícolas</t>
  </si>
  <si>
    <t>10391</t>
  </si>
  <si>
    <t>Congelação de frutos e de produtos hortícolas</t>
  </si>
  <si>
    <t>10392</t>
  </si>
  <si>
    <t>Secagem e desidratação de frutos e de produtos hortícolas</t>
  </si>
  <si>
    <t>10393</t>
  </si>
  <si>
    <t>Fabricação de doces, compotas, geleias e marmelada</t>
  </si>
  <si>
    <t>10394</t>
  </si>
  <si>
    <t>Descasque e transformação de frutos de casca rija comestíveis</t>
  </si>
  <si>
    <t>10395</t>
  </si>
  <si>
    <t>Preparação e conservação de frutos e de produtos hortícolas por outros processos</t>
  </si>
  <si>
    <t>10411</t>
  </si>
  <si>
    <t>Produção de óleos e gorduras animais brutos</t>
  </si>
  <si>
    <t>10412</t>
  </si>
  <si>
    <t>Produção de azeite</t>
  </si>
  <si>
    <t>10413</t>
  </si>
  <si>
    <t>Produção de óleos vegetais brutos (exceto azeite)</t>
  </si>
  <si>
    <t>10414</t>
  </si>
  <si>
    <t>Refinação de azeite, óleos e gorduras</t>
  </si>
  <si>
    <t>10420</t>
  </si>
  <si>
    <t>Fabricação de margarinas e de gorduras alimentares similares</t>
  </si>
  <si>
    <t>10510</t>
  </si>
  <si>
    <t>Indústria de laticínios</t>
  </si>
  <si>
    <t>10520</t>
  </si>
  <si>
    <t>Fabricação de gelados e sorvetes</t>
  </si>
  <si>
    <t>10611</t>
  </si>
  <si>
    <t>Moagem de cereais</t>
  </si>
  <si>
    <t>10612</t>
  </si>
  <si>
    <t>Descasque, branqueamento e outros tratamentos do arroz</t>
  </si>
  <si>
    <t>10613</t>
  </si>
  <si>
    <t>Transformação de cereais e leguminosas, n.e.</t>
  </si>
  <si>
    <t>10620</t>
  </si>
  <si>
    <t>Fabricação de amidos, féculas e produtos afins</t>
  </si>
  <si>
    <t>10711</t>
  </si>
  <si>
    <t>Panificação</t>
  </si>
  <si>
    <t>10712</t>
  </si>
  <si>
    <t>Pastelaria fresca</t>
  </si>
  <si>
    <t>10720</t>
  </si>
  <si>
    <t>Fabricação de bolachas, biscoitos, tostas e pastelaria de conservação</t>
  </si>
  <si>
    <t>10730</t>
  </si>
  <si>
    <t>Fabricação de produtos à base de farinha</t>
  </si>
  <si>
    <t>10810</t>
  </si>
  <si>
    <t>Indústria do açúcar</t>
  </si>
  <si>
    <t>10821</t>
  </si>
  <si>
    <t>Fabricação de cacau e de chocolate</t>
  </si>
  <si>
    <t>10822</t>
  </si>
  <si>
    <t>Fabricação de produtos de confeitaria</t>
  </si>
  <si>
    <t>10830</t>
  </si>
  <si>
    <t>Indústria do café e do chá</t>
  </si>
  <si>
    <t>10840</t>
  </si>
  <si>
    <t>Fabricação de condimentos e temperos</t>
  </si>
  <si>
    <t>10850</t>
  </si>
  <si>
    <t>Fabricação de refeições e pratos pré-cozinhados</t>
  </si>
  <si>
    <t>10860</t>
  </si>
  <si>
    <t>Fabricação de alimentos homogeneizados e dietéticos</t>
  </si>
  <si>
    <t>10891</t>
  </si>
  <si>
    <t>Fabricação de fermentos, leveduras e adjuvantes para panificação e pastelaria</t>
  </si>
  <si>
    <t>10892</t>
  </si>
  <si>
    <t>Fabricação de caldos, sopas e sobremesas</t>
  </si>
  <si>
    <t>10893</t>
  </si>
  <si>
    <t>Fabricação de suplementos alimentares</t>
  </si>
  <si>
    <t>10894</t>
  </si>
  <si>
    <t>Fabricação de produtos alternativos aos produtos lácteos</t>
  </si>
  <si>
    <t>10895</t>
  </si>
  <si>
    <t>Fabricação de outros produtos alimentares diversos, n.e.</t>
  </si>
  <si>
    <t>10911</t>
  </si>
  <si>
    <t>Fabricação de pré-misturas</t>
  </si>
  <si>
    <t>10912</t>
  </si>
  <si>
    <t>Fabricação de alimentos para animais de criação (exceto para aquicultura)</t>
  </si>
  <si>
    <t>10913</t>
  </si>
  <si>
    <t>Fabricação de alimentos para aquicultura</t>
  </si>
  <si>
    <t>10920</t>
  </si>
  <si>
    <t>Fabricação de alimentos para animais de estimação</t>
  </si>
  <si>
    <t>11011</t>
  </si>
  <si>
    <t>Fabricação de aguardentes preparadas</t>
  </si>
  <si>
    <t>11012</t>
  </si>
  <si>
    <t>Fabricação de aguardentes não preparadas</t>
  </si>
  <si>
    <t>11013</t>
  </si>
  <si>
    <t>Produção de licores e de outras bebidas destiladas</t>
  </si>
  <si>
    <t>11021</t>
  </si>
  <si>
    <t>Produção de vinhos comuns e licorosos</t>
  </si>
  <si>
    <t>11022</t>
  </si>
  <si>
    <t>Produção de vinhos espumantes e espumosos</t>
  </si>
  <si>
    <t>11030</t>
  </si>
  <si>
    <t>Fabricação de sidra e outras bebidas fermentadas de frutos</t>
  </si>
  <si>
    <t>11040</t>
  </si>
  <si>
    <t>Fabricação de vermutes e de outras bebidas fermentadas não destiladas</t>
  </si>
  <si>
    <t>11050</t>
  </si>
  <si>
    <t>Fabricação de cerveja</t>
  </si>
  <si>
    <t>11060</t>
  </si>
  <si>
    <t>Fabricação de malte</t>
  </si>
  <si>
    <t>11071</t>
  </si>
  <si>
    <t>Engarrafamento de águas minerais naturais e de nascente</t>
  </si>
  <si>
    <t>11072</t>
  </si>
  <si>
    <t>Fabricação de refrigerantes e de outras bebidas não alcoólicas, n.e.</t>
  </si>
  <si>
    <t>12000</t>
  </si>
  <si>
    <t>Indústria do tabaco</t>
  </si>
  <si>
    <t>13101</t>
  </si>
  <si>
    <t>Preparação e fiação de fibras do tipo algodão, lã, seda, linho e outras fibras têxteis; preparação e texturização de filamentos sintéticos e artificiais</t>
  </si>
  <si>
    <t>13102</t>
  </si>
  <si>
    <t>Fabricação de linhas de costura</t>
  </si>
  <si>
    <t>13200</t>
  </si>
  <si>
    <t>Tecelagem de têxteis</t>
  </si>
  <si>
    <t>13301</t>
  </si>
  <si>
    <t>Branqueamento e tingimento</t>
  </si>
  <si>
    <t>13302</t>
  </si>
  <si>
    <t>Estampagem</t>
  </si>
  <si>
    <t>13303</t>
  </si>
  <si>
    <t>Acabamento de fios, tecidos e artigos têxteis, n.e.</t>
  </si>
  <si>
    <t>13910</t>
  </si>
  <si>
    <t>Fabricação de tecidos de malha</t>
  </si>
  <si>
    <t>13920</t>
  </si>
  <si>
    <t>Fabricação de têxteis para uso doméstico e de artigos têxteis de decoração confecionados</t>
  </si>
  <si>
    <t>13930</t>
  </si>
  <si>
    <t>Fabricação de tapetes e carpetes</t>
  </si>
  <si>
    <t>13941</t>
  </si>
  <si>
    <t>Fabricação de cordoaria</t>
  </si>
  <si>
    <t>13942</t>
  </si>
  <si>
    <t>Fabricação de redes</t>
  </si>
  <si>
    <t>13950</t>
  </si>
  <si>
    <t>Fabricação de têxteis não tecidos e respetivos artigos</t>
  </si>
  <si>
    <t>13961</t>
  </si>
  <si>
    <t>Fabricação de passamanarias e sirgarias</t>
  </si>
  <si>
    <t>13962</t>
  </si>
  <si>
    <t>Fabricação de outros têxteis para uso técnico e industrial, n.e.</t>
  </si>
  <si>
    <t>13991</t>
  </si>
  <si>
    <t>Fabricação de bordados</t>
  </si>
  <si>
    <t>13992</t>
  </si>
  <si>
    <t>Fabricação de rendas</t>
  </si>
  <si>
    <t>13993</t>
  </si>
  <si>
    <t>Fabricação de outros têxteis diversos, n.e.</t>
  </si>
  <si>
    <t>14101</t>
  </si>
  <si>
    <t>Fabricação de meias e similares de malha</t>
  </si>
  <si>
    <t>14102</t>
  </si>
  <si>
    <t>Fabricação de outro vestuário de malha</t>
  </si>
  <si>
    <t>14211</t>
  </si>
  <si>
    <t>Confeção de vestuário exterior em série</t>
  </si>
  <si>
    <t>14212</t>
  </si>
  <si>
    <t>Confeção de vestuário exterior por medida</t>
  </si>
  <si>
    <t>14213</t>
  </si>
  <si>
    <t>Atividades de acabamento de artigos de vestuário</t>
  </si>
  <si>
    <t>14220</t>
  </si>
  <si>
    <t>Confeção de vestuário interior</t>
  </si>
  <si>
    <t>14230</t>
  </si>
  <si>
    <t>Confeção de vestuário de trabalho</t>
  </si>
  <si>
    <t>14241</t>
  </si>
  <si>
    <t>Confeção de vestuário em couro</t>
  </si>
  <si>
    <t>14242</t>
  </si>
  <si>
    <t>Confeção de artigos de peles com pelo</t>
  </si>
  <si>
    <t>14290</t>
  </si>
  <si>
    <t>Confeção de outros artigos e acessórios de vestuário, n.e.</t>
  </si>
  <si>
    <t>15111</t>
  </si>
  <si>
    <t>Curtimenta, acabamento e tingimento de peles sem pelo</t>
  </si>
  <si>
    <t>15112</t>
  </si>
  <si>
    <t>Fabricação de couro reconstituído</t>
  </si>
  <si>
    <t>15113</t>
  </si>
  <si>
    <t>Curtimenta e acabamento de peles com pelo</t>
  </si>
  <si>
    <t>15120</t>
  </si>
  <si>
    <t>Fabricação de artigos de viagem, marroquinaria, arreios e selas de qualquer material</t>
  </si>
  <si>
    <t>15201</t>
  </si>
  <si>
    <t>Fabricação de calçado</t>
  </si>
  <si>
    <t>15202</t>
  </si>
  <si>
    <t>Fabricação de componentes para calçado</t>
  </si>
  <si>
    <t>16110</t>
  </si>
  <si>
    <t>Serração e aplainamento da madeira</t>
  </si>
  <si>
    <t>16120</t>
  </si>
  <si>
    <t>Processamento e acabamento da madeira</t>
  </si>
  <si>
    <t>16211</t>
  </si>
  <si>
    <t>Fabricação de painéis de partículas de madeira</t>
  </si>
  <si>
    <t>16212</t>
  </si>
  <si>
    <t>Fabricação de painéis de fibras de madeira</t>
  </si>
  <si>
    <t>16213</t>
  </si>
  <si>
    <t>Fabricação de folheados, contraplacados, lamelados e de outros painéis</t>
  </si>
  <si>
    <t>16220</t>
  </si>
  <si>
    <t>Fabricação de pavimentos em painéis montados</t>
  </si>
  <si>
    <t>16230</t>
  </si>
  <si>
    <t>Fabricação de outros produtos de carpintaria para a construção</t>
  </si>
  <si>
    <t>16240</t>
  </si>
  <si>
    <t>Fabricação de embalagens de madeira</t>
  </si>
  <si>
    <t>16250</t>
  </si>
  <si>
    <t>Fabricação de portas e janelas de madeira</t>
  </si>
  <si>
    <t>16260</t>
  </si>
  <si>
    <t>Fabricação de combustíveis sólidos a partir de biomassa vegetal</t>
  </si>
  <si>
    <t>16270</t>
  </si>
  <si>
    <t>Acabamento de produtos de madeira</t>
  </si>
  <si>
    <t>16281</t>
  </si>
  <si>
    <t>Fabricação de outras obras de madeira</t>
  </si>
  <si>
    <t>16282</t>
  </si>
  <si>
    <t>Fabricação de obras de cestaria e de espartaria</t>
  </si>
  <si>
    <t>16283</t>
  </si>
  <si>
    <t>Indústria de preparação da cortiça</t>
  </si>
  <si>
    <t>16284</t>
  </si>
  <si>
    <t>Fabricação de rolhas de cortiça</t>
  </si>
  <si>
    <t>16285</t>
  </si>
  <si>
    <t>Fabricação de outros produtos de cortiça</t>
  </si>
  <si>
    <t>17110</t>
  </si>
  <si>
    <t>Fabricação de pasta</t>
  </si>
  <si>
    <t>17120</t>
  </si>
  <si>
    <t>Fabricação de papel e de cartão (exceto canelado)</t>
  </si>
  <si>
    <t>17211</t>
  </si>
  <si>
    <t>Fabricação de papel e de cartão canelados (inclui embalagens)</t>
  </si>
  <si>
    <t>17212</t>
  </si>
  <si>
    <t>Fabricação de outras embalagens de papel e de cartão</t>
  </si>
  <si>
    <t>17220</t>
  </si>
  <si>
    <t>Fabricação de artigos de papel para uso doméstico e sanitário</t>
  </si>
  <si>
    <t>17230</t>
  </si>
  <si>
    <t>Fabricação de artigos de papel para papelaria</t>
  </si>
  <si>
    <t>17240</t>
  </si>
  <si>
    <t>Fabricação de papel de parede</t>
  </si>
  <si>
    <t>17250</t>
  </si>
  <si>
    <t>Fabricação de outros artigos de papel e de cartão</t>
  </si>
  <si>
    <t>18110</t>
  </si>
  <si>
    <t>Impressão de jornais</t>
  </si>
  <si>
    <t>18120</t>
  </si>
  <si>
    <t>Outra impressão</t>
  </si>
  <si>
    <t>18130</t>
  </si>
  <si>
    <t>Serviços de pré-impressão e pré-media</t>
  </si>
  <si>
    <t>18140</t>
  </si>
  <si>
    <t>Encadernação e atividades relacionadas</t>
  </si>
  <si>
    <t>18200</t>
  </si>
  <si>
    <t>Reprodução de suportes gravados</t>
  </si>
  <si>
    <t>19100</t>
  </si>
  <si>
    <t>Fabricação de produtos de coqueria</t>
  </si>
  <si>
    <t>19201</t>
  </si>
  <si>
    <t>Fabricação de produtos petrolíferos refinados</t>
  </si>
  <si>
    <t>19202</t>
  </si>
  <si>
    <t>Fabricação de produtos petrolíferos a partir de resíduos</t>
  </si>
  <si>
    <t>19203</t>
  </si>
  <si>
    <t>Fabricação de briquetes e aglomerados de hulha e lenhite</t>
  </si>
  <si>
    <t>20110</t>
  </si>
  <si>
    <t>Fabricação de gases industriais</t>
  </si>
  <si>
    <t>20120</t>
  </si>
  <si>
    <t>Fabricação de corantes e pigmentos</t>
  </si>
  <si>
    <t>20130</t>
  </si>
  <si>
    <t>Fabricação de outros produtos químicos inorgânicos de base</t>
  </si>
  <si>
    <t>20141</t>
  </si>
  <si>
    <t>Fabricação de resinosos e seus derivados</t>
  </si>
  <si>
    <t>20142</t>
  </si>
  <si>
    <t>Fabricação de carvão (vegetal e animal) e produtos associados</t>
  </si>
  <si>
    <t>20143</t>
  </si>
  <si>
    <t>Fabricação de álcool etílico de fermentação</t>
  </si>
  <si>
    <t>20144</t>
  </si>
  <si>
    <t>Fabricação de outros produtos químicos orgânicos de base, n.e.</t>
  </si>
  <si>
    <t>20151</t>
  </si>
  <si>
    <t>Fabricação de adubos químicos ou minerais e de compostos azotados</t>
  </si>
  <si>
    <t>20152</t>
  </si>
  <si>
    <t>Fabricação de adubos orgânicos e organo-minerais</t>
  </si>
  <si>
    <t>20160</t>
  </si>
  <si>
    <t>Fabricação de matérias plásticas em formas primárias</t>
  </si>
  <si>
    <t>20170</t>
  </si>
  <si>
    <t>Fabricação de borracha sintética em formas primárias</t>
  </si>
  <si>
    <t>20200</t>
  </si>
  <si>
    <t>Fabricação de pesticidas, desinfetantes e outros produtos agroquímicos</t>
  </si>
  <si>
    <t>20301</t>
  </si>
  <si>
    <t>Fabricação de tintas (exceto impressão), vernizes, mastiques e produtos similares</t>
  </si>
  <si>
    <t>20302</t>
  </si>
  <si>
    <t>Fabricação de tintas de impressão</t>
  </si>
  <si>
    <t>20303</t>
  </si>
  <si>
    <t>Fabricação de pigmentos preparados, composições vitrificáveis e afins</t>
  </si>
  <si>
    <t>20411</t>
  </si>
  <si>
    <t>Fabricação de sabões, detergentes e glicerina</t>
  </si>
  <si>
    <t>20412</t>
  </si>
  <si>
    <t>Fabricação de produtos de limpeza, polimento e proteção</t>
  </si>
  <si>
    <t>20420</t>
  </si>
  <si>
    <t>Fabricação de perfumes, de cosméticos e de produtos de higiene</t>
  </si>
  <si>
    <t>20510</t>
  </si>
  <si>
    <t>Fabricação de biocombustíveis líquidos</t>
  </si>
  <si>
    <t>20591</t>
  </si>
  <si>
    <t>Fabricação de explosivos e artigos de pirotecnia</t>
  </si>
  <si>
    <t>20592</t>
  </si>
  <si>
    <t>Fabricação de colas</t>
  </si>
  <si>
    <t>20593</t>
  </si>
  <si>
    <t>Fabricação de óleos essenciais</t>
  </si>
  <si>
    <t>20594</t>
  </si>
  <si>
    <t>Fabricação de produtos químicos auxiliares para uso industrial</t>
  </si>
  <si>
    <t>20595</t>
  </si>
  <si>
    <t>Fabricação de outros produtos químicos diversos, n.e.</t>
  </si>
  <si>
    <t>20600</t>
  </si>
  <si>
    <t>Fabricação de fibras sintéticas ou artificiais</t>
  </si>
  <si>
    <t>21100</t>
  </si>
  <si>
    <t>Fabricação de produtos farmacêuticos de base</t>
  </si>
  <si>
    <t>21201</t>
  </si>
  <si>
    <t>Fabricação de medicamentos</t>
  </si>
  <si>
    <t>21202</t>
  </si>
  <si>
    <t>Fabricação de outras preparações e de artigos farmacêuticos</t>
  </si>
  <si>
    <t>22111</t>
  </si>
  <si>
    <t>Fabricação de pneus e câmaras de ar</t>
  </si>
  <si>
    <t>22112</t>
  </si>
  <si>
    <t>Reconstrução de pneus</t>
  </si>
  <si>
    <t>22120</t>
  </si>
  <si>
    <t>Fabricação de outros produtos de borracha</t>
  </si>
  <si>
    <t>22210</t>
  </si>
  <si>
    <t>Fabricação de chapas, folhas, tubos e perfis de plástico</t>
  </si>
  <si>
    <t>22220</t>
  </si>
  <si>
    <t>Fabricação de embalagens de plástico</t>
  </si>
  <si>
    <t>22230</t>
  </si>
  <si>
    <t>Fabricação de portas e janelas de plástico</t>
  </si>
  <si>
    <t>22240</t>
  </si>
  <si>
    <t>Fabricação de artigos de plástico para a construção</t>
  </si>
  <si>
    <t>22250</t>
  </si>
  <si>
    <t>Processamento e acabamento de produtos de plástico</t>
  </si>
  <si>
    <t>22260</t>
  </si>
  <si>
    <t>Fabricação de outros artigos de plástico</t>
  </si>
  <si>
    <t>23110</t>
  </si>
  <si>
    <t>Fabricação de vidro plano</t>
  </si>
  <si>
    <t>23120</t>
  </si>
  <si>
    <t>Moldagem e processamento de vidro plano</t>
  </si>
  <si>
    <t>23131</t>
  </si>
  <si>
    <t>Fabricação de vidro de embalagem</t>
  </si>
  <si>
    <t>23132</t>
  </si>
  <si>
    <t>Cristalaria</t>
  </si>
  <si>
    <t>23140</t>
  </si>
  <si>
    <t>Fabricação de fibras de vidro</t>
  </si>
  <si>
    <t>23150</t>
  </si>
  <si>
    <t>Fabricação e processamento de outro vidro (incluindo vidro técnico)</t>
  </si>
  <si>
    <t>23200</t>
  </si>
  <si>
    <t>Fabricação de produtos cerâmicos refratários</t>
  </si>
  <si>
    <t>23311</t>
  </si>
  <si>
    <t>Fabricação de azulejos</t>
  </si>
  <si>
    <t>23312</t>
  </si>
  <si>
    <t>Fabricação de ladrilhos, mosaicos e lajes de cerâmica</t>
  </si>
  <si>
    <t>23321</t>
  </si>
  <si>
    <t>Fabricação de tijolos e abobadilhas</t>
  </si>
  <si>
    <t>23322</t>
  </si>
  <si>
    <t>Fabricação de telhas</t>
  </si>
  <si>
    <t>23323</t>
  </si>
  <si>
    <t>Fabricação de outros produtos de cerâmicos para a construção</t>
  </si>
  <si>
    <t>23411</t>
  </si>
  <si>
    <t>Olaria de barro</t>
  </si>
  <si>
    <t>23412</t>
  </si>
  <si>
    <t>Fabricação de artigos de uso doméstico de faiança, porcelana e grés fino</t>
  </si>
  <si>
    <t>23413</t>
  </si>
  <si>
    <t>Fabricação de artigos de ornamentação de faiança, porcelana e grés fino</t>
  </si>
  <si>
    <t>23414</t>
  </si>
  <si>
    <t>Atividades de decoração de artigos cerâmicos de uso doméstico e ornamental</t>
  </si>
  <si>
    <t>23420</t>
  </si>
  <si>
    <t>Fabricação de artigos cerâmicos para usos sanitários</t>
  </si>
  <si>
    <t>23430</t>
  </si>
  <si>
    <t>Fabricação de isoladores e peças isolantes em cerâmica</t>
  </si>
  <si>
    <t>23440</t>
  </si>
  <si>
    <t>Fabricação de outros produtos em cerâmica para usos técnicos</t>
  </si>
  <si>
    <t>23450</t>
  </si>
  <si>
    <t>Fabricação de outros produtos cerâmicos</t>
  </si>
  <si>
    <t>23510</t>
  </si>
  <si>
    <t>Fabricação de cimento</t>
  </si>
  <si>
    <t>23521</t>
  </si>
  <si>
    <t>Fabricação de cal</t>
  </si>
  <si>
    <t>23522</t>
  </si>
  <si>
    <t>Fabricação de gesso</t>
  </si>
  <si>
    <t>23610</t>
  </si>
  <si>
    <t>Fabricação de produtos de betão para a construção</t>
  </si>
  <si>
    <t>23620</t>
  </si>
  <si>
    <t>Fabricação de produtos de gesso para a construção</t>
  </si>
  <si>
    <t>23630</t>
  </si>
  <si>
    <t>Fabricação de betão pronto</t>
  </si>
  <si>
    <t>23640</t>
  </si>
  <si>
    <t>Fabricação de argamassas</t>
  </si>
  <si>
    <t>23650</t>
  </si>
  <si>
    <t>Fabricação de produtos de fibrocimento</t>
  </si>
  <si>
    <t>23660</t>
  </si>
  <si>
    <t>Fabricação de outros produtos de betão, cimento e gesso</t>
  </si>
  <si>
    <t>23701</t>
  </si>
  <si>
    <t>Fabricação de artigos de mármore e de rochas similares</t>
  </si>
  <si>
    <t>23702</t>
  </si>
  <si>
    <t>Fabricação de artigos em ardósia (lousa)</t>
  </si>
  <si>
    <t>23703</t>
  </si>
  <si>
    <t>Fabricação de artigos de granito e de rochas, n.e.</t>
  </si>
  <si>
    <t>23910</t>
  </si>
  <si>
    <t>Fabricação de produtos abrasivos</t>
  </si>
  <si>
    <t>23991</t>
  </si>
  <si>
    <t>Fabricação de misturas betuminosas</t>
  </si>
  <si>
    <t>23992</t>
  </si>
  <si>
    <t>Fabricação de outros produtos minerais não metálicos diversos, n.e.</t>
  </si>
  <si>
    <t>24100</t>
  </si>
  <si>
    <t>Siderurgia e fabricação de ferro-ligas</t>
  </si>
  <si>
    <t>24200</t>
  </si>
  <si>
    <t>Fabricação de tubos, condutas, perfis ocos e respetivos acessórios, de aço</t>
  </si>
  <si>
    <t>24310</t>
  </si>
  <si>
    <t>Estiragem a frio de barras</t>
  </si>
  <si>
    <t>24320</t>
  </si>
  <si>
    <t>Laminagem a frio de arco ou banda</t>
  </si>
  <si>
    <t>24330</t>
  </si>
  <si>
    <t>Perfilagem a frio</t>
  </si>
  <si>
    <t>24340</t>
  </si>
  <si>
    <t>Trefilagem a frio</t>
  </si>
  <si>
    <t>24410</t>
  </si>
  <si>
    <t>Produção de metais preciosos</t>
  </si>
  <si>
    <t>24420</t>
  </si>
  <si>
    <t>Produção de alumínio</t>
  </si>
  <si>
    <t>24430</t>
  </si>
  <si>
    <t>Produção de chumbo, zinco e estanho</t>
  </si>
  <si>
    <t>24440</t>
  </si>
  <si>
    <t>Produção de cobre</t>
  </si>
  <si>
    <t>24450</t>
  </si>
  <si>
    <t>Produção de outros metais não ferrosos</t>
  </si>
  <si>
    <t>24460</t>
  </si>
  <si>
    <t>Processamento de combustível nuclear</t>
  </si>
  <si>
    <t>24510</t>
  </si>
  <si>
    <t>Fundição de ferro</t>
  </si>
  <si>
    <t>24520</t>
  </si>
  <si>
    <t>Fundição de aço</t>
  </si>
  <si>
    <t>24530</t>
  </si>
  <si>
    <t>Fundição de metais leves</t>
  </si>
  <si>
    <t>24540</t>
  </si>
  <si>
    <t>Fundição de outros metais não ferrosos</t>
  </si>
  <si>
    <t>25110</t>
  </si>
  <si>
    <t>Fabricação de estruturas e partes de estruturas metálicas</t>
  </si>
  <si>
    <t>25120</t>
  </si>
  <si>
    <t>Fabricação de portas e janelas metálicas</t>
  </si>
  <si>
    <t>25211</t>
  </si>
  <si>
    <t>Fabricação de radiadores para aquecimento central e caldeiras</t>
  </si>
  <si>
    <t>25212</t>
  </si>
  <si>
    <t>Fabricação de geradores de vapor</t>
  </si>
  <si>
    <t>25220</t>
  </si>
  <si>
    <t>Fabricação de outros tanques, reservatórios e contentores metálicos</t>
  </si>
  <si>
    <t>25301</t>
  </si>
  <si>
    <t>Fabricação de armas de caça, de desporto e defesa</t>
  </si>
  <si>
    <t>25302</t>
  </si>
  <si>
    <t>Fabricação de armamento</t>
  </si>
  <si>
    <t>25400</t>
  </si>
  <si>
    <t>Forjamento e moldagem de metais e pulverometalurgia</t>
  </si>
  <si>
    <t>25510</t>
  </si>
  <si>
    <t>Revestimento de metais</t>
  </si>
  <si>
    <t>25520</t>
  </si>
  <si>
    <t>Tratamento térmico de metais</t>
  </si>
  <si>
    <t>25530</t>
  </si>
  <si>
    <t>Maquinagem de metais</t>
  </si>
  <si>
    <t>25610</t>
  </si>
  <si>
    <t>Fabricação de cutelaria</t>
  </si>
  <si>
    <t>25620</t>
  </si>
  <si>
    <t>Fabricação de fechaduras, dobradiças e outras ferragens</t>
  </si>
  <si>
    <t>25631</t>
  </si>
  <si>
    <t>Fabricação de ferramentas manuais</t>
  </si>
  <si>
    <t>25632</t>
  </si>
  <si>
    <t>Fabricação de ferramentas mecânicas</t>
  </si>
  <si>
    <t>25633</t>
  </si>
  <si>
    <t>Fabricação de peças sinterizadas</t>
  </si>
  <si>
    <t>25634</t>
  </si>
  <si>
    <t>Fabricação de moldes metálicos</t>
  </si>
  <si>
    <t>25910</t>
  </si>
  <si>
    <t>Fabricação de bidões, tonéis e outros recipientes similares de aço</t>
  </si>
  <si>
    <t>25920</t>
  </si>
  <si>
    <t>Fabricação de embalagens metálicas ligeiras</t>
  </si>
  <si>
    <t>25931</t>
  </si>
  <si>
    <t>Fabricação de produtos de arame</t>
  </si>
  <si>
    <t>25932</t>
  </si>
  <si>
    <t>Fabricação de molas</t>
  </si>
  <si>
    <t>25933</t>
  </si>
  <si>
    <t>Fabricação de correntes metálicas</t>
  </si>
  <si>
    <t>25940</t>
  </si>
  <si>
    <t>Fabricação de rebites, parafusos e porcas</t>
  </si>
  <si>
    <t>25991</t>
  </si>
  <si>
    <t>Fabricação de louça metálica e artigos de uso doméstico</t>
  </si>
  <si>
    <t>25992</t>
  </si>
  <si>
    <t>Fabricação de outros produtos metálicos diversos, n.e.</t>
  </si>
  <si>
    <t>26110</t>
  </si>
  <si>
    <t>Fabricação de componentes eletrónicos</t>
  </si>
  <si>
    <t>26120</t>
  </si>
  <si>
    <t>Fabricação de placas de circuitos eletrónicos</t>
  </si>
  <si>
    <t>26200</t>
  </si>
  <si>
    <t>Fabricação de computadores e de equipamento periférico</t>
  </si>
  <si>
    <t>26300</t>
  </si>
  <si>
    <t>Fabricação de aparelhos e de equipamentos para comunicações</t>
  </si>
  <si>
    <t>26400</t>
  </si>
  <si>
    <t>Fabricação de produtos eletrónicos de consumo</t>
  </si>
  <si>
    <t>26511</t>
  </si>
  <si>
    <t>Fabricação de contadores de eletricidade, gás, água e de outros líquidos</t>
  </si>
  <si>
    <t>26512</t>
  </si>
  <si>
    <t>Fabricação de instrumentos e aparelhos de medida, verificação, navegação e outros fins, n.e.</t>
  </si>
  <si>
    <t>26520</t>
  </si>
  <si>
    <t>Fabricação de relógios e material de relojoaria</t>
  </si>
  <si>
    <t>26600</t>
  </si>
  <si>
    <t>Fabricação de equipamentos de irradiação, eletromedicina e eletroterapêutico</t>
  </si>
  <si>
    <t>26701</t>
  </si>
  <si>
    <t>Fabricação de instrumentos e equipamentos óticos não oftálmicos e suportes de informação magnéticos e óticos</t>
  </si>
  <si>
    <t>26702</t>
  </si>
  <si>
    <t>Fabricação de material fotográfico e cinematográfico</t>
  </si>
  <si>
    <t>27110</t>
  </si>
  <si>
    <t>Fabricação de motores, geradores e transformadores elétricos</t>
  </si>
  <si>
    <t>27121</t>
  </si>
  <si>
    <t>Fabricação de material de distribuição e de controlo para instalações elétricas de alta tensão</t>
  </si>
  <si>
    <t>27122</t>
  </si>
  <si>
    <t>Fabricação de material de distribuição e de controlo para instalações elétricas de baixa tensão</t>
  </si>
  <si>
    <t>27200</t>
  </si>
  <si>
    <t>Fabricação de acumuladores e pilhas</t>
  </si>
  <si>
    <t>27310</t>
  </si>
  <si>
    <t>Fabricação de cabos de fibra ótica</t>
  </si>
  <si>
    <t>27320</t>
  </si>
  <si>
    <t>Fabricação de outros fios e cabos elétricos e eletrónicos</t>
  </si>
  <si>
    <t>27330</t>
  </si>
  <si>
    <t>Fabricação de acessórios para fios e cabos</t>
  </si>
  <si>
    <t>27400</t>
  </si>
  <si>
    <t>Fabricação de material de iluminação</t>
  </si>
  <si>
    <t>27510</t>
  </si>
  <si>
    <t>Fabricação de aparelhos eletrodomésticos</t>
  </si>
  <si>
    <t>27520</t>
  </si>
  <si>
    <t>Fabricação de aparelhos não elétricos para uso doméstico</t>
  </si>
  <si>
    <t>27900</t>
  </si>
  <si>
    <t>Fabricação de outro equipamento elétrico</t>
  </si>
  <si>
    <t>28110</t>
  </si>
  <si>
    <t>Fabricação de motores e turbinas, exceto motores para aeronaves, automóveis e motociclos e ciclomotores</t>
  </si>
  <si>
    <t>28120</t>
  </si>
  <si>
    <t>Fabricação de equipamento hidráulico e pneumático</t>
  </si>
  <si>
    <t>28130</t>
  </si>
  <si>
    <t>Fabricação de outras bombas e compressores</t>
  </si>
  <si>
    <t>28140</t>
  </si>
  <si>
    <t>Fabricação de outras torneiras e válvulas</t>
  </si>
  <si>
    <t>28150</t>
  </si>
  <si>
    <t>Fabricação de rolamentos, de engrenagens e de outros órgãos de transmissão</t>
  </si>
  <si>
    <t>28210</t>
  </si>
  <si>
    <t>Fabricação de fornos e equipamento de aquecimento doméstico fixo</t>
  </si>
  <si>
    <t>28221</t>
  </si>
  <si>
    <t>Fabricação de ascensores e monta cargas, escadas e passadeiras rolantes</t>
  </si>
  <si>
    <t>28222</t>
  </si>
  <si>
    <t>Fabricação de equipamentos de elevação e de movimentação, n.e.</t>
  </si>
  <si>
    <t>28230</t>
  </si>
  <si>
    <t>Fabricação de máquinas e equipamento de escritório (exceto computadores e equipamento periférico)</t>
  </si>
  <si>
    <t>28240</t>
  </si>
  <si>
    <t>Fabricação de máquinas-ferramentas portáteis com motor</t>
  </si>
  <si>
    <t>28250</t>
  </si>
  <si>
    <t>Fabricação de equipamento não doméstico de ar condicionado</t>
  </si>
  <si>
    <t>28291</t>
  </si>
  <si>
    <t>Fabricação de máquinas de acondicionamento e de embalagem</t>
  </si>
  <si>
    <t>28292</t>
  </si>
  <si>
    <t>Fabricação de balanças e de outro equipamento para pesagem</t>
  </si>
  <si>
    <t>28293</t>
  </si>
  <si>
    <t>Fabricação de outras máquinas diversas de uso geral, n.e.</t>
  </si>
  <si>
    <t>28300</t>
  </si>
  <si>
    <t>Fabricação de máquinas e de tratores para a agricultura, pecuária e silvicultura</t>
  </si>
  <si>
    <t>28410</t>
  </si>
  <si>
    <t>Fabricação de máquinas de moldagem de metais e de máquinas-ferramentas para trabalhar metais</t>
  </si>
  <si>
    <t>28420</t>
  </si>
  <si>
    <t>Fabricação de outras máquinas-ferramentas</t>
  </si>
  <si>
    <t>28910</t>
  </si>
  <si>
    <t>Fabricação de máquinas para a metalurgia</t>
  </si>
  <si>
    <t>28920</t>
  </si>
  <si>
    <t>Fabricação de máquinas para as indústrias extrativas e para a construção</t>
  </si>
  <si>
    <t>28930</t>
  </si>
  <si>
    <t>Fabricação de máquinas para as indústrias alimentares, das bebidas e do tabaco</t>
  </si>
  <si>
    <t>28940</t>
  </si>
  <si>
    <t>Fabricação de máquinas para as indústrias têxtil, do vestuário e do couro</t>
  </si>
  <si>
    <t>28950</t>
  </si>
  <si>
    <t>Fabricação de máquinas para as indústrias do papel e do cartão</t>
  </si>
  <si>
    <t>28960</t>
  </si>
  <si>
    <t>Fabricação de máquinas para as indústrias do plástico e da borracha</t>
  </si>
  <si>
    <t>28970</t>
  </si>
  <si>
    <t>Fabricação de máquinas para o fabrico aditivo</t>
  </si>
  <si>
    <t>28991</t>
  </si>
  <si>
    <t>Fabricação de máquinas para as indústrias de materiais de construção, cerâmica e vidro</t>
  </si>
  <si>
    <t>28992</t>
  </si>
  <si>
    <t>Fabricação de outras máquinas diversas para uso específico, n.e.</t>
  </si>
  <si>
    <t>29100</t>
  </si>
  <si>
    <t>Fabricação de veículos a motor</t>
  </si>
  <si>
    <t>29200</t>
  </si>
  <si>
    <t>Fabricação de carroçarias para veículos a motor, reboques e semirreboques</t>
  </si>
  <si>
    <t>29310</t>
  </si>
  <si>
    <t>Fabricação de equipamento elétrico e eletrónico para veículos a motor</t>
  </si>
  <si>
    <t>29320</t>
  </si>
  <si>
    <t>Fabricação de outros componentes e acessórios para veículos a motor</t>
  </si>
  <si>
    <t>30111</t>
  </si>
  <si>
    <t>Construção de embarcações metálicas e estruturas flutuantes civis, exceto de recreio e desporto</t>
  </si>
  <si>
    <t>30112</t>
  </si>
  <si>
    <t>Construção de embarcações não metálicas civis, exceto de recreio e desporto</t>
  </si>
  <si>
    <t>30120</t>
  </si>
  <si>
    <t>Construção de embarcações de recreio e desporto</t>
  </si>
  <si>
    <t>30130</t>
  </si>
  <si>
    <t>Construção de navios e embarcações militares</t>
  </si>
  <si>
    <t>30200</t>
  </si>
  <si>
    <t>Fabricação de material circulante para caminhos de ferro</t>
  </si>
  <si>
    <t>30310</t>
  </si>
  <si>
    <t>Fabricação de aeronaves e veículos espaciais civis e equipamento relacionado</t>
  </si>
  <si>
    <t>30320</t>
  </si>
  <si>
    <t>Fabricação de aeronaves e veículos espaciais militares e equipamento relacionado</t>
  </si>
  <si>
    <t>30400</t>
  </si>
  <si>
    <t>Fabricação de veículos militares de combate</t>
  </si>
  <si>
    <t>30910</t>
  </si>
  <si>
    <t>Fabricação de motociclos</t>
  </si>
  <si>
    <t>30920</t>
  </si>
  <si>
    <t>Fabricação de bicicletas e de veículos para inválidos</t>
  </si>
  <si>
    <t>30990</t>
  </si>
  <si>
    <t>Fabricação de outro equipamento de transporte, n.e.</t>
  </si>
  <si>
    <t>31001</t>
  </si>
  <si>
    <t>Fabricação de mobiliário para escritório e comércio</t>
  </si>
  <si>
    <t>31002</t>
  </si>
  <si>
    <t>Fabricação de mobiliário de cozinha</t>
  </si>
  <si>
    <t>31003</t>
  </si>
  <si>
    <t>Fabricação de colchoaria</t>
  </si>
  <si>
    <t>31004</t>
  </si>
  <si>
    <t>Fabricação de mobiliário de madeira para outros fins</t>
  </si>
  <si>
    <t>31005</t>
  </si>
  <si>
    <t>Fabricação de mobiliário metálico para outros fins</t>
  </si>
  <si>
    <t>31006</t>
  </si>
  <si>
    <t>Fabricação de mobiliário de outros materiais para outros fins</t>
  </si>
  <si>
    <t>31007</t>
  </si>
  <si>
    <t>Atividades de acabamento de mobiliário</t>
  </si>
  <si>
    <t>32110</t>
  </si>
  <si>
    <t>Cunhagem de moedas</t>
  </si>
  <si>
    <t>32121</t>
  </si>
  <si>
    <t>Fabricação de filigranas</t>
  </si>
  <si>
    <t>32122</t>
  </si>
  <si>
    <t>Fabricação de artigos de joalharia e de outros artigos de ourivesaria</t>
  </si>
  <si>
    <t>32123</t>
  </si>
  <si>
    <t>Trabalho de diamantes e de outras pedras preciosas ou semipreciosas para joalharia e uso industrial</t>
  </si>
  <si>
    <t>32130</t>
  </si>
  <si>
    <t>Fabricação de bijutarias</t>
  </si>
  <si>
    <t>32200</t>
  </si>
  <si>
    <t>Fabricação de instrumentos musicais</t>
  </si>
  <si>
    <t>32300</t>
  </si>
  <si>
    <t>Fabricação de artigos de desporto</t>
  </si>
  <si>
    <t>32400</t>
  </si>
  <si>
    <t>Fabricação de jogos e de brinquedos</t>
  </si>
  <si>
    <t>32501</t>
  </si>
  <si>
    <t>Fabricação de material ótico oftálmico</t>
  </si>
  <si>
    <t>32502</t>
  </si>
  <si>
    <t>Fabricação de material ortopédico e próteses e de instrumentos médico-cirúrgicos</t>
  </si>
  <si>
    <t>32910</t>
  </si>
  <si>
    <t>Fabricação de vassouras, escovas e pincéis</t>
  </si>
  <si>
    <t>32991</t>
  </si>
  <si>
    <t>Fabricação de canetas, lápis e similares</t>
  </si>
  <si>
    <t>32992</t>
  </si>
  <si>
    <t>Fabricação de fechos de correr, botões e similares</t>
  </si>
  <si>
    <t>32993</t>
  </si>
  <si>
    <t>Fabricação de guarda-sóis e chapéus de chuva</t>
  </si>
  <si>
    <t>32994</t>
  </si>
  <si>
    <t>Fabricação de equipamento de proteção e segurança</t>
  </si>
  <si>
    <t>32995</t>
  </si>
  <si>
    <t>Fabricação de caixões mortuários em madeira</t>
  </si>
  <si>
    <t>32996</t>
  </si>
  <si>
    <t>Outras indústrias transformadoras diversas, n.e.</t>
  </si>
  <si>
    <t>33110</t>
  </si>
  <si>
    <t>Reparação e manutenção de produtos metálicos</t>
  </si>
  <si>
    <t>33120</t>
  </si>
  <si>
    <t>Reparação e manutenção de máquinas</t>
  </si>
  <si>
    <t>33130</t>
  </si>
  <si>
    <t>Reparação e manutenção de equipamento eletrónico e ótico</t>
  </si>
  <si>
    <t>33140</t>
  </si>
  <si>
    <t>Reparação e manutenção de equipamento elétrico</t>
  </si>
  <si>
    <t>33150</t>
  </si>
  <si>
    <t>Reparação e manutenção de embarcações civis</t>
  </si>
  <si>
    <t>33160</t>
  </si>
  <si>
    <t>Reparação e manutenção de aeronaves e de veículos espaciais civis</t>
  </si>
  <si>
    <t>33170</t>
  </si>
  <si>
    <t>Reparação e manutenção de outro equipamento de transporte civil</t>
  </si>
  <si>
    <t>33180</t>
  </si>
  <si>
    <t>Reparação e manutenção de veículos de combate, navios, embarcações, aeronaves e veículos espaciais militares</t>
  </si>
  <si>
    <t>33190</t>
  </si>
  <si>
    <t>Reparação e manutenção de outro equipamento</t>
  </si>
  <si>
    <t>33200</t>
  </si>
  <si>
    <t>Instalação de máquinas e de equipamentos industriais</t>
  </si>
  <si>
    <t>35110</t>
  </si>
  <si>
    <t>Produção de eletricidade a partir de fontes não renováveis</t>
  </si>
  <si>
    <t>35121</t>
  </si>
  <si>
    <t>Produção de eletricidade de origem hídrica</t>
  </si>
  <si>
    <t>35122</t>
  </si>
  <si>
    <t>Produção de eletricidade de origem eólica</t>
  </si>
  <si>
    <t>35123</t>
  </si>
  <si>
    <t>Produção de eletricidade de origem solar</t>
  </si>
  <si>
    <t>35124</t>
  </si>
  <si>
    <t>Produção de eletricidade a partir de biomassa</t>
  </si>
  <si>
    <t>35125</t>
  </si>
  <si>
    <t>Produção de eletricidade de origem geotérmica e de outra origem renovável</t>
  </si>
  <si>
    <t>35130</t>
  </si>
  <si>
    <t>Transporte de eletricidade</t>
  </si>
  <si>
    <t>35140</t>
  </si>
  <si>
    <t>Distribuição de eletricidade</t>
  </si>
  <si>
    <t>35151</t>
  </si>
  <si>
    <t>Comércio de eletricidade, exceto para mobilidade elétrica</t>
  </si>
  <si>
    <t>35152</t>
  </si>
  <si>
    <t>Comércio de eletricidade para mobilidade elétrica</t>
  </si>
  <si>
    <t>35160</t>
  </si>
  <si>
    <t>Armazenamento de eletricidade</t>
  </si>
  <si>
    <t>35210</t>
  </si>
  <si>
    <t>Produção de gás</t>
  </si>
  <si>
    <t>35220</t>
  </si>
  <si>
    <t>Distribuição de combustíveis gasosos por condutas</t>
  </si>
  <si>
    <t>35230</t>
  </si>
  <si>
    <t>Comércio de gás por condutas</t>
  </si>
  <si>
    <t>35240</t>
  </si>
  <si>
    <t>Armazenamento de gás como parte dos serviços de abastecimento da rede</t>
  </si>
  <si>
    <t>35301</t>
  </si>
  <si>
    <t>Produção e distribuição de vapor, água quente e fria e ar frio por conduta</t>
  </si>
  <si>
    <t>35302</t>
  </si>
  <si>
    <t>Produção de gelo</t>
  </si>
  <si>
    <t>35400</t>
  </si>
  <si>
    <t>Atividades dos corretores e agentes de energia elétrica e gás natural</t>
  </si>
  <si>
    <t>36001</t>
  </si>
  <si>
    <t>Captação e tratamento de água</t>
  </si>
  <si>
    <t>36002</t>
  </si>
  <si>
    <t>Distribuição de água</t>
  </si>
  <si>
    <t>37001</t>
  </si>
  <si>
    <t>Recolha e drenagem de águas residuais</t>
  </si>
  <si>
    <t>37002</t>
  </si>
  <si>
    <t>Tratamento de águas residuais</t>
  </si>
  <si>
    <t>38111</t>
  </si>
  <si>
    <t>Recolha de resíduos inertes</t>
  </si>
  <si>
    <t>38112</t>
  </si>
  <si>
    <t>Recolha de outros resíduos não perigosos</t>
  </si>
  <si>
    <t>38120</t>
  </si>
  <si>
    <t>Recolha de resíduos perigosos</t>
  </si>
  <si>
    <t>38211</t>
  </si>
  <si>
    <t>Desmantelamento de veículos automóveis, em fim de vida</t>
  </si>
  <si>
    <t>38212</t>
  </si>
  <si>
    <t>Desmantelamento de equipamentos elétricos e eletrónicos, em fim de vida</t>
  </si>
  <si>
    <t>38213</t>
  </si>
  <si>
    <t>Desmantelamento de outros equipamentos e bens, em fim de vida</t>
  </si>
  <si>
    <t>38214</t>
  </si>
  <si>
    <t>Valorização de resíduos metálicos</t>
  </si>
  <si>
    <t>38215</t>
  </si>
  <si>
    <t>Valorização de resíduos não metálicos</t>
  </si>
  <si>
    <t>38220</t>
  </si>
  <si>
    <t>Valorização energética</t>
  </si>
  <si>
    <t>38230</t>
  </si>
  <si>
    <t>Outras operações de valorizações de resíduos</t>
  </si>
  <si>
    <t>38310</t>
  </si>
  <si>
    <t>Incineração sem valorização energética</t>
  </si>
  <si>
    <t>38320</t>
  </si>
  <si>
    <t>Deposição em aterro ou armazenamento permanente</t>
  </si>
  <si>
    <t>38330</t>
  </si>
  <si>
    <t>Outras operações de eliminação de resíduos</t>
  </si>
  <si>
    <t>39000</t>
  </si>
  <si>
    <t>Remediação e outras atividades dos serviços de gestão de resíduos</t>
  </si>
  <si>
    <t>41000</t>
  </si>
  <si>
    <t>Construção de edifícios residenciais e não residenciais</t>
  </si>
  <si>
    <t>42110</t>
  </si>
  <si>
    <t>Construção de estradas e autoestradas</t>
  </si>
  <si>
    <t>42120</t>
  </si>
  <si>
    <t>Construção de vias-férreas de superfície e subterrâneas</t>
  </si>
  <si>
    <t>42130</t>
  </si>
  <si>
    <t>Construção de pontes e túneis</t>
  </si>
  <si>
    <t>42210</t>
  </si>
  <si>
    <t>Construção de redes de transporte de águas, de esgotos e de outros fluidos</t>
  </si>
  <si>
    <t>42220</t>
  </si>
  <si>
    <t>Construção de redes de transporte e distribuição de eletricidade e redes de telecomunicações</t>
  </si>
  <si>
    <t>42910</t>
  </si>
  <si>
    <t>Engenharia hidráulica</t>
  </si>
  <si>
    <t>42990</t>
  </si>
  <si>
    <t>Construção de outras obras de engenharia civil, n.e.</t>
  </si>
  <si>
    <t>43110</t>
  </si>
  <si>
    <t>Demolição</t>
  </si>
  <si>
    <t>43120</t>
  </si>
  <si>
    <t>Preparação dos locais de construção</t>
  </si>
  <si>
    <t>43130</t>
  </si>
  <si>
    <t>Perfurações e sondagens</t>
  </si>
  <si>
    <t>43210</t>
  </si>
  <si>
    <t>Instalação elétrica</t>
  </si>
  <si>
    <t>43221</t>
  </si>
  <si>
    <t>Instalação de canalizações</t>
  </si>
  <si>
    <t>43222</t>
  </si>
  <si>
    <t>Instalação de climatização</t>
  </si>
  <si>
    <t>43230</t>
  </si>
  <si>
    <t>Instalação de isolamento</t>
  </si>
  <si>
    <t>43240</t>
  </si>
  <si>
    <t>Outras instalações em construções</t>
  </si>
  <si>
    <t>43310</t>
  </si>
  <si>
    <t>Estucagem</t>
  </si>
  <si>
    <t>43320</t>
  </si>
  <si>
    <t>Montagem de trabalhos de carpintaria e de caixilharia</t>
  </si>
  <si>
    <t>43330</t>
  </si>
  <si>
    <t>Revestimento de pavimentos e de paredes</t>
  </si>
  <si>
    <t>43340</t>
  </si>
  <si>
    <t>Pintura e colocação de vidros</t>
  </si>
  <si>
    <t>43350</t>
  </si>
  <si>
    <t>Outras atividades de acabamento em edifícios</t>
  </si>
  <si>
    <t>43410</t>
  </si>
  <si>
    <t>Atividades de colocação de telhados e coberturas</t>
  </si>
  <si>
    <t>43420</t>
  </si>
  <si>
    <t>Outras atividades especializadas de construção na construção de edifícios</t>
  </si>
  <si>
    <t>43500</t>
  </si>
  <si>
    <t>Atividades especializadas de construção em engenharia civil</t>
  </si>
  <si>
    <t>43600</t>
  </si>
  <si>
    <t>Atividades de serviços de intermediação para serviços especializados de construção</t>
  </si>
  <si>
    <t>43910</t>
  </si>
  <si>
    <t>Atividades de alvenaria e assentamento de tijolos</t>
  </si>
  <si>
    <t>43991</t>
  </si>
  <si>
    <t>Aluguer de equipamento de construção e de demolição, com operador</t>
  </si>
  <si>
    <t>43992</t>
  </si>
  <si>
    <t>Outras atividades especializadas de construção diversas, n.e.</t>
  </si>
  <si>
    <t>46110</t>
  </si>
  <si>
    <t>Atividades dos agentes do comércio por grosso de matérias-primas agrícolas e têxteis, animais vivos e produtos semiacabados</t>
  </si>
  <si>
    <t>46120</t>
  </si>
  <si>
    <t>Atividades dos agentes do comércio por grosso de combustíveis, minérios, metais e de produtos químicos para a indústria</t>
  </si>
  <si>
    <t>46130</t>
  </si>
  <si>
    <t>Atividades dos agentes do comércio por grosso de madeira e materiais de construção</t>
  </si>
  <si>
    <t>46140</t>
  </si>
  <si>
    <t>Atividades dos agentes do comércio por grosso de máquinas, equipamento industrial, embarcações e aeronaves</t>
  </si>
  <si>
    <t>46150</t>
  </si>
  <si>
    <t>Atividades dos agentes do comércio por grosso de mobiliário, artigos para uso doméstico e ferragens</t>
  </si>
  <si>
    <t>46160</t>
  </si>
  <si>
    <t>Atividades dos agentes do comércio por grosso de têxteis, vestuário, calçado e artigos de couro e pele</t>
  </si>
  <si>
    <t>46170</t>
  </si>
  <si>
    <t>Atividades dos agentes do comércio por grosso de produtos alimentares, bebidas e tabaco</t>
  </si>
  <si>
    <t>46180</t>
  </si>
  <si>
    <t>Atividades dos agentes do comércio por grosso de outros produtos</t>
  </si>
  <si>
    <t>46190</t>
  </si>
  <si>
    <t>Atividades dos agentes do comércio por grosso não especializado</t>
  </si>
  <si>
    <t>46211</t>
  </si>
  <si>
    <t>Comércio por grosso de alimentos para animais</t>
  </si>
  <si>
    <t>46212</t>
  </si>
  <si>
    <t>Comércio por grosso de tabaco em bruto</t>
  </si>
  <si>
    <t>46213</t>
  </si>
  <si>
    <t>Comércio por grosso de cortiça em bruto</t>
  </si>
  <si>
    <t>46214</t>
  </si>
  <si>
    <t>Comércio por grosso de cereais, sementes, leguminosas, oleaginosas e outras matérias-primas agrícolas</t>
  </si>
  <si>
    <t>46220</t>
  </si>
  <si>
    <t>Comércio por grosso de flores e plantas</t>
  </si>
  <si>
    <t>46230</t>
  </si>
  <si>
    <t>Comércio por grosso de animais vivos</t>
  </si>
  <si>
    <t>46240</t>
  </si>
  <si>
    <t>Comércio por grosso de peles e couro</t>
  </si>
  <si>
    <t>46311</t>
  </si>
  <si>
    <t>Comércio por grosso de fruta e de produtos hortícolas, exceto batata</t>
  </si>
  <si>
    <t>46312</t>
  </si>
  <si>
    <t>Comércio por grosso de batata</t>
  </si>
  <si>
    <t>46321</t>
  </si>
  <si>
    <t>Comércio por grosso de carne e produtos à base de carne</t>
  </si>
  <si>
    <t>46322</t>
  </si>
  <si>
    <t>Comércio por grosso de peixe, crustáceos e moluscos e produtos à base de peixe</t>
  </si>
  <si>
    <t>46331</t>
  </si>
  <si>
    <t>Comércio por grosso de leite, seus derivados e ovos</t>
  </si>
  <si>
    <t>46332</t>
  </si>
  <si>
    <t>Comércio por grosso de azeite, óleos e gorduras alimentares</t>
  </si>
  <si>
    <t>46341</t>
  </si>
  <si>
    <t>Comércio por grosso de bebidas alcoólicas</t>
  </si>
  <si>
    <t>46342</t>
  </si>
  <si>
    <t>Comércio por grosso de bebidas não alcoólicas</t>
  </si>
  <si>
    <t>46350</t>
  </si>
  <si>
    <t>Comércio por grosso de tabaco</t>
  </si>
  <si>
    <t>46361</t>
  </si>
  <si>
    <t>Comércio por grosso de açúcar</t>
  </si>
  <si>
    <t>46362</t>
  </si>
  <si>
    <t>Comércio por grosso de chocolate e de produtos de confeitaria</t>
  </si>
  <si>
    <t>46370</t>
  </si>
  <si>
    <t>Comércio por grosso de café, chá, cacau e especiarias</t>
  </si>
  <si>
    <t>46380</t>
  </si>
  <si>
    <t>Comércio por grosso de outros produtos alimentares</t>
  </si>
  <si>
    <t>46390</t>
  </si>
  <si>
    <t>Comércio por grosso não especializado de produtos alimentares, bebidas e tabaco</t>
  </si>
  <si>
    <t>46410</t>
  </si>
  <si>
    <t>Comércio por grosso de têxteis</t>
  </si>
  <si>
    <t>46421</t>
  </si>
  <si>
    <t>Comércio por grosso de vestuário e de acessórios</t>
  </si>
  <si>
    <t>46422</t>
  </si>
  <si>
    <t>Comércio por grosso de calçado</t>
  </si>
  <si>
    <t>46430</t>
  </si>
  <si>
    <t>Comércio por grosso de eletrodomésticos</t>
  </si>
  <si>
    <t>46441</t>
  </si>
  <si>
    <t>Comércio por grosso de louças em cerâmica e em vidro</t>
  </si>
  <si>
    <t>46442</t>
  </si>
  <si>
    <t>Comércio por grosso de produtos de limpeza</t>
  </si>
  <si>
    <t>46450</t>
  </si>
  <si>
    <t>Comércio por grosso de perfumes e de produtos de higiene</t>
  </si>
  <si>
    <t>46460</t>
  </si>
  <si>
    <t>Comércio por grosso de produtos farmacêuticos e médicos</t>
  </si>
  <si>
    <t>46471</t>
  </si>
  <si>
    <t>Comércio por grosso de mobiliário para uso doméstico, carpetes, tapetes e artigos de iluminação</t>
  </si>
  <si>
    <t>46472</t>
  </si>
  <si>
    <t>Comércio por grosso de mobiliário de escritório</t>
  </si>
  <si>
    <t>46480</t>
  </si>
  <si>
    <t>Comércio por grosso de relógios e de artigos de ourivesaria e joalharia</t>
  </si>
  <si>
    <t>46491</t>
  </si>
  <si>
    <t>Comércio por grosso de artigos de papelaria</t>
  </si>
  <si>
    <t>46492</t>
  </si>
  <si>
    <t>Comércio por grosso de livros, revistas e jornais</t>
  </si>
  <si>
    <t>46493</t>
  </si>
  <si>
    <t>Comércio por grosso de brinquedos, jogos e artigos de desporto</t>
  </si>
  <si>
    <t>46494</t>
  </si>
  <si>
    <t>Outro comércio por grosso de bens de consumo, n.e.</t>
  </si>
  <si>
    <t>46501</t>
  </si>
  <si>
    <t>Comércio por grosso de computadores, equipamentos periféricos e programas informáticos</t>
  </si>
  <si>
    <t>46502</t>
  </si>
  <si>
    <t>Comércio por grosso de equipamentos eletrónicos, de telecomunicações e suas partes</t>
  </si>
  <si>
    <t>46503</t>
  </si>
  <si>
    <t>Comércio por grosso de outras máquinas e material de escritório</t>
  </si>
  <si>
    <t>46610</t>
  </si>
  <si>
    <t>Comércio por grosso de máquinas e equipamentos agrícolas e suas peças e acessórios</t>
  </si>
  <si>
    <t>46620</t>
  </si>
  <si>
    <t>Comércio por grosso de máquinas-ferramentas</t>
  </si>
  <si>
    <t>46630</t>
  </si>
  <si>
    <t>Comércio por grosso de máquinas para a indústria extrativa, construção e engenharia civil</t>
  </si>
  <si>
    <t>46641</t>
  </si>
  <si>
    <t>Comércio por grosso de máquinas para a indústria têxtil, máquinas de costura e de tricotar</t>
  </si>
  <si>
    <t>46642</t>
  </si>
  <si>
    <t>Comércio por grosso de outras máquinas e equipamentos, n.e.</t>
  </si>
  <si>
    <t>46711</t>
  </si>
  <si>
    <t>Comércio por grosso de veículos automóveis ligeiros</t>
  </si>
  <si>
    <t>46712</t>
  </si>
  <si>
    <t>Comércio por grosso de outros veículos automóveis</t>
  </si>
  <si>
    <t>46720</t>
  </si>
  <si>
    <t>Comércio por grosso de peças e acessórios para veículos automóveis</t>
  </si>
  <si>
    <t>46730</t>
  </si>
  <si>
    <t>Comércio por grosso de motociclos, suas partes e acessórios</t>
  </si>
  <si>
    <t>46811</t>
  </si>
  <si>
    <t>Comércio por grosso de produtos petrolíferos</t>
  </si>
  <si>
    <t>46812</t>
  </si>
  <si>
    <t>Comércio por grosso de combustíveis sólidos, líquidos e gasosos, não derivados do petróleo</t>
  </si>
  <si>
    <t>46820</t>
  </si>
  <si>
    <t>Comércio por grosso de minérios e de metais</t>
  </si>
  <si>
    <t>46831</t>
  </si>
  <si>
    <t>Comércio por grosso de madeira em bruto e de produtos derivados</t>
  </si>
  <si>
    <t>46832</t>
  </si>
  <si>
    <t>Comércio por grosso de materiais de construção (exceto madeira) e equipamento sanitário</t>
  </si>
  <si>
    <t>46840</t>
  </si>
  <si>
    <t>Comércio por grosso de ferragens, ferramentas manuais e artigos para canalizações e aquecimento</t>
  </si>
  <si>
    <t>46850</t>
  </si>
  <si>
    <t>Comércio por grosso de produtos químicos</t>
  </si>
  <si>
    <t>46861</t>
  </si>
  <si>
    <t>Comércio por grosso de fibras têxteis naturais, artificiais e sintéticas</t>
  </si>
  <si>
    <t>46862</t>
  </si>
  <si>
    <t>Comércio por grosso de outros bens intermédios, n.e.</t>
  </si>
  <si>
    <t>46871</t>
  </si>
  <si>
    <t>Comércio por grosso de sucatas e de desperdícios metálicos</t>
  </si>
  <si>
    <t>46872</t>
  </si>
  <si>
    <t>Comércio por grosso de desperdícios têxteis, de cartão e papéis velhos</t>
  </si>
  <si>
    <t>46873</t>
  </si>
  <si>
    <t>Comércio por grosso de desperdícios de materiais, n.e.</t>
  </si>
  <si>
    <t>46890</t>
  </si>
  <si>
    <t>Outro comércio por grosso especializado, n.e.</t>
  </si>
  <si>
    <t>46900</t>
  </si>
  <si>
    <t>Comércio por grosso não especializado</t>
  </si>
  <si>
    <t>47111</t>
  </si>
  <si>
    <t>Comércio a retalho em supermercados e hipermercados</t>
  </si>
  <si>
    <t>47112</t>
  </si>
  <si>
    <t>Comércio a retalho em outros estabelecimentos não especializados, com predominância de produtos alimentares, bebidas ou tabaco</t>
  </si>
  <si>
    <t>47113</t>
  </si>
  <si>
    <t>Comércio a retalho não especializado, em bancas, feiras e unidades móveis de venda, de produtos alimentares, bebidas e tabaco</t>
  </si>
  <si>
    <t>47114</t>
  </si>
  <si>
    <t>Comércio a retalho não especializado, por correspondência ou via Internet, com predominância de produtos alimentares, bebidas e tabaco</t>
  </si>
  <si>
    <t>47115</t>
  </si>
  <si>
    <t>Comércio a retalho não especializado, por outros métodos, com predominância de produtos alimentares, bebidas e tabaco</t>
  </si>
  <si>
    <t>47121</t>
  </si>
  <si>
    <t>Comércio a retalho não especializado, sem predominância de produtos alimentares, bebidas e tabaco, em grandes armazéns e similares</t>
  </si>
  <si>
    <t>47122</t>
  </si>
  <si>
    <t>Comércio a retalho em outros estabelecimentos não especializados, sem predominância de produtos alimentares, bebidas ou tabaco</t>
  </si>
  <si>
    <t>47123</t>
  </si>
  <si>
    <t>Comércio a retalho não especializado em bancas, feiras e unidades móveis de venda, de têxteis, vestuário, calçado, malas e similares</t>
  </si>
  <si>
    <t>47124</t>
  </si>
  <si>
    <t>Comércio a retalho não especializado, em bancas, feiras e unidades móveis de venda, de outros produtos, sem predominância de produtos alimentares, bebidas e tabaco</t>
  </si>
  <si>
    <t>47125</t>
  </si>
  <si>
    <t>Comércio a retalho não especializado, por correspondência ou via Internet, sem predominância de produtos alimentares, bebidas e tabaco</t>
  </si>
  <si>
    <t>47126</t>
  </si>
  <si>
    <t>Comércio a retalho não especializado, por outros métodos, sem predominância de produtos alimentares, bebidas e tabaco</t>
  </si>
  <si>
    <t>47210</t>
  </si>
  <si>
    <t>Comércio a retalho de frutas e produtos hortícolas</t>
  </si>
  <si>
    <t>47220</t>
  </si>
  <si>
    <t>Comércio a retalho de carne e produtos à base de carne</t>
  </si>
  <si>
    <t>47230</t>
  </si>
  <si>
    <t>Comércio a retalho de peixe, crustáceos e moluscos</t>
  </si>
  <si>
    <t>47240</t>
  </si>
  <si>
    <t>Comércio a retalho de pão, de produtos de pastelaria e de confeitaria</t>
  </si>
  <si>
    <t>47250</t>
  </si>
  <si>
    <t>Comércio a retalho de bebidas</t>
  </si>
  <si>
    <t>47260</t>
  </si>
  <si>
    <t>Comércio a retalho de produtos do tabaco</t>
  </si>
  <si>
    <t>47271</t>
  </si>
  <si>
    <t>Comércio a retalho de leite e de derivados</t>
  </si>
  <si>
    <t>47272</t>
  </si>
  <si>
    <t>Comércio a retalho de produtos alimentares, naturais e dietéticos</t>
  </si>
  <si>
    <t>47273</t>
  </si>
  <si>
    <t>Outro comércio a retalho de produtos alimentares</t>
  </si>
  <si>
    <t>47300</t>
  </si>
  <si>
    <t>Comércio a retalho de combustível para veículos a motor</t>
  </si>
  <si>
    <t>47401</t>
  </si>
  <si>
    <t>Comércio a retalho de computadores, unidades periféricas e programas informáticos</t>
  </si>
  <si>
    <t>47402</t>
  </si>
  <si>
    <t>Comércio a retalho de equipamento de telecomunicações</t>
  </si>
  <si>
    <t>47403</t>
  </si>
  <si>
    <t>Comércio a retalho de equipamento audiovisual</t>
  </si>
  <si>
    <t>47510</t>
  </si>
  <si>
    <t>Comércio a retalho de têxteis</t>
  </si>
  <si>
    <t>47521</t>
  </si>
  <si>
    <t>Comércio a retalho de ferragens e de vidro plano</t>
  </si>
  <si>
    <t>47522</t>
  </si>
  <si>
    <t>Comércio a retalho de tintas, vernizes e produtos similares</t>
  </si>
  <si>
    <t>47523</t>
  </si>
  <si>
    <t>Comércio a retalho de material de bricolage, equipamento sanitário, ladrilhos e materiais de construção similares</t>
  </si>
  <si>
    <t>47530</t>
  </si>
  <si>
    <t>Comércio a retalho de carpetes, tapetes, cortinados e revestimentos para paredes e pavimentos</t>
  </si>
  <si>
    <t>47540</t>
  </si>
  <si>
    <t>Comércio a retalho de eletrodomésticos</t>
  </si>
  <si>
    <t>47551</t>
  </si>
  <si>
    <t>Comércio a retalho de mobiliário e artigos de iluminação</t>
  </si>
  <si>
    <t>47552</t>
  </si>
  <si>
    <t>Comércio a retalho de louças, cutelaria e de outros artigos similares para uso doméstico</t>
  </si>
  <si>
    <t>47553</t>
  </si>
  <si>
    <t>Comércio a retalho de outros artigos para o lar, n.e.</t>
  </si>
  <si>
    <t>47610</t>
  </si>
  <si>
    <t>Comércio a retalho de livros</t>
  </si>
  <si>
    <t>47621</t>
  </si>
  <si>
    <t>Comércio a retalho de jornais, revistas e outras publicações periódicas e artigos de papelaria, exceto máquinas e outro material de escritório</t>
  </si>
  <si>
    <t>47622</t>
  </si>
  <si>
    <t>Comércio a retalho de máquinas e de outro material de escritório</t>
  </si>
  <si>
    <t>47630</t>
  </si>
  <si>
    <t>Comércio a retalho de artigos de desporto</t>
  </si>
  <si>
    <t>47640</t>
  </si>
  <si>
    <t>Comércio a retalho de jogos e brinquedos</t>
  </si>
  <si>
    <t>47690</t>
  </si>
  <si>
    <t>Comércio a retalho de bens culturais e recreativos, n.e.</t>
  </si>
  <si>
    <t>47711</t>
  </si>
  <si>
    <t>Comércio a retalho de vestuário para adultos</t>
  </si>
  <si>
    <t>47712</t>
  </si>
  <si>
    <t>Comércio a retalho de vestuário para bebés e crianças</t>
  </si>
  <si>
    <t>47721</t>
  </si>
  <si>
    <t>Comércio a retalho de calçado</t>
  </si>
  <si>
    <t>47722</t>
  </si>
  <si>
    <t>Comércio a retalho de marroquinaria e artigos de viagem</t>
  </si>
  <si>
    <t>47730</t>
  </si>
  <si>
    <t>Comércio a retalho de produtos farmacêuticos</t>
  </si>
  <si>
    <t>47741</t>
  </si>
  <si>
    <t>Comércio a retalho de produtos médicos (exceto material ótico oftálmico) e ortopédicos</t>
  </si>
  <si>
    <t>47742</t>
  </si>
  <si>
    <t>Comércio a retalho de material ótico oftálmico</t>
  </si>
  <si>
    <t>47750</t>
  </si>
  <si>
    <t>Comércio a retalho de produtos cosméticos e de higiene</t>
  </si>
  <si>
    <t>47761</t>
  </si>
  <si>
    <t>Comércio a retalho de flores, plantas, sementes e fertilizantes</t>
  </si>
  <si>
    <t>47762</t>
  </si>
  <si>
    <t>Comércio a retalho de animais de companhia e respetivos alimentos</t>
  </si>
  <si>
    <t>47770</t>
  </si>
  <si>
    <t>Comércio a retalho de relógios e de artigos de ourivesaria e joalharia</t>
  </si>
  <si>
    <t>47781</t>
  </si>
  <si>
    <t>Comércio a retalho de material ótico, exceto oftálmico, fotográfico, cinematográfico e de instrumentos de precisão</t>
  </si>
  <si>
    <t>47782</t>
  </si>
  <si>
    <t>Comércio a retalho de combustíveis para uso doméstico</t>
  </si>
  <si>
    <t>47783</t>
  </si>
  <si>
    <t>Comércio a retalho de outros produtos novos, n.e.</t>
  </si>
  <si>
    <t>47790</t>
  </si>
  <si>
    <t>Comércio a retalho de artigos em segunda mão</t>
  </si>
  <si>
    <t>47811</t>
  </si>
  <si>
    <t>Comércio a retalho de veículos automóveis ligeiros</t>
  </si>
  <si>
    <t>47812</t>
  </si>
  <si>
    <t>Comércio a retalho de outros veículos automóveis</t>
  </si>
  <si>
    <t>47820</t>
  </si>
  <si>
    <t>Comércio a retalho de peças e acessórios para veículos automóveis</t>
  </si>
  <si>
    <t>47830</t>
  </si>
  <si>
    <t>Comércio a retalho de motociclos, suas partes e acessórios</t>
  </si>
  <si>
    <t>47910</t>
  </si>
  <si>
    <t>Atividades de serviços de intermediação no comércio a retalho não especializado</t>
  </si>
  <si>
    <t>47920</t>
  </si>
  <si>
    <t>Atividades de serviços de intermediação no comércio a retalho especializado</t>
  </si>
  <si>
    <t>49110</t>
  </si>
  <si>
    <t>Transporte de passageiros por ferrovia pesada</t>
  </si>
  <si>
    <t>49120</t>
  </si>
  <si>
    <t>Outro transporte ferroviário de passageiros</t>
  </si>
  <si>
    <t>49200</t>
  </si>
  <si>
    <t>Transporte ferroviário de mercadorias</t>
  </si>
  <si>
    <t>49311</t>
  </si>
  <si>
    <t>Transporte rodoviário regular, urbano e suburbano de passageiros</t>
  </si>
  <si>
    <t>49312</t>
  </si>
  <si>
    <t>Transporte regular interurbano em autocarros</t>
  </si>
  <si>
    <t>49320</t>
  </si>
  <si>
    <t>Transporte rodoviário não regular de passageiros</t>
  </si>
  <si>
    <t>49330</t>
  </si>
  <si>
    <t>Atividades de serviços de transporte de passageiros, a pedido, em veículo com condutor</t>
  </si>
  <si>
    <t>49340</t>
  </si>
  <si>
    <t>Transporte de passageiros por instalações por cabo (teleféricos, telesquis e outras)</t>
  </si>
  <si>
    <t>49390</t>
  </si>
  <si>
    <t>Outros transportes terrestres de passageiros, n.e.</t>
  </si>
  <si>
    <t>49410</t>
  </si>
  <si>
    <t>Transportes rodoviários de mercadorias</t>
  </si>
  <si>
    <t>49420</t>
  </si>
  <si>
    <t>Serviços de mudanças</t>
  </si>
  <si>
    <t>49500</t>
  </si>
  <si>
    <t>Transportes por oleodutos ou gasodutos</t>
  </si>
  <si>
    <t>50101</t>
  </si>
  <si>
    <t>Transportes marítimos não costeiros de passageiros</t>
  </si>
  <si>
    <t>50102</t>
  </si>
  <si>
    <t>Transportes costeiros e locais de passageiros, para fins não turísticos</t>
  </si>
  <si>
    <t>50103</t>
  </si>
  <si>
    <t>Transportes costeiros e locais de passageiros, para fins turísticos</t>
  </si>
  <si>
    <t>50200</t>
  </si>
  <si>
    <t>Transportes marítimos de mercadorias</t>
  </si>
  <si>
    <t>50301</t>
  </si>
  <si>
    <t>Transportes de passageiros por vias navegáveis interiores, para fins não turísticos</t>
  </si>
  <si>
    <t>50302</t>
  </si>
  <si>
    <t>Transportes de passageiros por vias navegáveis interiores, para fins turísticos</t>
  </si>
  <si>
    <t>50400</t>
  </si>
  <si>
    <t>Transportes de mercadorias por vias navegáveis interiores</t>
  </si>
  <si>
    <t>51100</t>
  </si>
  <si>
    <t>Transportes aéreos de passageiros</t>
  </si>
  <si>
    <t>51210</t>
  </si>
  <si>
    <t>Transportes aéreos de mercadorias</t>
  </si>
  <si>
    <t>51220</t>
  </si>
  <si>
    <t>Transportes espaciais</t>
  </si>
  <si>
    <t>52101</t>
  </si>
  <si>
    <t>Armazenagem frigorífica</t>
  </si>
  <si>
    <t>52102</t>
  </si>
  <si>
    <t>Armazenagem não frigorífica</t>
  </si>
  <si>
    <t>52211</t>
  </si>
  <si>
    <t>Gestão de infraestruturas dos transportes terrestres</t>
  </si>
  <si>
    <t>52212</t>
  </si>
  <si>
    <t>Assistência a veículos na estrada</t>
  </si>
  <si>
    <t>52213</t>
  </si>
  <si>
    <t>Outras atividades auxiliares dos transportes terrestres</t>
  </si>
  <si>
    <t>52220</t>
  </si>
  <si>
    <t>Atividades auxiliares dos transportes por água</t>
  </si>
  <si>
    <t>52230</t>
  </si>
  <si>
    <t>Atividades auxiliares dos transportes aéreos</t>
  </si>
  <si>
    <t>52240</t>
  </si>
  <si>
    <t>Manuseamento de carga</t>
  </si>
  <si>
    <t>52250</t>
  </si>
  <si>
    <t>Atividades dos serviços de logística</t>
  </si>
  <si>
    <t>52261</t>
  </si>
  <si>
    <t>Agentes aduaneiros e similares de apoio ao transporte</t>
  </si>
  <si>
    <t>52262</t>
  </si>
  <si>
    <t>Outras atividades de apoio ao transporte, n.e.</t>
  </si>
  <si>
    <t>52310</t>
  </si>
  <si>
    <t>Atividades de serviços de intermediação dos transportes de mercadorias</t>
  </si>
  <si>
    <t>52320</t>
  </si>
  <si>
    <t>Atividades de serviços de intermediação dos transportes de passageiros</t>
  </si>
  <si>
    <t>53100</t>
  </si>
  <si>
    <t>Atividades postais sujeitas a obrigações de serviço universal</t>
  </si>
  <si>
    <t>53201</t>
  </si>
  <si>
    <t>Outras atividades postais e de correios, exceto entregas ao domicílio sem tratamento ou triagem</t>
  </si>
  <si>
    <t>53202</t>
  </si>
  <si>
    <t>Atividades de serviços de entrega ao domicílio sem tratamento ou triagem</t>
  </si>
  <si>
    <t>53300</t>
  </si>
  <si>
    <t>Atividades de serviços de intermediação de atividades postais e de correios</t>
  </si>
  <si>
    <t>55101</t>
  </si>
  <si>
    <t>Hotéis, exceto hotéis rurais</t>
  </si>
  <si>
    <t>55102</t>
  </si>
  <si>
    <t>Hotéis-Apartamentos</t>
  </si>
  <si>
    <t>55103</t>
  </si>
  <si>
    <t>Pousadas</t>
  </si>
  <si>
    <t>55104</t>
  </si>
  <si>
    <t>Aldeamentos turísticos</t>
  </si>
  <si>
    <t>55105</t>
  </si>
  <si>
    <t>Apartamentos turísticos</t>
  </si>
  <si>
    <t>55106</t>
  </si>
  <si>
    <t>Hotéis Rurais</t>
  </si>
  <si>
    <t>55107</t>
  </si>
  <si>
    <t>Outros estabelecimentos hoteleiros</t>
  </si>
  <si>
    <t>55201</t>
  </si>
  <si>
    <t>Alojamento mobilado para turistas</t>
  </si>
  <si>
    <t>55202</t>
  </si>
  <si>
    <t>Alojamento em estabelecimentos de turismo no espaço rural, exceto hotéis rurais</t>
  </si>
  <si>
    <t>55203</t>
  </si>
  <si>
    <t>Alojamento em estabelecimentos de turismo de habitação</t>
  </si>
  <si>
    <t>55204</t>
  </si>
  <si>
    <t>Estabelecimentos de hospedagem, exceto hostels</t>
  </si>
  <si>
    <t>55205</t>
  </si>
  <si>
    <t>Hostels</t>
  </si>
  <si>
    <t>55206</t>
  </si>
  <si>
    <t>Colónias e campos de férias</t>
  </si>
  <si>
    <t>55207</t>
  </si>
  <si>
    <t>Outros locais de alojamento de curta duração</t>
  </si>
  <si>
    <t>55300</t>
  </si>
  <si>
    <t>Parques de campismo e de caravanismo</t>
  </si>
  <si>
    <t>55400</t>
  </si>
  <si>
    <t>Atividades de serviços de intermediação de alojamento</t>
  </si>
  <si>
    <t>55900</t>
  </si>
  <si>
    <t>Outros locais de alojamento</t>
  </si>
  <si>
    <t>56111</t>
  </si>
  <si>
    <t>Restaurantes tipo tradicional</t>
  </si>
  <si>
    <t>56112</t>
  </si>
  <si>
    <t>Restaurantes com lugares ao balcão</t>
  </si>
  <si>
    <t>56113</t>
  </si>
  <si>
    <t>Restaurantes sem serviço de mesa</t>
  </si>
  <si>
    <t>56114</t>
  </si>
  <si>
    <t>Restaurantes típicos</t>
  </si>
  <si>
    <t>56115</t>
  </si>
  <si>
    <t>Restaurantes com espaço de dança</t>
  </si>
  <si>
    <t>56116</t>
  </si>
  <si>
    <t>Confeção de refeições prontas a levar para casa</t>
  </si>
  <si>
    <t>56117</t>
  </si>
  <si>
    <t>Restaurantes, n.e.</t>
  </si>
  <si>
    <t>56120</t>
  </si>
  <si>
    <t>Atividades de serviços de alimentação em meios móveis</t>
  </si>
  <si>
    <t>56210</t>
  </si>
  <si>
    <t>Fornecimento de refeições para eventos</t>
  </si>
  <si>
    <t>56220</t>
  </si>
  <si>
    <t>Atividades de serviço de fornecimento de refeições por contrato e outras atividades de serviços de alimentação</t>
  </si>
  <si>
    <t>56301</t>
  </si>
  <si>
    <t>Cafés</t>
  </si>
  <si>
    <t>56302</t>
  </si>
  <si>
    <t>Bares</t>
  </si>
  <si>
    <t>56303</t>
  </si>
  <si>
    <t>Pastelarias e casas de chá</t>
  </si>
  <si>
    <t>56304</t>
  </si>
  <si>
    <t>Outros estabelecimentos de bebidas sem espetáculo, exceto itinerantes</t>
  </si>
  <si>
    <t>56305</t>
  </si>
  <si>
    <t>Estabelecimentos de bebidas com espaço de dança</t>
  </si>
  <si>
    <t>56306</t>
  </si>
  <si>
    <t>Estabelecimentos de bebidas itinerantes</t>
  </si>
  <si>
    <t>56400</t>
  </si>
  <si>
    <t>Atividades de serviços de intermediação relativas a atividades de serviços de restauração</t>
  </si>
  <si>
    <t>58110</t>
  </si>
  <si>
    <t>Edição de livros</t>
  </si>
  <si>
    <t>58120</t>
  </si>
  <si>
    <t>Edição de jornais</t>
  </si>
  <si>
    <t>58130</t>
  </si>
  <si>
    <t>Edição de revistas e de outras publicações periódicas</t>
  </si>
  <si>
    <t>58190</t>
  </si>
  <si>
    <t>Outras atividades de edição, exceto edição de programas informáticos</t>
  </si>
  <si>
    <t>58210</t>
  </si>
  <si>
    <t>Edição de jogos de vídeo</t>
  </si>
  <si>
    <t>58290</t>
  </si>
  <si>
    <t>Edição de outros programas informáticos</t>
  </si>
  <si>
    <t>59110</t>
  </si>
  <si>
    <t>Atividades de produção de filmes, de vídeos e de programas de televisão</t>
  </si>
  <si>
    <t>59120</t>
  </si>
  <si>
    <t>Atividades de pós-produção de filmes, de vídeos e de programas de televisão</t>
  </si>
  <si>
    <t>59130</t>
  </si>
  <si>
    <t>Atividades de distribuição de filmes e de vídeos</t>
  </si>
  <si>
    <t>59140</t>
  </si>
  <si>
    <t>Atividades de projeção de filmes</t>
  </si>
  <si>
    <t>59200</t>
  </si>
  <si>
    <t>Atividades de gravação de som e edição de música</t>
  </si>
  <si>
    <t>60100</t>
  </si>
  <si>
    <t>Atividades de radiodifusão e de distribuição de áudio</t>
  </si>
  <si>
    <t>60200</t>
  </si>
  <si>
    <t>Atividades de programação e difusão de televisão e de distribuição de vídeo</t>
  </si>
  <si>
    <t>60310</t>
  </si>
  <si>
    <t>Atividades das agências de notícias</t>
  </si>
  <si>
    <t>60390</t>
  </si>
  <si>
    <t>Outras atividades de distribuição de conteúdos</t>
  </si>
  <si>
    <t>61101</t>
  </si>
  <si>
    <t>Atividades de telecomunicações por cabo</t>
  </si>
  <si>
    <t>61102</t>
  </si>
  <si>
    <t>Atividades de telecomunicações sem fios</t>
  </si>
  <si>
    <t>61103</t>
  </si>
  <si>
    <t>Atividades de telecomunicações por satélite</t>
  </si>
  <si>
    <t>61200</t>
  </si>
  <si>
    <t>Atividades de revenda de telecomunicações e atividades de serviços de intermediação no domínio das telecomunicações</t>
  </si>
  <si>
    <t>61900</t>
  </si>
  <si>
    <t>Outras atividades de telecomunicações</t>
  </si>
  <si>
    <t>62100</t>
  </si>
  <si>
    <t>Atividades de programação informática</t>
  </si>
  <si>
    <t>62201</t>
  </si>
  <si>
    <t>Atividades de consultoria em informática</t>
  </si>
  <si>
    <t>62202</t>
  </si>
  <si>
    <t>Gestão e exploração de instalações informáticas</t>
  </si>
  <si>
    <t>62900</t>
  </si>
  <si>
    <t>Outras atividades de serviços relacionados com as tecnologias da informação e informática</t>
  </si>
  <si>
    <t>63100</t>
  </si>
  <si>
    <t>Infraestruturas de computação, atividades de processamento de dados, domiciliação de informação e atividades relacionadas</t>
  </si>
  <si>
    <t>63910</t>
  </si>
  <si>
    <t>Atividades de portais de pesquisa Web</t>
  </si>
  <si>
    <t>63920</t>
  </si>
  <si>
    <t>Outras atividades de serviços de informação</t>
  </si>
  <si>
    <t>64110</t>
  </si>
  <si>
    <t>Banco central</t>
  </si>
  <si>
    <t>64190</t>
  </si>
  <si>
    <t>Outra intermediação monetária</t>
  </si>
  <si>
    <t>64211</t>
  </si>
  <si>
    <t>Atividades das sociedades gestoras de participações sociais financeiras</t>
  </si>
  <si>
    <t>64212</t>
  </si>
  <si>
    <t>Atividades das sociedades gestoras de participações sociais não financeiras</t>
  </si>
  <si>
    <t>64220</t>
  </si>
  <si>
    <t>Atividades de canais de financiamento (financing conduits)</t>
  </si>
  <si>
    <t>64310</t>
  </si>
  <si>
    <t>Atividades dos fundos de investimento do mercado monetário e do mercado não monetário</t>
  </si>
  <si>
    <t>64320</t>
  </si>
  <si>
    <t>Atividades de trusts, patrimónios e contas fiduciárias (estate and agency accounts)</t>
  </si>
  <si>
    <t>64910</t>
  </si>
  <si>
    <t>Locação financeira</t>
  </si>
  <si>
    <t>64921</t>
  </si>
  <si>
    <t>Atividades das instituições financeiras de crédito</t>
  </si>
  <si>
    <t>64922</t>
  </si>
  <si>
    <t>Atividades das sociedades financeiras para aquisições a crédito</t>
  </si>
  <si>
    <t>64923</t>
  </si>
  <si>
    <t>Atividades de factoring</t>
  </si>
  <si>
    <t>64924</t>
  </si>
  <si>
    <t>Outras atividades de crédito, n.e., exceto factoring</t>
  </si>
  <si>
    <t>64990</t>
  </si>
  <si>
    <t>Outras atividades de serviços financeiros, n.e., exceto seguros e fundos de pensões</t>
  </si>
  <si>
    <t>65111</t>
  </si>
  <si>
    <t>Seguros de vida, exceto outras atividades complementares de segurança social</t>
  </si>
  <si>
    <t>65112</t>
  </si>
  <si>
    <t>Outras atividades complementares de segurança social</t>
  </si>
  <si>
    <t>65120</t>
  </si>
  <si>
    <t>Seguros não vida</t>
  </si>
  <si>
    <t>65200</t>
  </si>
  <si>
    <t>Resseguros</t>
  </si>
  <si>
    <t>65300</t>
  </si>
  <si>
    <t>Fundos de pensões</t>
  </si>
  <si>
    <t>66110</t>
  </si>
  <si>
    <t>Administração de mercados financeiros</t>
  </si>
  <si>
    <t>66120</t>
  </si>
  <si>
    <t>Atividades de negociação por conta de terceiros em valores mobiliários e outros instrumentos financeiros</t>
  </si>
  <si>
    <t>66190</t>
  </si>
  <si>
    <t>Outras atividades auxiliares de serviços financeiros, exceto seguros e fundos de pensões</t>
  </si>
  <si>
    <t>66210</t>
  </si>
  <si>
    <t>Avaliação de riscos e danos</t>
  </si>
  <si>
    <t>66220</t>
  </si>
  <si>
    <t>Atividades de mediadores de seguros</t>
  </si>
  <si>
    <t>66290</t>
  </si>
  <si>
    <t>Atividades auxiliares de seguros e fundos de pensões, n.e.</t>
  </si>
  <si>
    <t>66300</t>
  </si>
  <si>
    <t>Atividades de gestão de fundos</t>
  </si>
  <si>
    <t>68110</t>
  </si>
  <si>
    <t>Compra e venda de bens imobiliários</t>
  </si>
  <si>
    <t>68120</t>
  </si>
  <si>
    <t>Desenvolvimento de projetos de edifícios</t>
  </si>
  <si>
    <t>68200</t>
  </si>
  <si>
    <t>Arrendamento e exploração de bens imobiliários próprios ou em locação</t>
  </si>
  <si>
    <t>68310</t>
  </si>
  <si>
    <t>Atividades de serviços de intermediação de atividades imobiliárias</t>
  </si>
  <si>
    <t>68321</t>
  </si>
  <si>
    <t>Administração de imóveis por conta de outrem</t>
  </si>
  <si>
    <t>68322</t>
  </si>
  <si>
    <t>Administração de condomínios</t>
  </si>
  <si>
    <t>68323</t>
  </si>
  <si>
    <t>Atividades de angariação imobiliária</t>
  </si>
  <si>
    <t>68324</t>
  </si>
  <si>
    <t>Atividades de avaliação imobiliária</t>
  </si>
  <si>
    <t>69101</t>
  </si>
  <si>
    <t>Atividades jurídicas, exceto dos cartórios notariais</t>
  </si>
  <si>
    <t>69102</t>
  </si>
  <si>
    <t>Atividades dos cartórios notariais</t>
  </si>
  <si>
    <t>69201</t>
  </si>
  <si>
    <t>Atividades de contabilidade e consultoria fiscal</t>
  </si>
  <si>
    <t>69202</t>
  </si>
  <si>
    <t>Atividades de auditoria e revisão de contas</t>
  </si>
  <si>
    <t>70100</t>
  </si>
  <si>
    <t>Atividades das sedes sociais</t>
  </si>
  <si>
    <t>70200</t>
  </si>
  <si>
    <t>Atividades de consultoria para os negócios e outra consultoria para a gestão</t>
  </si>
  <si>
    <t>71110</t>
  </si>
  <si>
    <t>Atividades de arquitetura</t>
  </si>
  <si>
    <t>71120</t>
  </si>
  <si>
    <t>Atividades de engenharia e técnicas afins</t>
  </si>
  <si>
    <t>71200</t>
  </si>
  <si>
    <t>Atividades de ensaios e análises técnicas</t>
  </si>
  <si>
    <t>72101</t>
  </si>
  <si>
    <t>Investigação e desenvolvimento em biotecnologia</t>
  </si>
  <si>
    <t>72102</t>
  </si>
  <si>
    <t>Outra investigação e desenvolvimento das ciências físicas e naturais</t>
  </si>
  <si>
    <t>72200</t>
  </si>
  <si>
    <t>Investigação e desenvolvimento das ciências sociais e humanas</t>
  </si>
  <si>
    <t>73110</t>
  </si>
  <si>
    <t>Atividades das agências de publicidade</t>
  </si>
  <si>
    <t>73120</t>
  </si>
  <si>
    <t>Atividades de representação nos meios de comunicação</t>
  </si>
  <si>
    <t>73200</t>
  </si>
  <si>
    <t>Estudos de mercado e sondagens de opinião</t>
  </si>
  <si>
    <t>73300</t>
  </si>
  <si>
    <t>Atividades de relações públicas e comunicação</t>
  </si>
  <si>
    <t>74110</t>
  </si>
  <si>
    <t>Atividades de design de produtos industriais e de moda</t>
  </si>
  <si>
    <t>74120</t>
  </si>
  <si>
    <t>Atividades de design gráfico e de comunicação visual</t>
  </si>
  <si>
    <t>74130</t>
  </si>
  <si>
    <t>Atividades de design de interiores</t>
  </si>
  <si>
    <t>74140</t>
  </si>
  <si>
    <t>Outras atividades especializadas de design</t>
  </si>
  <si>
    <t>74200</t>
  </si>
  <si>
    <t>Atividades fotográficas</t>
  </si>
  <si>
    <t>74300</t>
  </si>
  <si>
    <t>Atividades de tradução e interpretação</t>
  </si>
  <si>
    <t>74910</t>
  </si>
  <si>
    <t>Atividades de serviços de comercialização e corretagem de patentes</t>
  </si>
  <si>
    <t>74991</t>
  </si>
  <si>
    <t>Atividades de agentes de profissionais desportivos</t>
  </si>
  <si>
    <t>74992</t>
  </si>
  <si>
    <t>Outras atividades de consultoria, cientificas, técnicas e similares, diversas, n.e., exceto agentes de profissionais desportivos</t>
  </si>
  <si>
    <t>75000</t>
  </si>
  <si>
    <t>Atividades veterinárias</t>
  </si>
  <si>
    <t>77111</t>
  </si>
  <si>
    <t>Aluguer de veículos automóveis ligeiros de curto prazo</t>
  </si>
  <si>
    <t>77112</t>
  </si>
  <si>
    <t>Aluguer operacional de veículos automóveis ligeiros</t>
  </si>
  <si>
    <t>77120</t>
  </si>
  <si>
    <t>Aluguer de veículos automóveis pesados</t>
  </si>
  <si>
    <t>77211</t>
  </si>
  <si>
    <t>Aluguer de bicicletas e similares</t>
  </si>
  <si>
    <t>77212</t>
  </si>
  <si>
    <t>Aluguer de outros bens recreativos e desportivos</t>
  </si>
  <si>
    <t>77220</t>
  </si>
  <si>
    <t>Aluguer de outros bens de uso pessoal e doméstico</t>
  </si>
  <si>
    <t>77310</t>
  </si>
  <si>
    <t>Aluguer de máquinas e equipamentos agrícolas</t>
  </si>
  <si>
    <t>77320</t>
  </si>
  <si>
    <t>Aluguer de máquinas e equipamentos para a construção e engenharia civil</t>
  </si>
  <si>
    <t>77330</t>
  </si>
  <si>
    <t>Aluguer de máquinas e equipamentos de escritório e de computadores</t>
  </si>
  <si>
    <t>77340</t>
  </si>
  <si>
    <t>Aluguer de meios de transporte marítimo e fluvial</t>
  </si>
  <si>
    <t>77350</t>
  </si>
  <si>
    <t>Aluguer de meios de transporte aéreo</t>
  </si>
  <si>
    <t>77390</t>
  </si>
  <si>
    <t>Aluguer de outras máquinas, equipamentos e bens tangíveis, n.e.</t>
  </si>
  <si>
    <t>77400</t>
  </si>
  <si>
    <t>Locação de propriedade intelectual e produtos semelhantes, excetuando obras protegidas por direitos de autor</t>
  </si>
  <si>
    <t>77510</t>
  </si>
  <si>
    <t>Atividades de serviços de intermediação de aluguer e locação de automóveis, autocaravanas e reboques</t>
  </si>
  <si>
    <t>77520</t>
  </si>
  <si>
    <t>Atividades de serviços de intermediação de aluguer e locação de outros bens corpóreos e ativos incorpóreos não financeiros</t>
  </si>
  <si>
    <t>78100</t>
  </si>
  <si>
    <t>Atividades das empresas de seleção e colocação de pessoal</t>
  </si>
  <si>
    <t>78201</t>
  </si>
  <si>
    <t>Atividades das empresas de trabalho temporário</t>
  </si>
  <si>
    <t>78202</t>
  </si>
  <si>
    <t>Outro fornecimento de recursos humanos</t>
  </si>
  <si>
    <t>79110</t>
  </si>
  <si>
    <t>Atividades das agências de viagens</t>
  </si>
  <si>
    <t>79120</t>
  </si>
  <si>
    <t>Atividades dos operadores turísticos</t>
  </si>
  <si>
    <t>79900</t>
  </si>
  <si>
    <t>Outros serviços de reservas e atividades relacionadas</t>
  </si>
  <si>
    <t>80011</t>
  </si>
  <si>
    <t>Atividades de segurança privada</t>
  </si>
  <si>
    <t>80012</t>
  </si>
  <si>
    <t>Atividades de investigação, exceto cientifica</t>
  </si>
  <si>
    <t>80090</t>
  </si>
  <si>
    <t>Atividades de segurança, n.e.</t>
  </si>
  <si>
    <t>81100</t>
  </si>
  <si>
    <t>Atividades combinadas de apoio aos edifícios</t>
  </si>
  <si>
    <t>81210</t>
  </si>
  <si>
    <t>Limpeza geral de edifícios</t>
  </si>
  <si>
    <t>81220</t>
  </si>
  <si>
    <t>Outras atividades de limpeza de edifícios e em equipamentos industriais</t>
  </si>
  <si>
    <t>81231</t>
  </si>
  <si>
    <t>Atividades de desinfeção, desratização e similares</t>
  </si>
  <si>
    <t>81232</t>
  </si>
  <si>
    <t>Outras atividades de limpeza, n.e.</t>
  </si>
  <si>
    <t>81300</t>
  </si>
  <si>
    <t>Atividades dos serviços de plantação e manutenção de jardins</t>
  </si>
  <si>
    <t>82100</t>
  </si>
  <si>
    <t>Atividades de serviços administrativos e de apoio</t>
  </si>
  <si>
    <t>82200</t>
  </si>
  <si>
    <t>Atividades dos centros de chamadas</t>
  </si>
  <si>
    <t>82300</t>
  </si>
  <si>
    <t>Organização de feiras, congressos e similares</t>
  </si>
  <si>
    <t>82400</t>
  </si>
  <si>
    <t>Atividades de serviços de intermediação de atividades de serviços de apoio aos negócios, n.e.</t>
  </si>
  <si>
    <t>82910</t>
  </si>
  <si>
    <t>Atividades das agências de cobranças e de avaliação do risco de crédito</t>
  </si>
  <si>
    <t>82921</t>
  </si>
  <si>
    <t>Engarrafamento de gases</t>
  </si>
  <si>
    <t>82922</t>
  </si>
  <si>
    <t>Outras atividades de embalagem</t>
  </si>
  <si>
    <t>82990</t>
  </si>
  <si>
    <t>Outras atividades de serviços de apoio aos negócios, n.e.</t>
  </si>
  <si>
    <t>84111</t>
  </si>
  <si>
    <t>Administração Central</t>
  </si>
  <si>
    <t>84112</t>
  </si>
  <si>
    <t>Administração Regional Autónoma</t>
  </si>
  <si>
    <t>84113</t>
  </si>
  <si>
    <t>Administração Local</t>
  </si>
  <si>
    <t>84114</t>
  </si>
  <si>
    <t>Atividades de apoio à administração pública</t>
  </si>
  <si>
    <t>84121</t>
  </si>
  <si>
    <t>Administração Pública - atividades de saúde</t>
  </si>
  <si>
    <t>84122</t>
  </si>
  <si>
    <t>Administração Pública - atividades de educação</t>
  </si>
  <si>
    <t>84123</t>
  </si>
  <si>
    <t>Administração Pública - atividades do ambiente</t>
  </si>
  <si>
    <t>84124</t>
  </si>
  <si>
    <t>Administração Pública - atividades da cultura, desporto, recreativas, habitação e de outras atividades sociais, exceto segurança social obrigatória e ambiente</t>
  </si>
  <si>
    <t>84130</t>
  </si>
  <si>
    <t>Regulação e promoção da eficiência da atividade económica</t>
  </si>
  <si>
    <t>84210</t>
  </si>
  <si>
    <t>Negócios estrangeiros</t>
  </si>
  <si>
    <t>84220</t>
  </si>
  <si>
    <t>Atividades de defesa</t>
  </si>
  <si>
    <t>84230</t>
  </si>
  <si>
    <t>Atividades de justiça</t>
  </si>
  <si>
    <t>84240</t>
  </si>
  <si>
    <t>Atividades de segurança e ordem pública</t>
  </si>
  <si>
    <t>84250</t>
  </si>
  <si>
    <t>Atividades de proteção civil</t>
  </si>
  <si>
    <t>84300</t>
  </si>
  <si>
    <t>Atividades de segurança social obrigatória</t>
  </si>
  <si>
    <t>85100</t>
  </si>
  <si>
    <t>Ensino pré-escolar</t>
  </si>
  <si>
    <t>85201</t>
  </si>
  <si>
    <t>Ensino básico (1º Ciclo)</t>
  </si>
  <si>
    <t>85202</t>
  </si>
  <si>
    <t>Ensino básico (2º Ciclo)</t>
  </si>
  <si>
    <t>85310</t>
  </si>
  <si>
    <t>Ensino básico (3º Ciclo) e secundário geral</t>
  </si>
  <si>
    <t>85320</t>
  </si>
  <si>
    <t>Ensino secundário profissional</t>
  </si>
  <si>
    <t>85330</t>
  </si>
  <si>
    <t>Ensino pós-secundário não superior</t>
  </si>
  <si>
    <t>85400</t>
  </si>
  <si>
    <t>Ensino superior</t>
  </si>
  <si>
    <t>85510</t>
  </si>
  <si>
    <t>Ensino desportivo e recreativo</t>
  </si>
  <si>
    <t>85520</t>
  </si>
  <si>
    <t>Ensino de atividades culturais</t>
  </si>
  <si>
    <t>85530</t>
  </si>
  <si>
    <t>Escolas de condução e pilotagem</t>
  </si>
  <si>
    <t>85591</t>
  </si>
  <si>
    <t>Formação profissional</t>
  </si>
  <si>
    <t>85592</t>
  </si>
  <si>
    <t>Escolas de línguas</t>
  </si>
  <si>
    <t>85593</t>
  </si>
  <si>
    <t>Outras atividades educativas, diversas, n.e.</t>
  </si>
  <si>
    <t>85610</t>
  </si>
  <si>
    <t>Atividades de serviços de intermediação de cursos e tutores</t>
  </si>
  <si>
    <t>85690</t>
  </si>
  <si>
    <t>Atividades de apoio ao ensino, n.e.</t>
  </si>
  <si>
    <t>86100</t>
  </si>
  <si>
    <t>Atividades dos estabelecimentos de saúde com internamento</t>
  </si>
  <si>
    <t>86210</t>
  </si>
  <si>
    <t>Atividades de prática clínica geral</t>
  </si>
  <si>
    <t>86220</t>
  </si>
  <si>
    <t>Atividades médicas especializadas</t>
  </si>
  <si>
    <t>86230</t>
  </si>
  <si>
    <t>Atividades de medicina dentária e odontologia</t>
  </si>
  <si>
    <t>86911</t>
  </si>
  <si>
    <t>Atividades dos serviços dos laboratórios de análises clínicas</t>
  </si>
  <si>
    <t>86912</t>
  </si>
  <si>
    <t>Atividades dos serviços de diagnóstico por imagem</t>
  </si>
  <si>
    <t>86920</t>
  </si>
  <si>
    <t>Transporte de doentes em ambulância</t>
  </si>
  <si>
    <t>86930</t>
  </si>
  <si>
    <t>Atividades de psicólogos e psicoterapeutas, exceto médicos</t>
  </si>
  <si>
    <t>86940</t>
  </si>
  <si>
    <t>Atividades de enfermagem e de parteiras</t>
  </si>
  <si>
    <t>86950</t>
  </si>
  <si>
    <t>Atividades de fisioterapia</t>
  </si>
  <si>
    <t>86961</t>
  </si>
  <si>
    <t>Atividades de terapêuticas não convencionais</t>
  </si>
  <si>
    <t>86962</t>
  </si>
  <si>
    <t>Outras atividades de medicina tradicional, complementar e alternativa, exceto terapêuticas não convencionais</t>
  </si>
  <si>
    <t>86970</t>
  </si>
  <si>
    <t>Atividades de serviços de intermediação de serviços médicos, odontológicos e outros serviços de saúde humana</t>
  </si>
  <si>
    <t>86991</t>
  </si>
  <si>
    <t>Centros de recolha e bancos de órgãos</t>
  </si>
  <si>
    <t>86992</t>
  </si>
  <si>
    <t>Atividades termais</t>
  </si>
  <si>
    <t>86993</t>
  </si>
  <si>
    <t>Outras atividades de saúde humana, diversas, n.e.</t>
  </si>
  <si>
    <t>87100</t>
  </si>
  <si>
    <t>Atividades de cuidados de enfermagem em estruturas residenciais</t>
  </si>
  <si>
    <t>87200</t>
  </si>
  <si>
    <t>Atividades de apoio social em estruturas residenciais para pessoas com doenças do foro mental ou do abuso de drogas</t>
  </si>
  <si>
    <t>87301</t>
  </si>
  <si>
    <t>Atividades de apoio social em estruturas residenciais para pessoas idosas</t>
  </si>
  <si>
    <t>87302</t>
  </si>
  <si>
    <t>Atividades de apoio social em estruturas residenciais para pessoas com incapacidade física</t>
  </si>
  <si>
    <t>87910</t>
  </si>
  <si>
    <t>Atividades dos serviços de intermediação de atividades de apoio social em estruturas residenciais</t>
  </si>
  <si>
    <t>87991</t>
  </si>
  <si>
    <t>Atividades de apoio social em estruturas residenciais para crianças e jovens</t>
  </si>
  <si>
    <t>87992</t>
  </si>
  <si>
    <t>Outras atividades de apoio social em estruturas residenciais, diversas, n.e.</t>
  </si>
  <si>
    <t>88101</t>
  </si>
  <si>
    <t>Atividades de ação social para pessoas idosas, sem alojamento</t>
  </si>
  <si>
    <t>88102</t>
  </si>
  <si>
    <t>Atividades de ação social para pessoas com incapacidades, sem alojamento</t>
  </si>
  <si>
    <t>88910</t>
  </si>
  <si>
    <t>Atividades de cuidados diurnos para crianças, sem alojamento</t>
  </si>
  <si>
    <t>88990</t>
  </si>
  <si>
    <t>Outras atividades de ação social sem alojamento, n.e.</t>
  </si>
  <si>
    <t>90110</t>
  </si>
  <si>
    <t>Atividades de criação literária e de composição musical</t>
  </si>
  <si>
    <t>90120</t>
  </si>
  <si>
    <t>Atividades de criação de artes visuais</t>
  </si>
  <si>
    <t>90130</t>
  </si>
  <si>
    <t>Outras atividades de criação artística</t>
  </si>
  <si>
    <t>90200</t>
  </si>
  <si>
    <t>Atividades das artes do espetáculo</t>
  </si>
  <si>
    <t>90310</t>
  </si>
  <si>
    <t>Exploração de salas e locais de espetáculos</t>
  </si>
  <si>
    <t>90390</t>
  </si>
  <si>
    <t>Outras atividades de apoio à criação artística e às artes do espetáculo</t>
  </si>
  <si>
    <t>91110</t>
  </si>
  <si>
    <t>Atividades das bibliotecas</t>
  </si>
  <si>
    <t>91120</t>
  </si>
  <si>
    <t>Atividades dos arquivos</t>
  </si>
  <si>
    <t>91210</t>
  </si>
  <si>
    <t>Atividades de museus e coleções</t>
  </si>
  <si>
    <t>91220</t>
  </si>
  <si>
    <t>Atividades dos sítios e monumentos históricos</t>
  </si>
  <si>
    <t>91300</t>
  </si>
  <si>
    <t>Atividades de conservação, restauro e outras atividades de apoio ao património cultural</t>
  </si>
  <si>
    <t>91410</t>
  </si>
  <si>
    <t>Atividades dos jardins botânicos e zoológicos</t>
  </si>
  <si>
    <t>91420</t>
  </si>
  <si>
    <t>Atividades das reservas naturais</t>
  </si>
  <si>
    <t>92001</t>
  </si>
  <si>
    <t>Organização e exploração de lotarias e outros jogos de aposta</t>
  </si>
  <si>
    <t>92002</t>
  </si>
  <si>
    <t>Atividades dos mediadores dos Jogos Sociais do Estado</t>
  </si>
  <si>
    <t>93110</t>
  </si>
  <si>
    <t>Gestão de instalações desportivas</t>
  </si>
  <si>
    <t>93120</t>
  </si>
  <si>
    <t>Atividades dos clubes desportivos</t>
  </si>
  <si>
    <t>93130</t>
  </si>
  <si>
    <t>Atividades dos centros de manutenção física</t>
  </si>
  <si>
    <t>93191</t>
  </si>
  <si>
    <t>Organismos reguladores das atividades desportivas</t>
  </si>
  <si>
    <t>93192</t>
  </si>
  <si>
    <t>Outras atividades desportivas, n.e.</t>
  </si>
  <si>
    <t>93211</t>
  </si>
  <si>
    <t>Atividades de parques de diversão itinerantes</t>
  </si>
  <si>
    <t>93212</t>
  </si>
  <si>
    <t>Atividades dos parques de diversão e temáticos fixos</t>
  </si>
  <si>
    <t>93291</t>
  </si>
  <si>
    <t>Atividades tauromáquicas</t>
  </si>
  <si>
    <t>93292</t>
  </si>
  <si>
    <t>Atividades dos portos de recreio (marinas)</t>
  </si>
  <si>
    <t>93293</t>
  </si>
  <si>
    <t>Organização de atividades de animação turística</t>
  </si>
  <si>
    <t>93294</t>
  </si>
  <si>
    <t>Outras atividades de diversão fixas e outras atividades recreativas</t>
  </si>
  <si>
    <t>93295</t>
  </si>
  <si>
    <t>Outras atividades de diversão itinerantes</t>
  </si>
  <si>
    <t>94110</t>
  </si>
  <si>
    <t>Atividades de organizações económicas e patronais</t>
  </si>
  <si>
    <t>94120</t>
  </si>
  <si>
    <t>Atividades de organizações profissionais</t>
  </si>
  <si>
    <t>94200</t>
  </si>
  <si>
    <t>Atividades de organizações sindicais</t>
  </si>
  <si>
    <t>94910</t>
  </si>
  <si>
    <t>Atividades de organizações religiosas</t>
  </si>
  <si>
    <t>94920</t>
  </si>
  <si>
    <t>Atividades de organizações políticas</t>
  </si>
  <si>
    <t>94991</t>
  </si>
  <si>
    <t>Associações culturais e recreativas</t>
  </si>
  <si>
    <t>94992</t>
  </si>
  <si>
    <t>Associações de defesa do ambiente</t>
  </si>
  <si>
    <t>94993</t>
  </si>
  <si>
    <t>Associações de juventude e de estudantes</t>
  </si>
  <si>
    <t>94994</t>
  </si>
  <si>
    <t>Associações de pais e encarregados de educação</t>
  </si>
  <si>
    <t>94995</t>
  </si>
  <si>
    <t>Outras atividades associativas, n.e.</t>
  </si>
  <si>
    <t>95101</t>
  </si>
  <si>
    <t>Reparação e manutenção de computadores e de equipamento periférico</t>
  </si>
  <si>
    <t>95102</t>
  </si>
  <si>
    <t>Reparação e manutenção de equipamento de comunicação</t>
  </si>
  <si>
    <t>95210</t>
  </si>
  <si>
    <t>Reparação e manutenção de televisores e outros produtos similares de eletrónica de consumo</t>
  </si>
  <si>
    <t>95220</t>
  </si>
  <si>
    <t>Reparação e manutenção de eletrodomésticos e de outros equipamentos de uso doméstico e para jardim</t>
  </si>
  <si>
    <t>95230</t>
  </si>
  <si>
    <t>Reparação e manutenção de calçado e de artigos de couro</t>
  </si>
  <si>
    <t>95240</t>
  </si>
  <si>
    <t>Reparação e manutenção de mobiliário e similares, de uso doméstico</t>
  </si>
  <si>
    <t>95250</t>
  </si>
  <si>
    <t>Reparação e manutenção de relógios e de artigos de joalharia</t>
  </si>
  <si>
    <t>95290</t>
  </si>
  <si>
    <t>Reparação e manutenção de bens de uso pessoal e doméstico, n.e.</t>
  </si>
  <si>
    <t>95310</t>
  </si>
  <si>
    <t>Reparação e manutenção de veículos automóveis</t>
  </si>
  <si>
    <t>95320</t>
  </si>
  <si>
    <t>Reparação e manutenção de motociclos</t>
  </si>
  <si>
    <t>95400</t>
  </si>
  <si>
    <t>Atividades de serviços de intermediação de reparação e manutenção de computadores, bens de uso pessoal e doméstico, e veículos automóveis e motociclos</t>
  </si>
  <si>
    <t>96100</t>
  </si>
  <si>
    <t>Lavagem e limpeza de têxteis e peles</t>
  </si>
  <si>
    <t>96210</t>
  </si>
  <si>
    <t>Atividades de salões de cabeleireiro e barbeiros</t>
  </si>
  <si>
    <t>96220</t>
  </si>
  <si>
    <t>Atividades de cuidados de beleza e outras atividades de tratamentos de beleza</t>
  </si>
  <si>
    <t>96230</t>
  </si>
  <si>
    <t>Atividades de centros de bem-estar, saunas e banhos de vapor</t>
  </si>
  <si>
    <t>96300</t>
  </si>
  <si>
    <t>Atividades funerárias e conexas</t>
  </si>
  <si>
    <t>96400</t>
  </si>
  <si>
    <t>Atividades de serviços de intermediação dos serviços pessoais</t>
  </si>
  <si>
    <t>96910</t>
  </si>
  <si>
    <t>Atividades de prestação de serviços pessoais domésticos</t>
  </si>
  <si>
    <t>96991</t>
  </si>
  <si>
    <t>Atividades de tatuagem e similares</t>
  </si>
  <si>
    <t>96992</t>
  </si>
  <si>
    <t>Atividades dos serviços para animais de companhia</t>
  </si>
  <si>
    <t>96993</t>
  </si>
  <si>
    <t>Outras atividades de serviços pessoais diversas, n.e.</t>
  </si>
  <si>
    <t>97000</t>
  </si>
  <si>
    <t>Atividades das famílias empregadoras de pessoal doméstico</t>
  </si>
  <si>
    <t>98100</t>
  </si>
  <si>
    <t>Atividades de produção de bens pelas famílias para uso próprio</t>
  </si>
  <si>
    <t>98200</t>
  </si>
  <si>
    <t>Atividades de produção de serviços pelas famílias para uso próprio</t>
  </si>
  <si>
    <t>99000</t>
  </si>
  <si>
    <t>Atividades dos organismos internacionais e outras instituições extraterritoriais</t>
  </si>
  <si>
    <t>Designação</t>
  </si>
  <si>
    <t>Elegibilidade</t>
  </si>
  <si>
    <t>0510</t>
  </si>
  <si>
    <t>0520</t>
  </si>
  <si>
    <t>0610</t>
  </si>
  <si>
    <t>0620</t>
  </si>
  <si>
    <t>0710</t>
  </si>
  <si>
    <t>0721</t>
  </si>
  <si>
    <t>0729</t>
  </si>
  <si>
    <t>0811</t>
  </si>
  <si>
    <t>0812</t>
  </si>
  <si>
    <t>0891</t>
  </si>
  <si>
    <t>0892</t>
  </si>
  <si>
    <t>0893</t>
  </si>
  <si>
    <t>0899</t>
  </si>
  <si>
    <t>0910</t>
  </si>
  <si>
    <t>0990</t>
  </si>
  <si>
    <t>1011</t>
  </si>
  <si>
    <t>1012</t>
  </si>
  <si>
    <t>1013</t>
  </si>
  <si>
    <t>1020</t>
  </si>
  <si>
    <t>1031</t>
  </si>
  <si>
    <t>1032</t>
  </si>
  <si>
    <t>1039</t>
  </si>
  <si>
    <t>1041</t>
  </si>
  <si>
    <t>1042</t>
  </si>
  <si>
    <t>1051</t>
  </si>
  <si>
    <t>1052</t>
  </si>
  <si>
    <t>1061</t>
  </si>
  <si>
    <t>1062</t>
  </si>
  <si>
    <t>1071</t>
  </si>
  <si>
    <t>1072</t>
  </si>
  <si>
    <t>1073</t>
  </si>
  <si>
    <t>1081</t>
  </si>
  <si>
    <t>1082</t>
  </si>
  <si>
    <t>1083</t>
  </si>
  <si>
    <t>1084</t>
  </si>
  <si>
    <t>1085</t>
  </si>
  <si>
    <t>1086</t>
  </si>
  <si>
    <t>1089</t>
  </si>
  <si>
    <t>1091</t>
  </si>
  <si>
    <t>1092</t>
  </si>
  <si>
    <t>1101</t>
  </si>
  <si>
    <t>1102</t>
  </si>
  <si>
    <t>1103</t>
  </si>
  <si>
    <t>1104</t>
  </si>
  <si>
    <t>1105</t>
  </si>
  <si>
    <t>1106</t>
  </si>
  <si>
    <t>1107</t>
  </si>
  <si>
    <t>1200</t>
  </si>
  <si>
    <t>1310</t>
  </si>
  <si>
    <t>1320</t>
  </si>
  <si>
    <t>1330</t>
  </si>
  <si>
    <t>1391</t>
  </si>
  <si>
    <t>1392</t>
  </si>
  <si>
    <t>1393</t>
  </si>
  <si>
    <t>1394</t>
  </si>
  <si>
    <t>1395</t>
  </si>
  <si>
    <t>1396</t>
  </si>
  <si>
    <t>1399</t>
  </si>
  <si>
    <t>1410</t>
  </si>
  <si>
    <t>1421</t>
  </si>
  <si>
    <t>1422</t>
  </si>
  <si>
    <t>1423</t>
  </si>
  <si>
    <t>1424</t>
  </si>
  <si>
    <t>1429</t>
  </si>
  <si>
    <t>1511</t>
  </si>
  <si>
    <t>1512</t>
  </si>
  <si>
    <t>1520</t>
  </si>
  <si>
    <t>1611</t>
  </si>
  <si>
    <t>1612</t>
  </si>
  <si>
    <t>1621</t>
  </si>
  <si>
    <t>1622</t>
  </si>
  <si>
    <t>1623</t>
  </si>
  <si>
    <t>1624</t>
  </si>
  <si>
    <t>1625</t>
  </si>
  <si>
    <t>1626</t>
  </si>
  <si>
    <t>1627</t>
  </si>
  <si>
    <t>1628</t>
  </si>
  <si>
    <t>1711</t>
  </si>
  <si>
    <t>1712</t>
  </si>
  <si>
    <t>1721</t>
  </si>
  <si>
    <t>1722</t>
  </si>
  <si>
    <t>1723</t>
  </si>
  <si>
    <t>1724</t>
  </si>
  <si>
    <t>1725</t>
  </si>
  <si>
    <t>1811</t>
  </si>
  <si>
    <t>1812</t>
  </si>
  <si>
    <t>1813</t>
  </si>
  <si>
    <t>1814</t>
  </si>
  <si>
    <t>1820</t>
  </si>
  <si>
    <t>1910</t>
  </si>
  <si>
    <t>1920</t>
  </si>
  <si>
    <t>2011</t>
  </si>
  <si>
    <t>2012</t>
  </si>
  <si>
    <t>2013</t>
  </si>
  <si>
    <t>2014</t>
  </si>
  <si>
    <t>2015</t>
  </si>
  <si>
    <t>2016</t>
  </si>
  <si>
    <t>2017</t>
  </si>
  <si>
    <t>2020</t>
  </si>
  <si>
    <t>2030</t>
  </si>
  <si>
    <t>2041</t>
  </si>
  <si>
    <t>2042</t>
  </si>
  <si>
    <t>2051</t>
  </si>
  <si>
    <t>2059</t>
  </si>
  <si>
    <t>2060</t>
  </si>
  <si>
    <t>2110</t>
  </si>
  <si>
    <t>2120</t>
  </si>
  <si>
    <t>2211</t>
  </si>
  <si>
    <t>2212</t>
  </si>
  <si>
    <t>2221</t>
  </si>
  <si>
    <t>2222</t>
  </si>
  <si>
    <t>2223</t>
  </si>
  <si>
    <t>2224</t>
  </si>
  <si>
    <t>2225</t>
  </si>
  <si>
    <t>2226</t>
  </si>
  <si>
    <t>2311</t>
  </si>
  <si>
    <t>2312</t>
  </si>
  <si>
    <t>2313</t>
  </si>
  <si>
    <t>2314</t>
  </si>
  <si>
    <t>2315</t>
  </si>
  <si>
    <t>2320</t>
  </si>
  <si>
    <t>2331</t>
  </si>
  <si>
    <t>2332</t>
  </si>
  <si>
    <t>2341</t>
  </si>
  <si>
    <t>2342</t>
  </si>
  <si>
    <t>2343</t>
  </si>
  <si>
    <t>2344</t>
  </si>
  <si>
    <t>2345</t>
  </si>
  <si>
    <t>2351</t>
  </si>
  <si>
    <t>2352</t>
  </si>
  <si>
    <t>2361</t>
  </si>
  <si>
    <t>2362</t>
  </si>
  <si>
    <t>2363</t>
  </si>
  <si>
    <t>2364</t>
  </si>
  <si>
    <t>2365</t>
  </si>
  <si>
    <t>2366</t>
  </si>
  <si>
    <t>2370</t>
  </si>
  <si>
    <t>2391</t>
  </si>
  <si>
    <t>2399</t>
  </si>
  <si>
    <t>2410</t>
  </si>
  <si>
    <t>2420</t>
  </si>
  <si>
    <t>2431</t>
  </si>
  <si>
    <t>2432</t>
  </si>
  <si>
    <t>2433</t>
  </si>
  <si>
    <t>2434</t>
  </si>
  <si>
    <t>2441</t>
  </si>
  <si>
    <t>2442</t>
  </si>
  <si>
    <t>2443</t>
  </si>
  <si>
    <t>2444</t>
  </si>
  <si>
    <t>2445</t>
  </si>
  <si>
    <t>2446</t>
  </si>
  <si>
    <t>2451</t>
  </si>
  <si>
    <t>2452</t>
  </si>
  <si>
    <t>2453</t>
  </si>
  <si>
    <t>2454</t>
  </si>
  <si>
    <t>2511</t>
  </si>
  <si>
    <t>2512</t>
  </si>
  <si>
    <t>2521</t>
  </si>
  <si>
    <t>2522</t>
  </si>
  <si>
    <t>2530</t>
  </si>
  <si>
    <t>2540</t>
  </si>
  <si>
    <t>2551</t>
  </si>
  <si>
    <t>2552</t>
  </si>
  <si>
    <t>2553</t>
  </si>
  <si>
    <t>2561</t>
  </si>
  <si>
    <t>2562</t>
  </si>
  <si>
    <t>2563</t>
  </si>
  <si>
    <t>2591</t>
  </si>
  <si>
    <t>2592</t>
  </si>
  <si>
    <t>2593</t>
  </si>
  <si>
    <t>2594</t>
  </si>
  <si>
    <t>2599</t>
  </si>
  <si>
    <t>2611</t>
  </si>
  <si>
    <t>2612</t>
  </si>
  <si>
    <t>2620</t>
  </si>
  <si>
    <t>2630</t>
  </si>
  <si>
    <t>2640</t>
  </si>
  <si>
    <t>2651</t>
  </si>
  <si>
    <t>2652</t>
  </si>
  <si>
    <t>2660</t>
  </si>
  <si>
    <t>2670</t>
  </si>
  <si>
    <t>2711</t>
  </si>
  <si>
    <t>2712</t>
  </si>
  <si>
    <t>2720</t>
  </si>
  <si>
    <t>2731</t>
  </si>
  <si>
    <t>2732</t>
  </si>
  <si>
    <t>2733</t>
  </si>
  <si>
    <t>2740</t>
  </si>
  <si>
    <t>2751</t>
  </si>
  <si>
    <t>2752</t>
  </si>
  <si>
    <t>2790</t>
  </si>
  <si>
    <t>2811</t>
  </si>
  <si>
    <t>2812</t>
  </si>
  <si>
    <t>2813</t>
  </si>
  <si>
    <t>2814</t>
  </si>
  <si>
    <t>2815</t>
  </si>
  <si>
    <t>2821</t>
  </si>
  <si>
    <t>2822</t>
  </si>
  <si>
    <t>2823</t>
  </si>
  <si>
    <t>2824</t>
  </si>
  <si>
    <t>2825</t>
  </si>
  <si>
    <t>2829</t>
  </si>
  <si>
    <t>2830</t>
  </si>
  <si>
    <t>2841</t>
  </si>
  <si>
    <t>2842</t>
  </si>
  <si>
    <t>2891</t>
  </si>
  <si>
    <t>2892</t>
  </si>
  <si>
    <t>2893</t>
  </si>
  <si>
    <t>2894</t>
  </si>
  <si>
    <t>2895</t>
  </si>
  <si>
    <t>2896</t>
  </si>
  <si>
    <t>2897</t>
  </si>
  <si>
    <t>2899</t>
  </si>
  <si>
    <t>2910</t>
  </si>
  <si>
    <t>2920</t>
  </si>
  <si>
    <t>2931</t>
  </si>
  <si>
    <t>2932</t>
  </si>
  <si>
    <t>3011</t>
  </si>
  <si>
    <t>3012</t>
  </si>
  <si>
    <t>3013</t>
  </si>
  <si>
    <t>3020</t>
  </si>
  <si>
    <t>3031</t>
  </si>
  <si>
    <t>3032</t>
  </si>
  <si>
    <t>3040</t>
  </si>
  <si>
    <t>3091</t>
  </si>
  <si>
    <t>3092</t>
  </si>
  <si>
    <t>3099</t>
  </si>
  <si>
    <t>3100</t>
  </si>
  <si>
    <t>3211</t>
  </si>
  <si>
    <t>3212</t>
  </si>
  <si>
    <t>3213</t>
  </si>
  <si>
    <t>3220</t>
  </si>
  <si>
    <t>3230</t>
  </si>
  <si>
    <t>3240</t>
  </si>
  <si>
    <t>3250</t>
  </si>
  <si>
    <t>3291</t>
  </si>
  <si>
    <t>3299</t>
  </si>
  <si>
    <t>3311</t>
  </si>
  <si>
    <t>3312</t>
  </si>
  <si>
    <t>3313</t>
  </si>
  <si>
    <t>3314</t>
  </si>
  <si>
    <t>3315</t>
  </si>
  <si>
    <t>3316</t>
  </si>
  <si>
    <t>3317</t>
  </si>
  <si>
    <t>3318</t>
  </si>
  <si>
    <t>3319</t>
  </si>
  <si>
    <t>3320</t>
  </si>
  <si>
    <t>3511</t>
  </si>
  <si>
    <t>3512</t>
  </si>
  <si>
    <t>3513</t>
  </si>
  <si>
    <t>3514</t>
  </si>
  <si>
    <t>3515</t>
  </si>
  <si>
    <t>3516</t>
  </si>
  <si>
    <t>3521</t>
  </si>
  <si>
    <t>3522</t>
  </si>
  <si>
    <t>3523</t>
  </si>
  <si>
    <t>3524</t>
  </si>
  <si>
    <t>3530</t>
  </si>
  <si>
    <t>3540</t>
  </si>
  <si>
    <t>3600</t>
  </si>
  <si>
    <t>3700</t>
  </si>
  <si>
    <t>3811</t>
  </si>
  <si>
    <t>3812</t>
  </si>
  <si>
    <t>3821</t>
  </si>
  <si>
    <t>3822</t>
  </si>
  <si>
    <t>3823</t>
  </si>
  <si>
    <t>3831</t>
  </si>
  <si>
    <t>3832</t>
  </si>
  <si>
    <t>3833</t>
  </si>
  <si>
    <t>3900</t>
  </si>
  <si>
    <t>4100</t>
  </si>
  <si>
    <t>4211</t>
  </si>
  <si>
    <t>4212</t>
  </si>
  <si>
    <t>4213</t>
  </si>
  <si>
    <t>4221</t>
  </si>
  <si>
    <t>4222</t>
  </si>
  <si>
    <t>4291</t>
  </si>
  <si>
    <t>4299</t>
  </si>
  <si>
    <t>4311</t>
  </si>
  <si>
    <t>4312</t>
  </si>
  <si>
    <t>4313</t>
  </si>
  <si>
    <t>4321</t>
  </si>
  <si>
    <t>4322</t>
  </si>
  <si>
    <t>4323</t>
  </si>
  <si>
    <t>4324</t>
  </si>
  <si>
    <t>4331</t>
  </si>
  <si>
    <t>4332</t>
  </si>
  <si>
    <t>4333</t>
  </si>
  <si>
    <t>4334</t>
  </si>
  <si>
    <t>4335</t>
  </si>
  <si>
    <t>4341</t>
  </si>
  <si>
    <t>4342</t>
  </si>
  <si>
    <t>4350</t>
  </si>
  <si>
    <t>4360</t>
  </si>
  <si>
    <t>4391</t>
  </si>
  <si>
    <t>4399</t>
  </si>
  <si>
    <t>4611</t>
  </si>
  <si>
    <t>4612</t>
  </si>
  <si>
    <t>4613</t>
  </si>
  <si>
    <t>4614</t>
  </si>
  <si>
    <t>4615</t>
  </si>
  <si>
    <t>4616</t>
  </si>
  <si>
    <t>4617</t>
  </si>
  <si>
    <t>4618</t>
  </si>
  <si>
    <t>4619</t>
  </si>
  <si>
    <t>4621</t>
  </si>
  <si>
    <t>4622</t>
  </si>
  <si>
    <t>4623</t>
  </si>
  <si>
    <t>4624</t>
  </si>
  <si>
    <t>4631</t>
  </si>
  <si>
    <t>4632</t>
  </si>
  <si>
    <t>4633</t>
  </si>
  <si>
    <t>4634</t>
  </si>
  <si>
    <t>4635</t>
  </si>
  <si>
    <t>4636</t>
  </si>
  <si>
    <t>4637</t>
  </si>
  <si>
    <t>4638</t>
  </si>
  <si>
    <t>4639</t>
  </si>
  <si>
    <t>4641</t>
  </si>
  <si>
    <t>4642</t>
  </si>
  <si>
    <t>4643</t>
  </si>
  <si>
    <t>4644</t>
  </si>
  <si>
    <t>4645</t>
  </si>
  <si>
    <t>4646</t>
  </si>
  <si>
    <t>4647</t>
  </si>
  <si>
    <t>4648</t>
  </si>
  <si>
    <t>4649</t>
  </si>
  <si>
    <t>4650</t>
  </si>
  <si>
    <t>4661</t>
  </si>
  <si>
    <t>4662</t>
  </si>
  <si>
    <t>4663</t>
  </si>
  <si>
    <t>4664</t>
  </si>
  <si>
    <t>4671</t>
  </si>
  <si>
    <t>4672</t>
  </si>
  <si>
    <t>4673</t>
  </si>
  <si>
    <t>4681</t>
  </si>
  <si>
    <t>4682</t>
  </si>
  <si>
    <t>4683</t>
  </si>
  <si>
    <t>4684</t>
  </si>
  <si>
    <t>4685</t>
  </si>
  <si>
    <t>4686</t>
  </si>
  <si>
    <t>4687</t>
  </si>
  <si>
    <t>4689</t>
  </si>
  <si>
    <t>4690</t>
  </si>
  <si>
    <t>4711</t>
  </si>
  <si>
    <t>4712</t>
  </si>
  <si>
    <t>4721</t>
  </si>
  <si>
    <t>4722</t>
  </si>
  <si>
    <t>4723</t>
  </si>
  <si>
    <t>4724</t>
  </si>
  <si>
    <t>4725</t>
  </si>
  <si>
    <t>4726</t>
  </si>
  <si>
    <t>4727</t>
  </si>
  <si>
    <t>4730</t>
  </si>
  <si>
    <t>4740</t>
  </si>
  <si>
    <t>4751</t>
  </si>
  <si>
    <t>4752</t>
  </si>
  <si>
    <t>4753</t>
  </si>
  <si>
    <t>4754</t>
  </si>
  <si>
    <t>4755</t>
  </si>
  <si>
    <t>4761</t>
  </si>
  <si>
    <t>4762</t>
  </si>
  <si>
    <t>4763</t>
  </si>
  <si>
    <t>4764</t>
  </si>
  <si>
    <t>4769</t>
  </si>
  <si>
    <t>4771</t>
  </si>
  <si>
    <t>4772</t>
  </si>
  <si>
    <t>4773</t>
  </si>
  <si>
    <t>4774</t>
  </si>
  <si>
    <t>4775</t>
  </si>
  <si>
    <t>4776</t>
  </si>
  <si>
    <t>4777</t>
  </si>
  <si>
    <t>4778</t>
  </si>
  <si>
    <t>4779</t>
  </si>
  <si>
    <t>4781</t>
  </si>
  <si>
    <t>4782</t>
  </si>
  <si>
    <t>4783</t>
  </si>
  <si>
    <t>4791</t>
  </si>
  <si>
    <t>4792</t>
  </si>
  <si>
    <t>4911</t>
  </si>
  <si>
    <t>4912</t>
  </si>
  <si>
    <t>4920</t>
  </si>
  <si>
    <t>4931</t>
  </si>
  <si>
    <t>4932</t>
  </si>
  <si>
    <t>4933</t>
  </si>
  <si>
    <t>4934</t>
  </si>
  <si>
    <t>4939</t>
  </si>
  <si>
    <t>4941</t>
  </si>
  <si>
    <t>4942</t>
  </si>
  <si>
    <t>4950</t>
  </si>
  <si>
    <t>5010</t>
  </si>
  <si>
    <t>5020</t>
  </si>
  <si>
    <t>5030</t>
  </si>
  <si>
    <t>5040</t>
  </si>
  <si>
    <t>5110</t>
  </si>
  <si>
    <t>5121</t>
  </si>
  <si>
    <t>5122</t>
  </si>
  <si>
    <t>5210</t>
  </si>
  <si>
    <t>5221</t>
  </si>
  <si>
    <t>5222</t>
  </si>
  <si>
    <t>5223</t>
  </si>
  <si>
    <t>5224</t>
  </si>
  <si>
    <t>5225</t>
  </si>
  <si>
    <t>5226</t>
  </si>
  <si>
    <t>5231</t>
  </si>
  <si>
    <t>5232</t>
  </si>
  <si>
    <t>5310</t>
  </si>
  <si>
    <t>5320</t>
  </si>
  <si>
    <t>5330</t>
  </si>
  <si>
    <t>5510</t>
  </si>
  <si>
    <t>5520</t>
  </si>
  <si>
    <t>5530</t>
  </si>
  <si>
    <t>5540</t>
  </si>
  <si>
    <t>5590</t>
  </si>
  <si>
    <t>5611</t>
  </si>
  <si>
    <t>5612</t>
  </si>
  <si>
    <t>5621</t>
  </si>
  <si>
    <t>5622</t>
  </si>
  <si>
    <t>5630</t>
  </si>
  <si>
    <t>5640</t>
  </si>
  <si>
    <t>5811</t>
  </si>
  <si>
    <t>5812</t>
  </si>
  <si>
    <t>5813</t>
  </si>
  <si>
    <t>5819</t>
  </si>
  <si>
    <t>5821</t>
  </si>
  <si>
    <t>5829</t>
  </si>
  <si>
    <t>5911</t>
  </si>
  <si>
    <t>5912</t>
  </si>
  <si>
    <t>5913</t>
  </si>
  <si>
    <t>5914</t>
  </si>
  <si>
    <t>5920</t>
  </si>
  <si>
    <t>6010</t>
  </si>
  <si>
    <t>6020</t>
  </si>
  <si>
    <t>6031</t>
  </si>
  <si>
    <t>6039</t>
  </si>
  <si>
    <t>6110</t>
  </si>
  <si>
    <t>6120</t>
  </si>
  <si>
    <t>6190</t>
  </si>
  <si>
    <t>6210</t>
  </si>
  <si>
    <t>6220</t>
  </si>
  <si>
    <t>6290</t>
  </si>
  <si>
    <t>6310</t>
  </si>
  <si>
    <t>6391</t>
  </si>
  <si>
    <t>6392</t>
  </si>
  <si>
    <t>6411</t>
  </si>
  <si>
    <t>6419</t>
  </si>
  <si>
    <t>6421</t>
  </si>
  <si>
    <t>6422</t>
  </si>
  <si>
    <t>6431</t>
  </si>
  <si>
    <t>6432</t>
  </si>
  <si>
    <t>6491</t>
  </si>
  <si>
    <t>6492</t>
  </si>
  <si>
    <t>6499</t>
  </si>
  <si>
    <t>6511</t>
  </si>
  <si>
    <t>6512</t>
  </si>
  <si>
    <t>6520</t>
  </si>
  <si>
    <t>6530</t>
  </si>
  <si>
    <t>6611</t>
  </si>
  <si>
    <t>6612</t>
  </si>
  <si>
    <t>6619</t>
  </si>
  <si>
    <t>6621</t>
  </si>
  <si>
    <t>6622</t>
  </si>
  <si>
    <t>6629</t>
  </si>
  <si>
    <t>6630</t>
  </si>
  <si>
    <t>6811</t>
  </si>
  <si>
    <t>6812</t>
  </si>
  <si>
    <t>6820</t>
  </si>
  <si>
    <t>6831</t>
  </si>
  <si>
    <t>6832</t>
  </si>
  <si>
    <t>6910</t>
  </si>
  <si>
    <t>6920</t>
  </si>
  <si>
    <t>7010</t>
  </si>
  <si>
    <t>7020</t>
  </si>
  <si>
    <t>7111</t>
  </si>
  <si>
    <t>7112</t>
  </si>
  <si>
    <t>7120</t>
  </si>
  <si>
    <t>7210</t>
  </si>
  <si>
    <t>7220</t>
  </si>
  <si>
    <t>7311</t>
  </si>
  <si>
    <t>7312</t>
  </si>
  <si>
    <t>7320</t>
  </si>
  <si>
    <t>7330</t>
  </si>
  <si>
    <t>7411</t>
  </si>
  <si>
    <t>7412</t>
  </si>
  <si>
    <t>7413</t>
  </si>
  <si>
    <t>7414</t>
  </si>
  <si>
    <t>7420</t>
  </si>
  <si>
    <t>7430</t>
  </si>
  <si>
    <t>7491</t>
  </si>
  <si>
    <t>7499</t>
  </si>
  <si>
    <t>7500</t>
  </si>
  <si>
    <t>7711</t>
  </si>
  <si>
    <t>7712</t>
  </si>
  <si>
    <t>7721</t>
  </si>
  <si>
    <t>7722</t>
  </si>
  <si>
    <t>7731</t>
  </si>
  <si>
    <t>7732</t>
  </si>
  <si>
    <t>7733</t>
  </si>
  <si>
    <t>7734</t>
  </si>
  <si>
    <t>7735</t>
  </si>
  <si>
    <t>7739</t>
  </si>
  <si>
    <t>7740</t>
  </si>
  <si>
    <t>7751</t>
  </si>
  <si>
    <t>7752</t>
  </si>
  <si>
    <t>7810</t>
  </si>
  <si>
    <t>7820</t>
  </si>
  <si>
    <t>7911</t>
  </si>
  <si>
    <t>7912</t>
  </si>
  <si>
    <t>7990</t>
  </si>
  <si>
    <t>8001</t>
  </si>
  <si>
    <t>8009</t>
  </si>
  <si>
    <t>8110</t>
  </si>
  <si>
    <t>8121</t>
  </si>
  <si>
    <t>8122</t>
  </si>
  <si>
    <t>8123</t>
  </si>
  <si>
    <t>8130</t>
  </si>
  <si>
    <t>8210</t>
  </si>
  <si>
    <t>8220</t>
  </si>
  <si>
    <t>8230</t>
  </si>
  <si>
    <t>8240</t>
  </si>
  <si>
    <t>8291</t>
  </si>
  <si>
    <t>8292</t>
  </si>
  <si>
    <t>8299</t>
  </si>
  <si>
    <t>8411</t>
  </si>
  <si>
    <t>8412</t>
  </si>
  <si>
    <t>8413</t>
  </si>
  <si>
    <t>8421</t>
  </si>
  <si>
    <t>8422</t>
  </si>
  <si>
    <t>8423</t>
  </si>
  <si>
    <t>8424</t>
  </si>
  <si>
    <t>8425</t>
  </si>
  <si>
    <t>8430</t>
  </si>
  <si>
    <t>8510</t>
  </si>
  <si>
    <t>8520</t>
  </si>
  <si>
    <t>8531</t>
  </si>
  <si>
    <t>8532</t>
  </si>
  <si>
    <t>8533</t>
  </si>
  <si>
    <t>8540</t>
  </si>
  <si>
    <t>8551</t>
  </si>
  <si>
    <t>8552</t>
  </si>
  <si>
    <t>8553</t>
  </si>
  <si>
    <t>8559</t>
  </si>
  <si>
    <t>8561</t>
  </si>
  <si>
    <t>8569</t>
  </si>
  <si>
    <t>8610</t>
  </si>
  <si>
    <t>8621</t>
  </si>
  <si>
    <t>8622</t>
  </si>
  <si>
    <t>8623</t>
  </si>
  <si>
    <t>8691</t>
  </si>
  <si>
    <t>8692</t>
  </si>
  <si>
    <t>8693</t>
  </si>
  <si>
    <t>8694</t>
  </si>
  <si>
    <t>8695</t>
  </si>
  <si>
    <t>8696</t>
  </si>
  <si>
    <t>8697</t>
  </si>
  <si>
    <t>8699</t>
  </si>
  <si>
    <t>8710</t>
  </si>
  <si>
    <t>8720</t>
  </si>
  <si>
    <t>8730</t>
  </si>
  <si>
    <t>8791</t>
  </si>
  <si>
    <t>8799</t>
  </si>
  <si>
    <t>8810</t>
  </si>
  <si>
    <t>8891</t>
  </si>
  <si>
    <t>8899</t>
  </si>
  <si>
    <t>9011</t>
  </si>
  <si>
    <t>9012</t>
  </si>
  <si>
    <t>9013</t>
  </si>
  <si>
    <t>9020</t>
  </si>
  <si>
    <t>9031</t>
  </si>
  <si>
    <t>9039</t>
  </si>
  <si>
    <t>9111</t>
  </si>
  <si>
    <t>9112</t>
  </si>
  <si>
    <t>9121</t>
  </si>
  <si>
    <t>9122</t>
  </si>
  <si>
    <t>9130</t>
  </si>
  <si>
    <t>9141</t>
  </si>
  <si>
    <t>9142</t>
  </si>
  <si>
    <t>9200</t>
  </si>
  <si>
    <t>9311</t>
  </si>
  <si>
    <t>9312</t>
  </si>
  <si>
    <t>9313</t>
  </si>
  <si>
    <t>9319</t>
  </si>
  <si>
    <t>9321</t>
  </si>
  <si>
    <t>9329</t>
  </si>
  <si>
    <t>9411</t>
  </si>
  <si>
    <t>9412</t>
  </si>
  <si>
    <t>9420</t>
  </si>
  <si>
    <t>9491</t>
  </si>
  <si>
    <t>9492</t>
  </si>
  <si>
    <t>9499</t>
  </si>
  <si>
    <t>9510</t>
  </si>
  <si>
    <t>9521</t>
  </si>
  <si>
    <t>9522</t>
  </si>
  <si>
    <t>9523</t>
  </si>
  <si>
    <t>9524</t>
  </si>
  <si>
    <t>9525</t>
  </si>
  <si>
    <t>9529</t>
  </si>
  <si>
    <t>9531</t>
  </si>
  <si>
    <t>9532</t>
  </si>
  <si>
    <t>9540</t>
  </si>
  <si>
    <t>9610</t>
  </si>
  <si>
    <t>9621</t>
  </si>
  <si>
    <t>9622</t>
  </si>
  <si>
    <t>9623</t>
  </si>
  <si>
    <t>9630</t>
  </si>
  <si>
    <t>9640</t>
  </si>
  <si>
    <t>9691</t>
  </si>
  <si>
    <t>9699</t>
  </si>
  <si>
    <t>9700</t>
  </si>
  <si>
    <t>9810</t>
  </si>
  <si>
    <t>9820</t>
  </si>
  <si>
    <t>9900</t>
  </si>
  <si>
    <t>Atividade</t>
  </si>
  <si>
    <t>DNSH</t>
  </si>
  <si>
    <t>CCM</t>
  </si>
  <si>
    <t>CCA</t>
  </si>
  <si>
    <t>W</t>
  </si>
  <si>
    <t>CE</t>
  </si>
  <si>
    <t>PPC</t>
  </si>
  <si>
    <t>Bio</t>
  </si>
  <si>
    <t>At least 1?</t>
  </si>
  <si>
    <t>Florestação</t>
  </si>
  <si>
    <t>Gestão florestal</t>
  </si>
  <si>
    <t>Reabilitação e restauração de florestas, incluindo reflorestação e regeneração natural de florestas após um evento extremo</t>
  </si>
  <si>
    <t>Silvicultura de conservação</t>
  </si>
  <si>
    <t>Recuperação de zonas húmidas</t>
  </si>
  <si>
    <t>Fabrico de tecnologias de energias renováveis</t>
  </si>
  <si>
    <t>Fabricação de equipamento para a produção e utilização de hidrogénio</t>
  </si>
  <si>
    <t>Fabrico de tecnologias hipocarbónicas para os transportes</t>
  </si>
  <si>
    <t>Fabricação de baterias</t>
  </si>
  <si>
    <t>Fabricação de equipamento de eficiência energética para edifícios</t>
  </si>
  <si>
    <t>Fabrico de outras tecnologias hipocarbónicas</t>
  </si>
  <si>
    <t>Fabricação de alumínio</t>
  </si>
  <si>
    <t>Siderurgia</t>
  </si>
  <si>
    <t>Fabricação de hidrogénio</t>
  </si>
  <si>
    <t>Fabricação de negro de fumo</t>
  </si>
  <si>
    <t>Fabricação de carbonato de sódio</t>
  </si>
  <si>
    <t>Fabricação de cloro</t>
  </si>
  <si>
    <t>Fabricação de produtos químicos orgânicos de base</t>
  </si>
  <si>
    <t>Fabricação de amoníaco anidro</t>
  </si>
  <si>
    <t>Fabricação de ácido nítrico</t>
  </si>
  <si>
    <t>Fabricação de matérias plásticas sob forma primária</t>
  </si>
  <si>
    <t>Fabricação de componentes automóveis e de mobilidade</t>
  </si>
  <si>
    <t>Fabricação de componentes para material circulante ferroviário</t>
  </si>
  <si>
    <t>Fabrico, instalação e assistência técnica de equipamento elétrico de alta, média e baixa tensão para transporte e distribuição de eletricidade que resulte ou permita contribuir substancialmente para a atenuação das alterações climáticas</t>
  </si>
  <si>
    <t>Fabrico de aeronaves</t>
  </si>
  <si>
    <t>Produção de eletricidade com recurso à tecnologia solar fotovoltaica</t>
  </si>
  <si>
    <t>Produção de eletricidade utilizando a tecnologia de energia solar concentrada (CSP)</t>
  </si>
  <si>
    <t>Produção de eletricidade a partir da energia eólica</t>
  </si>
  <si>
    <t>Produção de eletricidade a partir de tecnologias de energia oceânica</t>
  </si>
  <si>
    <t>Produção de eletricidade a partir de energia hidroelétrica</t>
  </si>
  <si>
    <t>Produção de eletricidade a partir de energia geotérmica</t>
  </si>
  <si>
    <t>Produção de eletricidade a partir de combustíveis líquidos e gasosos não fósseis renováveis</t>
  </si>
  <si>
    <t>Produção de eletricidade a partir de bioenergia</t>
  </si>
  <si>
    <t>Transporte e distribuição de eletricidade</t>
  </si>
  <si>
    <t>Armazenamento de energia térmica</t>
  </si>
  <si>
    <t>Armazenamento de hidrogénio</t>
  </si>
  <si>
    <t>Fabricação de biogás e de biocombustíveis para utilização nos transportes e de biolíquidos</t>
  </si>
  <si>
    <t>Redes de transporte e distribuição de gases renováveis e hipocarbónicos</t>
  </si>
  <si>
    <t>Distribuição urbana de aquecimento/arrefecimento</t>
  </si>
  <si>
    <t>Instalação e funcionamento de bombas de calor elétricas</t>
  </si>
  <si>
    <t>Cogeração de calor/frio e energia a partir de energia solar</t>
  </si>
  <si>
    <t>Cogeração de calor/frio e eletricidade a partir de energia geotérmica</t>
  </si>
  <si>
    <t>Cogeração de calor/frio e eletricidade a partir de combustíveis líquidos e gasosos não fósseis renováveis</t>
  </si>
  <si>
    <t>Cogeração de calor/frio e energia a partir de bioenergia</t>
  </si>
  <si>
    <t>Produção de calor/frio a partir do aquecimento solar térmico</t>
  </si>
  <si>
    <t>Produção de calor/frio a partir de energia geotérmica</t>
  </si>
  <si>
    <t>Produção de calor/frio a partir de combustíveis líquidos e gasosos não fósseis renováveis</t>
  </si>
  <si>
    <t>Produção de calor/frio a partir de bioenergia</t>
  </si>
  <si>
    <t>Produção de calor/frio utilizando calor residual</t>
  </si>
  <si>
    <t>Fases pré-comerciais de tecnologias avançadas para produzir energia a partir de processos nucleares com o mínimo de resíduos do ciclo do combustível</t>
  </si>
  <si>
    <t>Construção e exploração segura de novas centrais nucleares para a produção de eletricidade e/ou calor, incluindo a produção de hidrogénio, utilizando as melhores tecnologias disponíveis</t>
  </si>
  <si>
    <t>Produção de eletricidade a partir da energia nuclear em instalações existentes</t>
  </si>
  <si>
    <t>Produção de eletricidade a partir de combustíveis gasosos fósseis</t>
  </si>
  <si>
    <t>Cogeração de elevada eficiência de calor/frio e eletricidade a partir de combustíveis gasosos fósseis</t>
  </si>
  <si>
    <t>Produção de calor/frio a partir de combustíveis gasosos fósseis num sistema de aquecimento e arrefecimento urbano eficiente</t>
  </si>
  <si>
    <t>Construção, ampliação e exploração de sistemas de captação, tratamento e abastecimento de água</t>
  </si>
  <si>
    <t>Renovação dos sistemas de captação, tratamento e abastecimento de água</t>
  </si>
  <si>
    <t>Construção, ampliação e exploração de sistemas de recolha e tratamento de águas residuais</t>
  </si>
  <si>
    <t>Renovação da recolha e tratamento de águas residuais</t>
  </si>
  <si>
    <t>Recolha e transporte de resíduos não perigosos em frações separadas na fonte</t>
  </si>
  <si>
    <t>Digestão anaeróbia de lamas de depuração</t>
  </si>
  <si>
    <t>Digestão anaeróbia de bio-resíduos</t>
  </si>
  <si>
    <t>Compostagem de bio-resíduos</t>
  </si>
  <si>
    <t>Valorização de materiais a partir de resíduos não perigosos</t>
  </si>
  <si>
    <t>Captação e utilização de gases de aterro</t>
  </si>
  <si>
    <t>Transporte de CO2</t>
  </si>
  <si>
    <t>Armazenagem geológica permanente subterrânea de CO2</t>
  </si>
  <si>
    <t>Transporte ferroviário interurbano de passageiros</t>
  </si>
  <si>
    <t>Transportes urbanos e suburbanos, transporte rodoviário de passageiros</t>
  </si>
  <si>
    <t>Operação de dispositivos de mobilidade pessoal, logística de ciclo</t>
  </si>
  <si>
    <t>Transporte em motociclos, automóveis de passageiros e veículos comerciais ligeiros</t>
  </si>
  <si>
    <t>Serviços de transporte rodoviário de mercadorias</t>
  </si>
  <si>
    <t>Transporte por vias navegáveis interiores de passageiros</t>
  </si>
  <si>
    <t>Transporte de mercadorias por vias navegáveis interiores</t>
  </si>
  <si>
    <t>Adaptação do transporte de passageiros e de mercadorias por vias navegáveis interiores</t>
  </si>
  <si>
    <t>Transporte marítimo e costeiro de mercadorias, navios para operações portuárias e atividades auxiliares</t>
  </si>
  <si>
    <t>Transporte marítimo e costeiro de passageiros</t>
  </si>
  <si>
    <t>Adaptação do transporte marítimo e costeiro de mercadorias e de passageiros por via navegável</t>
  </si>
  <si>
    <t>Infraestruturas para a mobilidade pessoal, logística ciclável</t>
  </si>
  <si>
    <t>Infraestruturas de transporte ferroviário</t>
  </si>
  <si>
    <t>Infraestruturas que permitem o transporte rodoviário hipocarbónico e os transportes públicos</t>
  </si>
  <si>
    <t>Infraestruturas que permitem o transporte por água com baixas emissões de carbono</t>
  </si>
  <si>
    <t>Infraestruturas aeroportuárias hipocarbónicas</t>
  </si>
  <si>
    <t>Locação financeira de aeronaves</t>
  </si>
  <si>
    <t>Transporte aéreo de passageiros e mercadorias</t>
  </si>
  <si>
    <t>Operações de assistência em escala no transporte aéreo</t>
  </si>
  <si>
    <t>Construção de novos edifícios</t>
  </si>
  <si>
    <t>Renovação de edifícios existentes</t>
  </si>
  <si>
    <t>Instalação, manutenção e reparação de equipamentos de eficiência energética</t>
  </si>
  <si>
    <t>Instalação, manutenção e reparação de postos de carregamento para veículos elétricos em edifícios (e lugares de estacionamento anexos a edifícios)</t>
  </si>
  <si>
    <t>Instalação, manutenção e reparação de instrumentos e dispositivos de medição, regulação e controlo do desempenho energético dos edifícios</t>
  </si>
  <si>
    <t>Instalação, manutenção e reparação de tecnologias de energias renováveis</t>
  </si>
  <si>
    <t>Aquisição e propriedade de imóveis</t>
  </si>
  <si>
    <t>Tratamento de dados, alojamento e atividades conexas</t>
  </si>
  <si>
    <t>Soluções baseadas em dados para a redução das emissões de GEE</t>
  </si>
  <si>
    <t>Perto da pesquisa de mercado, desenvolvimento e inovação</t>
  </si>
  <si>
    <t>Investigação, desenvolvimento e inovação para a captura direta de CO2 no ar</t>
  </si>
  <si>
    <t>Serviços profissionais relacionados com o desempenho energético dos edifícios</t>
  </si>
  <si>
    <t>Check</t>
  </si>
  <si>
    <t>Dessalinização</t>
  </si>
  <si>
    <t>Infraestruturas que permitem o transporte rodoviário e os transportes públicos</t>
  </si>
  <si>
    <t>Infraestruturas de transporte por via navegável</t>
  </si>
  <si>
    <t>Infraestruturas aeroportuárias</t>
  </si>
  <si>
    <t>Programação informática, consultoria e atividades afins</t>
  </si>
  <si>
    <t>Atividades de programação e radiodifusão</t>
  </si>
  <si>
    <t>Software que permite a gestão física dos riscos climáticos e a adaptação</t>
  </si>
  <si>
    <t>Atividades de engenharia e consultoria técnica relacionada dedicada à adaptação às alterações climáticas</t>
  </si>
  <si>
    <t>Consultoria para gestão de riscos climáticos físicos e adaptação</t>
  </si>
  <si>
    <t>Seguros não vida: subscrição de riscos relacionados com o clima</t>
  </si>
  <si>
    <t>Resseguro</t>
  </si>
  <si>
    <t>Formação Académica</t>
  </si>
  <si>
    <t>Atividades de acolhimento residencial</t>
  </si>
  <si>
    <t>Atividades criativas, artísticas e de entretenimento</t>
  </si>
  <si>
    <t>Bibliotecas, arquivos, museus e atividades culturais</t>
  </si>
  <si>
    <t>Produção de filmes, vídeos e programas de televisão, gravação de som e edição de música</t>
  </si>
  <si>
    <t>Serviços de Emergência</t>
  </si>
  <si>
    <t>Infraestruturas de prevenção e proteção contra os riscos de inundação</t>
  </si>
  <si>
    <t>Check_2</t>
  </si>
  <si>
    <t>Fabrico, instalação e serviços associados para tecnologias de controlo de fugas que permitam a redução e prevenção de fugas em sistemas de abastecimento de água</t>
  </si>
  <si>
    <t>Abastecimento de água</t>
  </si>
  <si>
    <t>Tratamento de Águas Residuais Urbanas</t>
  </si>
  <si>
    <t>Sistemas sustentáveis de drenagem urbana (SUDS)</t>
  </si>
  <si>
    <t>Soluções baseadas na natureza para a prevenção e proteção dos riscos de inundações e secas</t>
  </si>
  <si>
    <t>Fornecimento de soluções baseadas em dados de TI/OT para redução de fugas</t>
  </si>
  <si>
    <t>Fabricação de equipamentos elétricos e eletrónicos</t>
  </si>
  <si>
    <t>Recuperação de fósforo das águas residuais</t>
  </si>
  <si>
    <t>Produção de recursos hídricos alternativos para fins que não o consumo humano</t>
  </si>
  <si>
    <t>Recolha e transporte de resíduos não perigosos e perigosos</t>
  </si>
  <si>
    <t>Tratamento de resíduos perigosos</t>
  </si>
  <si>
    <t>Valorização de bio-resíduos por digestão anaeróbia ou compostagem</t>
  </si>
  <si>
    <t>Despoluição e desmantelamento de produtos em fim de vida</t>
  </si>
  <si>
    <t>Triagem e valorização de resíduos não perigosos</t>
  </si>
  <si>
    <t>Demolição e destruição de edifícios e outras estruturas</t>
  </si>
  <si>
    <t>Manutenção de estradas e autoestradas</t>
  </si>
  <si>
    <t>Utilização do betão na engenharia civil</t>
  </si>
  <si>
    <t>Fornecimento de soluções baseadas em dados de TI/OT</t>
  </si>
  <si>
    <t>Reparação, renovação e remanufatura</t>
  </si>
  <si>
    <t>Venda de peças sobressalentes</t>
  </si>
  <si>
    <t>Preparação para a reutilização de produtos em fim de vida e componentes de produtos</t>
  </si>
  <si>
    <t>Venda de bens em segunda mão</t>
  </si>
  <si>
    <t>Produto como serviço e outros modelos circulares de utilização e de serviço orientados para os resultados</t>
  </si>
  <si>
    <t>Mercado para o comércio de bens em segunda mão para reutilização</t>
  </si>
  <si>
    <t>Fabricação de princípios farmacêuticos ativos (IFA) ou de substâncias ativas</t>
  </si>
  <si>
    <t>Fabrico de medicamentos</t>
  </si>
  <si>
    <t>Recolha e transporte de resíduos perigosos</t>
  </si>
  <si>
    <t>Remediação de aterros legalmente não conformes e de depósitos de resíduos abandonados ou ilegais</t>
  </si>
  <si>
    <t>Remediação de sítios e áreas contaminados</t>
  </si>
  <si>
    <t>Hotéis, férias, parques de campismo e alojamentos semelhantes</t>
  </si>
  <si>
    <t>Conservação, incluindo a recuperação, de habitats, ecossistemas e espécies</t>
  </si>
  <si>
    <t>Conservation, including restoration, of habitats, ecosystems and species</t>
  </si>
  <si>
    <t>2. Caracterização</t>
  </si>
  <si>
    <t>DNSH - Método de avaliação integral</t>
  </si>
  <si>
    <t>Análise robusta</t>
  </si>
  <si>
    <t>Análise simplificada</t>
  </si>
  <si>
    <t>Esta seguirá exatamente a mesma lógica que a análise robusta com a exceção da questão adicional relativa às medidas de internalização e indicadores de avaliação de desempenho.</t>
  </si>
  <si>
    <t>Critério</t>
  </si>
  <si>
    <t>N</t>
  </si>
  <si>
    <t>Critério único</t>
  </si>
  <si>
    <t>Questão 1</t>
  </si>
  <si>
    <t>Questão 2</t>
  </si>
  <si>
    <t>Questão 3</t>
  </si>
  <si>
    <t>Questão 4</t>
  </si>
  <si>
    <t>Questão 5</t>
  </si>
  <si>
    <t>Questão 6</t>
  </si>
  <si>
    <t>Questão 7</t>
  </si>
  <si>
    <t>Questão 8</t>
  </si>
  <si>
    <t>Questão 9</t>
  </si>
  <si>
    <t>Questão 10</t>
  </si>
  <si>
    <t>Questão 11</t>
  </si>
  <si>
    <t>Questão 12</t>
  </si>
  <si>
    <t>Questão 13</t>
  </si>
  <si>
    <t>Questão 14</t>
  </si>
  <si>
    <t>Questão 15</t>
  </si>
  <si>
    <t>Questão 16</t>
  </si>
  <si>
    <t>Questão 17</t>
  </si>
  <si>
    <t>A área onde se pretende realizar a atividade está abrangida por um plano de florestação com uma duração de pelo menos 5 anos ou período mínimo definido na lei nacional, desenvolvido antes do início da atividade e continuamente atualizado até a área se alinhar com a definição de uma floresta conforme definido na lei nacional ou, se não disponível, a definição da FAO para uma floresta?</t>
  </si>
  <si>
    <t>O plano de florestação contém todos os elementos exigidos pela lei nacional relativamente à avaliação de impacte ambiental da florestação?</t>
  </si>
  <si>
    <t>O plano de florestação contém informação sobre a área descrita alinhada com a publicação oficial nos registos municipais?</t>
  </si>
  <si>
    <t>O plano contém informação sobre a preparação do local e os impactes nas reservas de carbono, incluindo solos e biomassa sobre terra, de forma a proteger a terra com elevadas reservas de carbono?</t>
  </si>
  <si>
    <t>O plano contém informação sobre os objetivos de gestão, incluindo principais desafios?</t>
  </si>
  <si>
    <t>O plano contém informação sobre as estratégias e atividades planeadas para alcançar os objetivos de gestão, incluindo operações esperadas durante o ciclo de vida inteiro da floresta?</t>
  </si>
  <si>
    <t>O plano contém informação sobre o contexto do habitat da floresta, incluindo as principais existentes e esperadas espécies de árvores de floresta, as suas coberturas e distribuição?</t>
  </si>
  <si>
    <t>O plano contém informação sobre os estabelecimentos, estradas e direitos de acesso público, características físicas, incluindo caminhos de água e áreas sob restrições legais ou outro tipo de restrições?</t>
  </si>
  <si>
    <t>O plano contém informação sobre as medidas pretendidas para estabelecer e manter a boa condição do ecossistema da floresta?</t>
  </si>
  <si>
    <t>O plano contém informação sobre as considerações relativas a questões de sociedade, incluindo preservação da paisagem, consulta com stakeholders de acordo com os termos e condições da lei nacional)?</t>
  </si>
  <si>
    <t>O plano contém informação sobre os riscos relacionados com a floresta, incluindo incêndios, pestes e possíveis doenças, com o âmbito de as prevenir, reduzir e controlar os riscos e medidas definidas para garantir a proteção e adaptação da floresta contra riscos resíduais?</t>
  </si>
  <si>
    <t>O plano contém informação sobre a avaliação do impacte na segurança alimentar?</t>
  </si>
  <si>
    <t>O plano contém informação sobre todos os critérios DNSH relevantes à florestação?</t>
  </si>
  <si>
    <t>Após a área se tornar uma floresta, o plano de gestão de floresta é implementado durante o período de 10 anos, e contém o mesmo tipo de informação que o plano de florestação,  relativamente aos objetivos de gestão de floresta?</t>
  </si>
  <si>
    <r>
      <t xml:space="preserve">A atividade segue as melhores práticas de florestação definidas na lei nacional, e cumpre pelo menos um dos seguintes critérios: </t>
    </r>
    <r>
      <rPr>
        <b/>
        <sz val="8"/>
        <color theme="1"/>
        <rFont val="Arial"/>
        <family val="2"/>
      </rPr>
      <t>a)</t>
    </r>
    <r>
      <rPr>
        <sz val="8"/>
        <color theme="1"/>
        <rFont val="Arial"/>
        <family val="2"/>
      </rPr>
      <t xml:space="preserve"> cumpre o regulamento 807/2014; ou </t>
    </r>
    <r>
      <rPr>
        <b/>
        <sz val="8"/>
        <color theme="1"/>
        <rFont val="Arial"/>
        <family val="2"/>
      </rPr>
      <t>b)</t>
    </r>
    <r>
      <rPr>
        <sz val="8"/>
        <color theme="1"/>
        <rFont val="Arial"/>
        <family val="2"/>
      </rPr>
      <t xml:space="preserve"> segue as orientações do "Pan-European Guidelines for Afforestation and Reforestation with a special focus on the provisions of the UNFCCC"?</t>
    </r>
  </si>
  <si>
    <t>O sistema de gestão florestal cumpre a devida deligência e requisitos legais definidos no regulamento 995/2010?</t>
  </si>
  <si>
    <t>Os planos de florestação e gestão florestal contêm informação sobre a monitorização da informação incluida nos mesmos?</t>
  </si>
  <si>
    <t>A área onde se pretende realizar a atividade está abrangida por um plano de gestão florestal?</t>
  </si>
  <si>
    <t>O plano de gestão florestal  compreende um período de 10 ou mais anos, e é continuamente atualizado?</t>
  </si>
  <si>
    <r>
      <t xml:space="preserve">O plano de gestão florestal contém informação sobre: </t>
    </r>
    <r>
      <rPr>
        <b/>
        <sz val="8"/>
        <color theme="1"/>
        <rFont val="Arial"/>
        <family val="2"/>
      </rPr>
      <t>a)</t>
    </r>
    <r>
      <rPr>
        <sz val="8"/>
        <color theme="1"/>
        <rFont val="Arial"/>
        <family val="2"/>
      </rPr>
      <t xml:space="preserve"> objetivos de gestão, incluindo principais barreiras; </t>
    </r>
    <r>
      <rPr>
        <b/>
        <sz val="8"/>
        <color theme="1"/>
        <rFont val="Arial"/>
        <family val="2"/>
      </rPr>
      <t>b)</t>
    </r>
    <r>
      <rPr>
        <sz val="8"/>
        <color theme="1"/>
        <rFont val="Arial"/>
        <family val="2"/>
      </rPr>
      <t xml:space="preserve"> estratégias e atividades para concretizar os objetivos; </t>
    </r>
    <r>
      <rPr>
        <b/>
        <sz val="8"/>
        <color theme="1"/>
        <rFont val="Arial"/>
        <family val="2"/>
      </rPr>
      <t>c)</t>
    </r>
    <r>
      <rPr>
        <sz val="8"/>
        <color theme="1"/>
        <rFont val="Arial"/>
        <family val="2"/>
      </rPr>
      <t xml:space="preserve"> definição do contexto do habitat florestal, incluindo existentes e pretendidas espécies de árvores de floresta e a sua cobertura e distribuição; </t>
    </r>
    <r>
      <rPr>
        <b/>
        <sz val="8"/>
        <color theme="1"/>
        <rFont val="Arial"/>
        <family val="2"/>
      </rPr>
      <t>d)</t>
    </r>
    <r>
      <rPr>
        <sz val="8"/>
        <color theme="1"/>
        <rFont val="Arial"/>
        <family val="2"/>
      </rPr>
      <t xml:space="preserve">  definição da área de acordo com as publicações oficiais nos municípios, características físicas, estradas e estabelecimentos e acessos públicos, incluindo caminhos de água  e restrições legais; </t>
    </r>
    <r>
      <rPr>
        <b/>
        <sz val="8"/>
        <color theme="1"/>
        <rFont val="Arial"/>
        <family val="2"/>
      </rPr>
      <t>e)</t>
    </r>
    <r>
      <rPr>
        <sz val="8"/>
        <color theme="1"/>
        <rFont val="Arial"/>
        <family val="2"/>
      </rPr>
      <t xml:space="preserve"> considerações sociais, como a preservação da paisagem e consulta de stakeholders, nos termos da legislação nacional; </t>
    </r>
    <r>
      <rPr>
        <b/>
        <sz val="8"/>
        <color theme="1"/>
        <rFont val="Arial"/>
        <family val="2"/>
      </rPr>
      <t>f)</t>
    </r>
    <r>
      <rPr>
        <sz val="8"/>
        <color theme="1"/>
        <rFont val="Arial"/>
        <family val="2"/>
      </rPr>
      <t xml:space="preserve">  avaliação de risco de incêndios, pestes e doenças para prevenir, reduzir e controlar os riscos e implementação de medidas para proteger e adaptar contra os riscos residuais; e, </t>
    </r>
    <r>
      <rPr>
        <b/>
        <sz val="8"/>
        <color theme="1"/>
        <rFont val="Arial"/>
        <family val="2"/>
      </rPr>
      <t>g)</t>
    </r>
    <r>
      <rPr>
        <sz val="8"/>
        <color theme="1"/>
        <rFont val="Arial"/>
        <family val="2"/>
      </rPr>
      <t xml:space="preserve"> os critérios DNSH relevantes para a gestão florestal.</t>
    </r>
  </si>
  <si>
    <r>
      <t xml:space="preserve">O plano de gestão florestal é garantido ao assegurar a abordagem mais ambiciosa das seguintes: </t>
    </r>
    <r>
      <rPr>
        <b/>
        <sz val="8"/>
        <color theme="1"/>
        <rFont val="Arial"/>
        <family val="2"/>
      </rPr>
      <t>a)</t>
    </r>
    <r>
      <rPr>
        <sz val="8"/>
        <color theme="1"/>
        <rFont val="Arial"/>
        <family val="2"/>
      </rPr>
      <t xml:space="preserve"> o plano de gestão florestal está alinahdo com a definição nacional de gestão sustentável de florestas; </t>
    </r>
    <r>
      <rPr>
        <b/>
        <sz val="8"/>
        <color theme="1"/>
        <rFont val="Arial"/>
        <family val="2"/>
      </rPr>
      <t>b)</t>
    </r>
    <r>
      <rPr>
        <sz val="8"/>
        <color theme="1"/>
        <rFont val="Arial"/>
        <family val="2"/>
      </rPr>
      <t xml:space="preserve"> a gestão florestal está alinhada com a definição da Europa para a gestão sustentável de florestas e cumpre o "Pan-European Operational Level Guidelines for Sustainable Forest Management"?; </t>
    </r>
    <r>
      <rPr>
        <b/>
        <sz val="8"/>
        <color theme="1"/>
        <rFont val="Arial"/>
        <family val="2"/>
      </rPr>
      <t>c)</t>
    </r>
    <r>
      <rPr>
        <sz val="8"/>
        <color theme="1"/>
        <rFont val="Arial"/>
        <family val="2"/>
      </rPr>
      <t xml:space="preserve"> o sistema de gestão cumpre os critérios de sustentabilidade florestal definidos nos artigos 29(6) da Diretiva 2018/2001 e com as orientações operacionais para a energia e biomassa derivada de florestas adotadas no artigo 29(8) da mesma diretiva.</t>
    </r>
  </si>
  <si>
    <t>A ativdade não envolve a degradação de áreas com elevadas reservas de carbono?</t>
  </si>
  <si>
    <t>O sistema de gestão cumpre os critérios de devida diligência e legais definidos no regulamento 995/2010?</t>
  </si>
  <si>
    <t>O plano de gestão florestal considera a monitorização destas informações?</t>
  </si>
  <si>
    <r>
      <t xml:space="preserve">O plano de gestão florestal: </t>
    </r>
    <r>
      <rPr>
        <b/>
        <sz val="8"/>
        <color theme="1"/>
        <rFont val="Arial"/>
        <family val="2"/>
      </rPr>
      <t>a)</t>
    </r>
    <r>
      <rPr>
        <sz val="8"/>
        <color theme="1"/>
        <rFont val="Arial"/>
        <family val="2"/>
      </rPr>
      <t xml:space="preserve"> apresenta um objetivo de gestão principal que consiste na proteção do solo e água e conservação da biodiversidade ou serviços sociais (definição da FAO); </t>
    </r>
    <r>
      <rPr>
        <b/>
        <sz val="8"/>
        <color theme="1"/>
        <rFont val="Arial"/>
        <family val="2"/>
      </rPr>
      <t>b)</t>
    </r>
    <r>
      <rPr>
        <sz val="8"/>
        <color theme="1"/>
        <rFont val="Arial"/>
        <family val="2"/>
      </rPr>
      <t xml:space="preserve"> promove práticas compatíveis com a biodiversidade e melhoram os processos naturais das florestas; e,</t>
    </r>
    <r>
      <rPr>
        <b/>
        <sz val="8"/>
        <color theme="1"/>
        <rFont val="Arial"/>
        <family val="2"/>
      </rPr>
      <t xml:space="preserve"> c)</t>
    </r>
    <r>
      <rPr>
        <sz val="8"/>
        <color theme="1"/>
        <rFont val="Arial"/>
        <family val="2"/>
      </rPr>
      <t xml:space="preserve"> inclui uma análise do impacte e pressão na convervação e diversidade do habitat, condições de silvicultura que minimizem o impacte no solo e de outras atividades que tenham impacte nos objetivos de conservação, como a caça e pesca, agricultura, pecuária, florestação, mineração, indústria e atividades comerciais.</t>
    </r>
  </si>
  <si>
    <t>A área é abrangida por um plano de restauro consistente com os princípios da convenção de Ramsar e orientações sobre o restauro de zonas húmidas, até a área ser classificada como uma zona húmida e passar a estar coberta por um plano de gestão de zonas húmidas consitente com as orientações da covenção da Ramsar para gestão e planeamento de zoans Ramsar e outras zonas húmidas?</t>
  </si>
  <si>
    <t>O plano de restauro integra cosniderações relativas às condições hidrológicas e pedológicas, incluindo dinâmicas de saturação do solo e da alteração de condições aeróbicas e anaeróbicas.</t>
  </si>
  <si>
    <t>O plano de restauro aborda todas as considerações relevantes para o DNSH relativo à gestão de zonas húmidas?</t>
  </si>
  <si>
    <t>O plano de restauro considera a monitorização da informação integrada no mesmo?</t>
  </si>
  <si>
    <r>
      <t xml:space="preserve">As emissões de GEE, calculadas de acordo com o regulamento 2019/331 , derivadas dos processos de produção de cimento são: </t>
    </r>
    <r>
      <rPr>
        <b/>
        <sz val="8"/>
        <color theme="1"/>
        <rFont val="Arial"/>
        <family val="2"/>
      </rPr>
      <t>a)</t>
    </r>
    <r>
      <rPr>
        <sz val="8"/>
        <color theme="1"/>
        <rFont val="Arial"/>
        <family val="2"/>
      </rPr>
      <t xml:space="preserve"> para cimento produzido a partir de clínquer cinzento, inferiores a 0,816 tCO2e / ton de clínquer de cimento cinza; e, </t>
    </r>
    <r>
      <rPr>
        <b/>
        <sz val="8"/>
        <color theme="1"/>
        <rFont val="Arial"/>
        <family val="2"/>
      </rPr>
      <t xml:space="preserve">b) </t>
    </r>
    <r>
      <rPr>
        <sz val="8"/>
        <color theme="1"/>
        <rFont val="Arial"/>
        <family val="2"/>
      </rPr>
      <t>cimento produzido a partir de clínquer cimento cinza ou de um ligante hidráulico alternativo, inferior a 0,530 tCO2e / ton de clínquer de cimento cinza ou de um ligante hidráulico alternativo produzido</t>
    </r>
  </si>
  <si>
    <r>
      <t xml:space="preserve">Na produção de alumínio primário: </t>
    </r>
    <r>
      <rPr>
        <b/>
        <sz val="8"/>
        <color theme="1"/>
        <rFont val="Arial"/>
        <family val="2"/>
      </rPr>
      <t>a)</t>
    </r>
    <r>
      <rPr>
        <sz val="8"/>
        <color theme="1"/>
        <rFont val="Arial"/>
        <family val="2"/>
      </rPr>
      <t xml:space="preserve"> as emissões de GEE não excedem 1 604 tCO2e por tonelada de alumínio produzido; </t>
    </r>
    <r>
      <rPr>
        <b/>
        <sz val="8"/>
        <color theme="1"/>
        <rFont val="Arial"/>
        <family val="2"/>
      </rPr>
      <t>b)</t>
    </r>
    <r>
      <rPr>
        <sz val="8"/>
        <color theme="1"/>
        <rFont val="Arial"/>
        <family val="2"/>
      </rPr>
      <t xml:space="preserve"> as emissões indiretas de GEE não excedem 270 g CO2e/kWh; e, </t>
    </r>
    <r>
      <rPr>
        <b/>
        <sz val="8"/>
        <color theme="1"/>
        <rFont val="Arial"/>
        <family val="2"/>
      </rPr>
      <t>c)</t>
    </r>
    <r>
      <rPr>
        <sz val="8"/>
        <color theme="1"/>
        <rFont val="Arial"/>
        <family val="2"/>
      </rPr>
      <t xml:space="preserve"> o consumo de eletricidade no processo de fabrico não excede 15,5 MWh/ton alúminio</t>
    </r>
  </si>
  <si>
    <t>Produz alumínio secundário, em vez de primário.</t>
  </si>
  <si>
    <r>
      <t xml:space="preserve">A atividade produz um dos seguintes:
</t>
    </r>
    <r>
      <rPr>
        <b/>
        <sz val="8"/>
        <color theme="1"/>
        <rFont val="Arial"/>
        <family val="2"/>
      </rPr>
      <t>a)</t>
    </r>
    <r>
      <rPr>
        <sz val="8"/>
        <color theme="1"/>
        <rFont val="Arial"/>
        <family val="2"/>
      </rPr>
      <t xml:space="preserve"> ferro e aço, quando as emissões de GEE, reduzidas pelo montante de emissões atribuídas à produção de gases residuais em conformidade com o ponto 10.1.5(a) do Anexo VII do Regulamento 2019/331, não excedem os seguintes valores aplicáveis às diferentes etapas do processo de fabrico: </t>
    </r>
    <r>
      <rPr>
        <b/>
        <sz val="8"/>
        <color theme="1"/>
        <rFont val="Arial"/>
        <family val="2"/>
      </rPr>
      <t>i)</t>
    </r>
    <r>
      <rPr>
        <sz val="8"/>
        <color theme="1"/>
        <rFont val="Arial"/>
        <family val="2"/>
      </rPr>
      <t xml:space="preserve"> ferro-gusa = 1 443 tCO2e/ton de produto; </t>
    </r>
    <r>
      <rPr>
        <b/>
        <sz val="8"/>
        <color theme="1"/>
        <rFont val="Arial"/>
        <family val="2"/>
      </rPr>
      <t>ii)</t>
    </r>
    <r>
      <rPr>
        <sz val="8"/>
        <color theme="1"/>
        <rFont val="Arial"/>
        <family val="2"/>
      </rPr>
      <t xml:space="preserve"> minério sinterizado = 0,242 tCO2e/ton de produto; </t>
    </r>
    <r>
      <rPr>
        <b/>
        <sz val="8"/>
        <color theme="1"/>
        <rFont val="Arial"/>
        <family val="2"/>
      </rPr>
      <t>iii)</t>
    </r>
    <r>
      <rPr>
        <sz val="8"/>
        <color theme="1"/>
        <rFont val="Arial"/>
        <family val="2"/>
      </rPr>
      <t xml:space="preserve"> coque (excluindo coque de lenhite)  = 0,237 tCO2e/ton de produto; </t>
    </r>
    <r>
      <rPr>
        <b/>
        <sz val="8"/>
        <color theme="1"/>
        <rFont val="Arial"/>
        <family val="2"/>
      </rPr>
      <t>iv)</t>
    </r>
    <r>
      <rPr>
        <sz val="8"/>
        <color theme="1"/>
        <rFont val="Arial"/>
        <family val="2"/>
      </rPr>
      <t xml:space="preserve"> fundição de ferro = 0,390 tCO2e/ton de produto; </t>
    </r>
    <r>
      <rPr>
        <b/>
        <sz val="8"/>
        <color theme="1"/>
        <rFont val="Arial"/>
        <family val="2"/>
      </rPr>
      <t>v)</t>
    </r>
    <r>
      <rPr>
        <sz val="8"/>
        <color theme="1"/>
        <rFont val="Arial"/>
        <family val="2"/>
      </rPr>
      <t xml:space="preserve"> forno elétrico de arco - aco de elevada liga = 0,360 tCO2e /ton de produto; e, </t>
    </r>
    <r>
      <rPr>
        <b/>
        <sz val="8"/>
        <color theme="1"/>
        <rFont val="Arial"/>
        <family val="2"/>
      </rPr>
      <t>vi)</t>
    </r>
    <r>
      <rPr>
        <sz val="8"/>
        <color theme="1"/>
        <rFont val="Arial"/>
        <family val="2"/>
      </rPr>
      <t xml:space="preserve"> forno elétrico de arco - aço carbono = 0,276 tCO2e/ton de produto; ou,
</t>
    </r>
    <r>
      <rPr>
        <b/>
        <sz val="8"/>
        <color theme="1"/>
        <rFont val="Arial"/>
        <family val="2"/>
      </rPr>
      <t>b)</t>
    </r>
    <r>
      <rPr>
        <sz val="8"/>
        <color theme="1"/>
        <rFont val="Arial"/>
        <family val="2"/>
      </rPr>
      <t xml:space="preserve"> aço em fornos elétricos de arco que produzem aço carbono ou aço de elevada liga, conforme definido no regulamento delegado 2019/331 da Comissão, e em que a proporção de sucata de aço utilizada relativamente ao produto final é: </t>
    </r>
    <r>
      <rPr>
        <b/>
        <sz val="8"/>
        <color theme="1"/>
        <rFont val="Arial"/>
        <family val="2"/>
      </rPr>
      <t>i)</t>
    </r>
    <r>
      <rPr>
        <sz val="8"/>
        <color theme="1"/>
        <rFont val="Arial"/>
        <family val="2"/>
      </rPr>
      <t xml:space="preserve"> pelo menos 70% para a produção de aço de elevada liga; e, </t>
    </r>
    <r>
      <rPr>
        <b/>
        <sz val="8"/>
        <color theme="1"/>
        <rFont val="Arial"/>
        <family val="2"/>
      </rPr>
      <t>ii)</t>
    </r>
    <r>
      <rPr>
        <sz val="8"/>
        <color theme="1"/>
        <rFont val="Arial"/>
        <family val="2"/>
      </rPr>
      <t xml:space="preserve"> pelo menos 90% para a produção de aço carbono.</t>
    </r>
  </si>
  <si>
    <t>A atividade cumpre o requisito de poupança de emissões de GEE ao longo do ciclo de vida de 70% em relação a um combustível fóssil de referência de 94 gCO2e/MJ, conforme estabelecido no artigo 25º, n.º2, da Diretiva 2018/2001 do Parlamento Europeu e do Conselho e no Anexo V da mesma Diretiva?</t>
  </si>
  <si>
    <t>As poupanças de emissões de GEE ao longo do ciclo de vida são calculadas utilizando a metodologia referida no artigo 28º, nº5 da Diretiva 2018/2001 ou de acordo com as normas ISO 14067:2018 ou 14064-1:2018</t>
  </si>
  <si>
    <t>As poupanças quantificadas de emissões de GEE ao longo do ciclo de vida são verificadas em conformidade com o artigo 30º da Diretiva 2018/2001, quando aplicável, ou por uma entidade terceira independente.</t>
  </si>
  <si>
    <t>As emissões de GEE dos processos de produção de carbono negro são inferiores a 1 615 tCO2e / ton de produto.</t>
  </si>
  <si>
    <t>As emissões de GEE dos processos de produção de carbonato de sódio são inferiores a 0,866 tCO2e / ton de produto.</t>
  </si>
  <si>
    <t>O consumo de eletricidade para eletrólise e tratamento do cloro é igual ou inferior a 2,45 MWh /ton de cloro.</t>
  </si>
  <si>
    <t>As emissões diretas médias de GEE resultantes da eletricidade usada na produção de cloro são inferiores ou iguais a 270 CO2e/kWh</t>
  </si>
  <si>
    <t>As emissões de gases com efeito de estufa (GEE)(195) provenientes dos processos de produção de produtos químicos orgânicos são inferiores a:
para HVC (High-Value Chemicals): 0,851 tCO₂e/t de HVC;
para aromáticos: 0,0300 tCO₂e/t de carga complexa ponderada;
para cloreto de vinilo: 0,268 tCO₂e/t de cloreto de vinilo;
para estireno: 0,564 tCO₂e/t de estireno;
para óxido de etileno/glicóis de etileno: 0,489 tCO₂e/t de óxido de etileno/glicol;
para ácido adípico: 0,76 tCO₂e/t de ácido adípico.</t>
  </si>
  <si>
    <t>Quando os produtos químicos orgânicos em causa são produzidos total ou parcialmente a partir de matérias-primas renováveis, as emissões de GEE ao longo do ciclo de vida do produto químico fabricado, total ou parcialmente, a partir dessas matérias-primas renováveis, devem ser inferiores às emissões de GEE ao longo do ciclo de vida do produto químico equivalente fabricado a partir de matérias-primas de origem fóssil.</t>
  </si>
  <si>
    <t>A biomassa agrícola utilizada para a produção de produtos químicos orgânicos de base, na sua forma primária, cumpre os critérios estabelecidos no artigo 29.º, n.os 2 a 5, da Diretiva (UE) 2018/2001.</t>
  </si>
  <si>
    <t>A biomassa florestal utilizada para a produção de produtos químicos orgânicos de base cumpre os critérios estabelecidos no artigo 29.º, n.os 6 e 7, da mesma Diretiva.</t>
  </si>
  <si>
    <t>A atividade cumpre um dos seguintes critérios:
a produção de amónia anidra apresenta emissões de GEE inferiores a 1 948 tCO₂e por tonelada de amónia anidra;
a amónia é recuperada a partir de águas residuais.</t>
  </si>
  <si>
    <t>As emissões de GEE resultantes da produção de ácido nítrico são inferiores a 0,184 tCO2e / ton de ácido nítrico</t>
  </si>
  <si>
    <t>O plástico em forma primária é um dos seguintes:
totalmente fabricado através da reciclagem mecânica de resíduos de plástico;
quando a reciclagem mecânica não é possível, totalmente fabricado através da reciclagem química de resíduos de plástico, desde que as emissões de gases com efeito de estufa (GEE) ao longo do ciclo de vida do plástico fabricado — excluindo quaisquer créditos calculados provenientes da produção de combustíveis — sejam inferiores às emissões de GEE ao longo do ciclo de vida do plástico primário equivalente fabricado a partir de matérias-primas fósseis. As emissões de GEE ao longo do ciclo de vida são calculadas de acordo com a Recomendação 2013/179/UE ou, em alternativa, de acordo com as normas ISO 14067:2018 ou ISO 14064-1:2018. As emissões de GEE quantificadas ao longo do ciclo de vida são verificadas por uma terceira parte independente;
derivado total ou parcialmente de matérias-primas renováveis, desde que as emissões de GEE ao longo do ciclo de vida do plástico fabricado em forma primária — produzido total ou parcialmente a partir de matérias-primas renováveis — sejam inferiores às emissões de GEE ao longo do ciclo de vida dos plásticos equivalentes em forma primária fabricados a partir de matérias-primas fósseis. As emissões de GEE ao longo do ciclo de vida são calculadas de acordo com a Recomendação 2013/179/UE ou, em alternativa, de acordo com as normas ISO 14067:2018 ou ISO 14064-1:2018. As emissões de GEE quantificadas ao longo do ciclo de vida são verificadas por uma terceira parte independente.</t>
  </si>
  <si>
    <t>A biomassa agrícola utilizada na produção de plásticos em forma primária cumpre os critérios estabelecidos no artigo 29.º, n.os 2 a 5, da Diretiva (UE) 2018/2001.</t>
  </si>
  <si>
    <t>A biomassa florestal utilizada na produção de plásticos em forma primária cumpre os critérios estabelecidos no artigo 29.º, n.os 6 e 7, da mesma Diretiva.</t>
  </si>
  <si>
    <t>As emissões diretas da atividade são inferiores a 270 gCO2e/kWh</t>
  </si>
  <si>
    <t>A atividade cumpre os critérios relacionadas com a sustentabilidade e poupança de emissões de GEE definidos na Diretiva 2018/2001</t>
  </si>
  <si>
    <t>A infraestrutura não é dedicada à criação de uma ligação direta nem à expansão de uma ligação direta existente a uma central de produção de energia em que as emissões diretas de gases com efeito de estufa excedam 270 gCO₂e/kWh.</t>
  </si>
  <si>
    <t>A conversão, reutilização ou adaptação não aumenta a capacidade de transmissão e distribuição de gás. A conversão, reutilização ou adaptação não prolonga a vida útil das redes para além da sua vida útil prevista antes da conversão, reutilização ou adaptação, a menos que a rede seja dedicada ao hidrogénio ou a outros gases de baixo carbono.</t>
  </si>
  <si>
    <t>As emissões diretas de gases com efeito de estufa (GEE) da atividade são inferiores a 270 g CO₂e/kWh.</t>
  </si>
  <si>
    <t>Foi realizada uma avaliação das emissões diretas de GEE do sistema centralizado de águas residuais, incluindo recolha (rede de esgotos) e tratamento. Por exemplo, seguindo as diretrizes do IPCC para inventários nacionais de GEE no tratamento de águas residuais (versão de [data de adoção]: https://www.ipcc-nggip.iges.or.jp/public/2019rf/pdf/5_Volume5/19R_V5_6_Ch06_Wastewater.pdf
). Os resultados são divulgados a investidores e clientes mediante solicitação.</t>
  </si>
  <si>
    <t>Existe um plano de monitorização para a fuga de metano nas instalações.</t>
  </si>
  <si>
    <t>Está implementado um plano de monitorização e contingência com o objetivo de minimizar as fugas de metano nas instalações.</t>
  </si>
  <si>
    <t>Existe um plano de monitorização para fugas de CO₂.</t>
  </si>
  <si>
    <t>Os comboios e vagões não são dedicados ao transporte de combustíveis fósseis.</t>
  </si>
  <si>
    <t>Para os veículos das categorias M1 e N1, as emissões específicas de CO₂, tal como definidas no artigo 3.º, n.º 1, alínea (h), do Regulamento (UE) 2019/631, não são superiores aos valores-alvo de emissões médias de CO₂ da frota(520).
Os valores-alvo de emissões médias de CO₂ da frota a considerar são os seguintes:
A partir de 1 de janeiro de 2025:
Aplicam-se os valores-alvo especificados no artigo 1.º, n.º 4, do Regulamento (UE) 2019/631.</t>
  </si>
  <si>
    <t>Os veículos não são dedicados ao transporte de combustíveis fósseis.</t>
  </si>
  <si>
    <t>Para os veículos das categorias N2 e N3 abrangidos pelo Regulamento (UE) 2019/1242, as emissões diretas específicas de CO₂ são iguais ou inferiores às emissões de referência de CO₂ de todos os veículos do mesmo subgrupo, conforme definido no artigo 3.º desse regulamento.</t>
  </si>
  <si>
    <t>A infraestrutura não é dedicada ao transporte nem ao armazenamento de combustíveis fósseis.</t>
  </si>
  <si>
    <t>No caso de nova infraestrutura ou de uma renovação importante, a infraestrutura foi resiliente às alterações climáticas, em conformidade com as práticas adequadas de verificação da compatibilidade climática, que incluem a avaliação da pegada de carbono e a definição clara de um custo sombra do carbono. Essa avaliação da pegada de carbono abrange as emissões dos âmbitos 1, 2 e 3, e demonstra que a infraestrutura não conduz a emissões adicionais relativas de gases com efeito de estufa, calculadas com base em pressupostos, valores e procedimentos conservadores.</t>
  </si>
  <si>
    <t>O edifício não é dedicado à extração, armazenamento, transporte ou fabrico de combustíveis fósseis.</t>
  </si>
  <si>
    <t>O Consumo de Energia Primária (CEP)— a quantidade calculada de energia necessária para satisfazer a procura energética associada aos usos típicos de um edifício, expressa por um indicador numérico de consumo total de energia primária em kWh/m² por ano e baseado na metodologia nacional de cálculo relevante, conforme apresentado no Certificado Energético do Edifício (CEE) — resultante da construção não excede o limite definido para os requisitos de edifício quase de consumo quase nulo (NZEB) na regulamentação nacional que transpõe a Diretiva 2010/31/UE.</t>
  </si>
  <si>
    <t>O desempenho energético é certificado através de um Certificado Energético do Edifício em estado de obra concluída.</t>
  </si>
  <si>
    <t>Para edifícios construídos antes de 31 de dezembro de 2020, o edifício possui pelo menos um Certificado Energético do Edifício (CEE) de classe C.
Como alternativa, o edifício situa-se nos 30% melhores do parque edificado nacional ou regional, expresso em Consumo de Energia Primária (CEP) operacional, e demonstrado por evidência adequada, que pelo menos compara o desempenho do ativo relevante com o desempenho do parque nacional ou regional construído antes de 31 de dezembro de 2020, distinguindo pelo menos entre edifícios residenciais e não residenciais.</t>
  </si>
  <si>
    <t>Para edifícios construídos após 31 de dezembro de 2020, o Consumo de Energia Primária (CEP)(671) — a quantidade calculada de energia necessária para satisfazer a procura energética associada aos usos típicos de um edifício, expressa por um indicador numérico de consumo total de energia primária em kWh/m² por ano, baseado na metodologia nacional de cálculo relevante, conforme apresentado no Certificado Energético do Edifício (CEE) — resultante da construção não excede o limite definido para os requisitos de edifício quase de consumo quase nulo (NZEB) na regulamentação nacional que transpõe a Diretiva 2010/31/UE.</t>
  </si>
  <si>
    <t>O desempenho energético é certificado através de um Certificado Energético do Edifício (CEE) em estado de obra concluída.</t>
  </si>
  <si>
    <t>A atividade demonstrou os melhores esforços para implementar as práticas relevantes listadas como “práticas esperadas” na versão mais recente do Código de Conduta Europeu sobre Eficiência Energética em Centros de Dados, ou no documento CEN-CENELEC CLC TR50600-99-1 “Instalações e infraestruturas de centros de dados – Parte 99-1: Práticas recomendadas para a gestão de energia”, e implementou todas as práticas esperadas que receberam o valor máximo de 5, de acordo com a versão mais recente do Código de Conduta Europeu sobre Eficiência Energética em Centros de Dados.</t>
  </si>
  <si>
    <t>A atividade não é realizada para fins de extração, transporte ou utilização de combustíveis fósseis.</t>
  </si>
  <si>
    <t>As emissões de gases com efeito de estufa (GEE) projetadas ao longo do ciclo de vida da tecnologia, produto ou outra solução investigada não comprometem os objetivos de mitigação de GEE estabelecidos pelo Acordo de Paris nem prejudicam a implementação de soluções de mitigação climática.</t>
  </si>
  <si>
    <t>As emissões de gases com efeito de estufa (GEE) da instalação de dessalinização não excedem 1080 gCO₂e/m³ de água doce produzida (incluindo tratamentos, bombagem, eliminação de salmoura e o consumo energético associado).</t>
  </si>
  <si>
    <t>A atividade não é realizada para fins de extração ou transporte de combustíveis fósseis.</t>
  </si>
  <si>
    <t>A atividade não é realizada em instalações de extração, armazenamento, transporte ou fabrico de combustíveis fósseis.</t>
  </si>
  <si>
    <t>A atividade não inclui seguros relacionados com a extração, armazenamento, transporte ou fabrico de combustíveis fósseis, nem seguros de veículos, propriedades ou outros ativos dedicados a tais fins.</t>
  </si>
  <si>
    <t>A atividade de resseguro não cobre a cessão de seguros relacionados com a extração, armazenamento, transporte ou fabrico de combustíveis fósseis, nem a cessão de seguros de veículos, propriedades ou outros ativos dedicados a tais fins.</t>
  </si>
  <si>
    <t>O operador desta atividade desenvolveu e implementou um plano de mitigação das alterações climáticas e de proteção ambiental que:
identifica os principais impactos climáticos nocivos dos seus ativos e operações relevantes para a mitigação das alterações climáticas, incluindo impactos decorrentes de:
Emissões de GEE do Âmbito 1;
Emissões de GEE do Âmbito 2;
Emissões de GEE do Âmbito 3;
define as medidas necessárias para minimizar os impactos nocivos identificados da atividade sobre o clima, mantendo o objetivo principal do serviço de emergência;
explica o nível de melhoria alcançável com a implementação das medidas propostas e inclui um cronograma de implementação dessas medidas;
monitoriza e documenta a implementação das medidas identificadas de acordo com o plano temporal e o nível de melhorias alcançadas.</t>
  </si>
  <si>
    <t>O plano de mitigação das alterações climáticas e de proteção ambiental é:
baseado nas melhores evidências científicas disponíveis, que são publicamente divulgadas;
desenvolvido em consulta com as partes interessadas relevantes, incluindo autoridades de proteção ambiental;
atualizado sempre que as características e a operação da atividade mudem significativamente, de forma a alterar a natureza ou a escala dos impactos sobre o clima e o ambiente;
no caso de operações de combate a incêndios, cumpre o Artigo 11 do Regulamento 517/2014 do Parlamento Europeu e do Conselho.</t>
  </si>
  <si>
    <t>Foi realizada uma avaliação das emissões diretas de gases com efeito de estufa (GEE) do sistema centralizado de águas residuais, incluindo a recolha (rede de esgotos) e o tratamento. Os resultados são divulgados aos investidores e clientes mediante solicitação(8), por exemplo, em conformidade com as diretrizes do IPCC para inventários nacionais de GEE no tratamento de águas residuais, versão de [data de adoção], disponível em: https://www.ipcc-nggip.iges.or.jp/public/2019rf/pdf/5_Volume5/19R_V5_6_Ch06_Wastewater.pdf
.</t>
  </si>
  <si>
    <t>Para a digestão anaeróbia de lamas de esgoto, existe um plano de monitorização para fugas de metano na instalação.</t>
  </si>
  <si>
    <t>A atividade não envolve a degradação de ambientes terrestres ou marinhos com elevado stock de carbono.</t>
  </si>
  <si>
    <t>As emissões de GEE ao longo do ciclo de vida de plásticos fabricados a partir de matérias-primas biológicas sustentáveis são inferiores às emissões de GEE ao longo do ciclo de vida dos plásticos equivalentes em forma primária fabricados a partir de matérias-primas fósseis.
As emissões de GEE ao longo do ciclo de vida são calculadas utilizando a Recomendação 2013/179/UE ou, alternativamente, utilizando ISO 14067:2018 ou ISO 14064-1:2018. As emissões de GEE quantificadas ao longo do ciclo de vida são verificadas por uma entidade independente.</t>
  </si>
  <si>
    <t>Para plásticos fabricados a partir de matérias-primas recicladas quimicamente, as emissões de GEE ao longo do ciclo de vida do plástico fabricado, excluindo quaisquer créditos calculados provenientes da produção de combustíveis, são inferiores às emissões de GEE ao longo do ciclo de vida do plástico equivalente em forma primária fabricado a partir de matérias-primas fósseis.
As emissões de GEE ao longo do ciclo de vida são calculadas utilizando a Recomendação da Comissão 2021/2279/EU
Recomendação (UE) 2021/2279 de 15 de dezembro de 2021 sobre a utilização dos métodos de Pegada Ambiental para medir e comunicar o desempenho ambiental do ciclo de vida de produtos e organizações (JO L 471, 30.12.2021, p. 1),
ou, alternativamente, utilizando:
ISO 14067:2018 Gases com efeito de estufa – Pegada de carbono de produtos – Requisitos e orientações para quantificação (versão de [data de adoção]: https://www.iso.org/standard/71206.html
), ou
ISO 14064-1:2018 Gases com efeito de estufa — Parte 1: Especificação com orientação ao nível da organização para quantificação e reporte de emissões e remoções de gases com efeito de estufa (versão de [data de adoção]: https://www.iso.org/standard/66453.html
).
As emissões de GEE quantificadas ao longo do ciclo de vida são verificadas por uma terceira entidade independente.</t>
  </si>
  <si>
    <t>Quando o produto fabricado contém refrigerantes, cumpre o desempenho em termos de GWP (Potencial de Aquecimento Global) estabelecido no Regulamento (UE) n.º 517/2014 do Parlamento Europeu e do Conselho
Regulamento (UE) n.º 517/2014 do Parlamento Europeu e do Conselho, de 16 de abril de 2014, relativo aos gases com efeito de estufa fluorados e que revoga o Regulamento (CE) n.º 842/2006 (JO L 150, 20.5.2014, p. 195).</t>
  </si>
  <si>
    <t>A atividade não fabrica produtos contendo hexafluoreto de enxofre (SF6).</t>
  </si>
  <si>
    <r>
      <t xml:space="preserve">Sempre que aplicável, o produto fabricado não apresenta classificação inferior à terceira classe mais populosa em termos de eficiência energética
</t>
    </r>
    <r>
      <rPr>
        <i/>
        <sz val="8"/>
        <color theme="1"/>
        <rFont val="Arial"/>
        <family val="2"/>
      </rPr>
      <t>O requisito aplica-se às três classes mais elevadas de eficiência energética que são populadas, ou seja, nas quais pelo menos alguns produtos estão no mercado. Para identificar quais são as classes mais populadas em que existem produtos disponíveis, é fornecida uma visão geral dos produtos disponíveis no mercado (com base em dados oficiais) através da European Product Database for Energy Labelling.</t>
    </r>
  </si>
  <si>
    <t>A classificação de eficiência energética cumpre o Regulamento (UE) 2017/1369 do Parlamento Europeu e do Conselho e os atos delegados adotados ao abrigo desse Regulamento</t>
  </si>
  <si>
    <t>Está implementado um plano de monitorização e contingência para minimizar a fuga de metano nas instalações.</t>
  </si>
  <si>
    <t>Para a produção de água residual reutilizada, foi realizada uma avaliação das emissões diretas de GEE provenientes do tratamento de reutilização(42)
Por exemplo, seguindo as orientações do IPCC para inventários nacionais de GEE em tratamento de águas residuais (versão de [data de adoção]: https://www.ipcc-nggip.iges.or.jp/public/2019rf/pdf/5_Volume5/19R_V5_6_Ch06_Wastewater.pdf
).</t>
  </si>
  <si>
    <t>Os resultados são divulgados a investidores e clientes mediante solicitação.</t>
  </si>
  <si>
    <t>O proprietário do edifício ou empreiteiro garante que, durante atividades de renovação, reabilitação ou demolição que impliquem a remoção de painéis de espuma ou placas laminadas instaladas em cavidades ou estruturas construídas, que contenham espumas com gases fluorados com efeito de estufa, hidrofluorocarbonetos saturados e insaturados e substâncias que destroem a camada de ozono, conforme definido no Regulamento (UE) n.º 517/2014 e no Regulamento (UE) n.º 1005/2009, as emissões sejam evitadas na maior medida possível, através da gestão adequada das espumas ou dos gases nelas contidos, garantindo a reutilização ou destruição dos painéis de espuma ou dos gases contidos nas espumas.</t>
  </si>
  <si>
    <t>A recuperação dos gases contidos nas espumas é realizada por pessoal devidamente treinado. Sempre que a recuperação destas espumas não seja tecnicamente viável, o operador elabora documentação que comprove a inviabilidade da recuperação no caso específico. Esta documentação é mantida durante cinco anos e disponibilizada mediante solicitação.</t>
  </si>
  <si>
    <t>É apresentado um plano de mitigação de congestionamento de tráfego a implementar durante os trabalhos de manutenção.</t>
  </si>
  <si>
    <t>O ativo construído não se destina à extração, armazenamento, transporte ou fabrico de combustíveis fósseis.</t>
  </si>
  <si>
    <t>Para o cimento utilizado nesta atividade, as emissões de gases com efeito de estufa (GEE)
Calculadas de acordo com o Regulamento (UE) 2019/331.
dos processos de produção são as seguintes:
Para clinker de cimento cinzento, inferiores a 0,816(141) tCO₂e por tonelada de clinker de cimento cinzento
Para cimento a partir de clinker cinzento ou ligante hidráulico alternativo, inferior a 0,530(142) tCO₂e por tonelada de cimento ou ligante alternativo fabricado</t>
  </si>
  <si>
    <t>Quando a atividade envolve geração no local de calor/frio ou cogeração, incluindo eletricidade, as emissões diretas de gases com efeito de estufa (GEE) da atividade são inferiores a 270 gCO₂e/kWh.</t>
  </si>
  <si>
    <t>A atividade desenvolve uma estratégia para contabilizar e reduzir as emissões de GEE provenientes do transporte ao longo da cadeia de valor, incluindo expedição e devoluções, na medida em que estas sejam rastreáveis.</t>
  </si>
  <si>
    <t>Quando o produto vendido é inicialmente produzido pelas atividades classificadas sob os códigos NACE C29, e se trata de um veículo, componente de mobilidade, sistema, unidade técnica separada, peça ou peça sobressalente, conforme definido no Regulamento (UE) 2018/858, aplicado ao mercado secundário:
Entre 2025 e 2030:
Veículos das categorias M1 e N1, classificados como veículos ligeiros, cumprem limites específicos de emissões de CO₂ definidos no Artigo 3.º, n.º 1, ponto (h), do Regulamento (UE) 2019/631, inferiores a 50 gCO₂/km (veículos ligeiros de baixa ou zero emissão);
Veículos da categoria L, com emissões na linha de escape iguais a 0 gCO₂e/km, calculadas de acordo com os testes de emissões estabelecidos no Regulamento (UE) 168/2013;
Veículos das categorias N2 e N3, e N1 classificados como veículos pesados, não dedicados ao transporte de combustíveis fósseis, com massa máxima tecnicamente admissível não superior a 7,5 toneladas, que sejam ‘veículos pesados de zero emissão’ conforme definido no Artigo 3.º, ponto 11, do Regulamento (UE) 2019/1242;
Veículos das categorias N2 e N3, não dedicados ao transporte de combustíveis fósseis, com massa máxima tecnicamente admissível superior a 7,5 toneladas, que sejam ‘veículos pesados de zero emissão’ ou ‘veículos pesados de baixa emissão’, conforme definido no Artigo 3.º, pontos 11 e 12, do Regulamento (UE) 2019/1242.
Após 2030:
Para produtos inicialmente produzidos pelas atividades classificadas sob os códigos NACE C29, e sendo um veículo, componente de mobilidade, sistema, unidade técnica separada, peça ou peça sobressalente conforme definido no Regulamento (UE) 2018/858, as emissões específicas de CO₂ definidas no Artigo 3.º, n.º 1, ponto (h), do Regulamento (UE) 2019/631 são zero.</t>
  </si>
  <si>
    <t>Quando o produto vendido é inicialmente produzido pelas atividades classificadas sob os códigos NACE C26 ou C27, o produto cumpre a Diretiva 2009/125/CE e os regulamentos de execução adotados ao abrigo dessa Diretiva.</t>
  </si>
  <si>
    <t>A atividade desenvolve uma estratégia para contabilizar e reduzir as emissões de GEE provenientes dos serviços a montante e a jusante da cadeia de valor, incluindo: produtos intermédios e matérias-primas; transporte ao longo da cadeia de valor, incluindo expedição e devoluções; manutenção e operações, incluindo lavandaria e limpeza; fim de vida, incluindo gestão de resíduos.</t>
  </si>
  <si>
    <t>Quando centros de dados são utilizados e operados, a atividade demonstra os melhores esforços para implementar as práticas relevantes listadas como “práticas esperadas” na versão mais recente do Código de Conduta Europeu para a Eficiência Energética em Centros de Dados, ou no documento CEN-CENELEC CLC TR50600-99-1 – Instalações e infraestruturas de centros de dados – Parte 99-1: Práticas recomendadas para gestão de energia (emitido em 1 de julho de 2019 pelo Comité Europeu de Normalização – CEN – e pelo Comité Europeu de Normalização Electrotécnica – CENELEC), e implementou todas as práticas esperadas que receberam a classificação máxima de 5 de acordo com a versão mais recente do Código de Conduta Europeu para a Eficiência Energética em Centros de Dados.</t>
  </si>
  <si>
    <t>No que respeita ao limite de refrigerantes, o Potencial de Aquecimento Global (GWP) não excede 150 na utilização da substância para refrigeração.</t>
  </si>
  <si>
    <t>Quando ingredientes farmacêuticos ativos (IFA) ou substâncias ativas são fabricados a partir de substâncias listadas nas Secções 3.10 a 3.16 do Anexo II do Regulamento Delegado (UE) 2021/2139, as emissões de GEE não excedem os limites estabelecidos nos respetivos critérios de Não Causar Prejuízo Significativo (DNSH) à mitigação das alterações climáticas.</t>
  </si>
  <si>
    <t>A substituição não conduz a um aumento das emissões de GEE ao longo do ciclo de vida. As emissões de GEE ao longo do ciclo de vida são calculadas utilizando a Recomendação 2013/179/UE ou, alternativamente, a ISO 14067:2018, Greenhouse gases — Carbon footprint of products — Requirements and guidelines for quantification, ou a ISO 14064-1:2018, Greenhouse gases — Part 1: Specification with guidance at the organization level for quantification and reporting of greenhouse gas emissions and removals.</t>
  </si>
  <si>
    <t>As emissões de GEE quantificadas ao longo do ciclo de vida são verificadas por uma entidade independente.</t>
  </si>
  <si>
    <t>Quando produtos medicinais são fabricados a partir de substâncias listadas nas Secções 3.10 a 3.16 do Anexo II do Regulamento Delegado (UE) 2021/2139, as emissões de GEE não excedem os limites definidos nos respetivos critérios técnicos de avaliação para Não Causar Prejuízo Significativo (DNSH) à mitigação das alterações climáticas.</t>
  </si>
  <si>
    <t>Quando o aterro contém quantidades significativas de resíduos biodegradáveis, existe um sistema de captura e tratamento de gases do aterro e um plano de monitorização de fugas de gases, de acordo com os requisitos operacionais e técnicos da Diretiva 1999/31/CE, ou, no caso de atividades localizadas em países terceiros, de acordo com a legislação nacional equivalente ou normas internacionais da indústria geralmente aceites.</t>
  </si>
  <si>
    <t>Para atividades de remediação fora da UE, faz-se referência à Orientação da UNEP sobre a gestão de sítios contaminados e aos documentos de normas e orientações para a gestão de aterros publicados pela International Solid Waste Association, incluindo International Guidelines for Landfill Evaluation (2011), Roadmap for Closing Waste Dumpsites (2016) e Landfill Operational Guidelines (2014, 2019).</t>
  </si>
  <si>
    <t>A atividade não envolve a degradação de terrenos com elevado stock de carbono, entendendo-se por estes zonas húmidas, incluindo turfeiras, áreas florestadas de forma contínua, pastagens, mangais e prados de ervas marinhas, nos termos do Artigo 29(4)(a), (b) e (c) da Diretiva (UE) 2018/2001.</t>
  </si>
  <si>
    <t>As medidas para reduzir as emissões de GEE de âmbito 1 e âmbito 2 do processo completo de remoção ou tratamento estão incluídas no plano de remediação.</t>
  </si>
  <si>
    <t>A atividade não envolve a degradação do terreno com elevado stock de carbono, nem a degradação do ambiente marinho com elevado stock de carbono.</t>
  </si>
  <si>
    <t>Para edifícios construídos antes de 31 de dezembro de 2020, o edifício deve possuir pelo menos um Certificado Energético (EPC) de classe C. Como alternativa, o edifício deve estar no top 30% do parque imobiliário nacional ou regional, expresso em Demanda Primária de Energia (PED) operacional, comprovado por evidências adequadas que, no mínimo, comparam o desempenho do edifício em questão com o desempenho do parque imobiliário nacional ou regional construído antes de 31 de dezembro de 2020 e diferenciam edifícios residenciais e não residenciais.</t>
  </si>
  <si>
    <t>Para edifícios construídos após 31 de dezembro de 2020, a Demanda Primária de Energia (PED) — a quantidade de energia necessária para satisfazer a demanda energética associada aos usos típicos de um edifício, expressa por um indicador numérico de consumo total de energia primária em kWh/m² por ano, com base na metodologia nacional relevante e apresentada no Certificado Energético (EPC) — não deve exceder o limiar definido para edifícios quase de energia zero (NZEB) na regulamentação nacional que implementa a Diretiva 2010/31/UE. O desempenho energético deve ser certificado através de um Certificado Energético (EPC).</t>
  </si>
  <si>
    <t>A atividade não envolve a degradação de terrenos com elevado stock de carbono — entendendo-se por estes zonas húmidas, incluindo turfeiras, e áreas florestadas de forma contínua, nos termos do Artigo 29(4)(a), (b) e (c) da Diretiva (UE) 2018/2001 — nem a degradação do ambiente marinho com elevado stock de carbono.</t>
  </si>
  <si>
    <t>A atividade segue as melhores práticas de florestação definidas na lei nacional, e cumpre pelo menos um dos seguintes critérios: a) cumpre o regulamento 807/2014; ou b) segue as orientações do "Pan-European Guidelines for Afforestation and Reforestation with a special focus on the provisions of the UNFCCC"?</t>
  </si>
  <si>
    <t>O plano de gestão florestal contém informação sobre: a) objetivos de gestão, incluindo principais barreiras; b) estratégias e atividades para concretizar os objetivos; c) definição do contexto do habitat florestal, incluindo existentes e pretendidas espécies de árvores de floresta e a sua cobertura e distribuição; d)  definição da área de acordo com as publicações oficiais nos municípios, características físicas, estradas e estabelecimentos e acessos públicos, incluindo caminhos de água  e restrições legais; e) considerações sociais, como a preservação da paisagem e consulta de stakeholders, nos termos da legislação nacional; f)  avaliação de risco de incêndios, pestes e doenças para prevenir, reduzir e controlar os riscos e implementação de medidas para proteger e adaptar contra os riscos residuais; e, g) os critérios DNSH relevantes para a gestão florestal.</t>
  </si>
  <si>
    <t>O plano de gestão florestal é garantido ao assegurar a abordagem mais ambiciosa das seguintes: a) o plano de gestão florestal está alinahdo com a definição nacional de gestão sustentável de florestas; b) a gestão florestal está alinhada com a definição da Europa para a gestão sustentável de florestas e cumpre o "Pan-European Operational Level Guidelines for Sustainable Forest Management"?; c) o sistema de gestão cumpre os critérios de sustentabilidade florestal definidos nos artigos 29(6) da Diretiva 2018/2001 e com as orientações operacionais para a energia e biomassa derivada de florestas adotadas no artigo 29(8) da mesma diretiva.</t>
  </si>
  <si>
    <t>O plano de gestão florestal: a) apresenta um objetivo de gestão principal que consiste na proteção do solo e água e conservação da biodiversidade ou serviços sociais (definição da FAO); b) promove práticas compatíveis com a biodiversidade e melhoram os processos naturais das florestas; e, c) inclui uma análise do impacte e pressão na convervação e diversidade do habitat, condições de silvicultura que minimizem o impacte no solo e de outras atividades que tenham impacte nos objetivos de conservação, como a caça e pesca, agricultura, pecuária, florestação, mineração, indústria e atividades comerciais.</t>
  </si>
  <si>
    <t>As emissões de GEE, calculadas de acordo com o regulamento 2019/331 , derivadas dos processos de produção de cimento são: a) para cimento produzido a partir de clínquer cinzento, inferiores a 0,816 tCO2e / ton de clínquer de cimento cinza; e, b) cimento produzido a partir de clínquer cimento cinza ou de um ligante hidráulico alternativo, inferior a 0,530 tCO2e / ton de clínquer de cimento cinza ou de um ligante hidráulico alternativo produzido</t>
  </si>
  <si>
    <t>Na produção de alumínio primário: a) as emissões de GEE não excedem 1 604 tCO2e por tonelada de alumínio produzido; b) as emissões indiretas de GEE não excedem 270 g CO2e/kWh; e, c) o consumo de eletricidade no processo de fabrico não excede 15,5 MWh/ton alúminio</t>
  </si>
  <si>
    <t>A atividade produz um dos seguintes:
a) ferro e aço, quando as emissões de GEE, reduzidas pelo montante de emissões atribuídas à produção de gases residuais em conformidade com o ponto 10.1.5(a) do Anexo VII do Regulamento 2019/331, não excedem os seguintes valores aplicáveis às diferentes etapas do processo de fabrico: i) ferro-gusa = 1 443 tCO2e/ton de produto; ii) minério sinterizado = 0,242 tCO2e/ton de produto; iii) coque (excluindo coque de lenhite)  = 0,237 tCO2e/ton de produto; iv) fundição de ferro = 0,390 tCO2e/ton de produto; v) forno elétrico de arco - aco de elevada liga = 0,360 tCO2e /ton de produto; e, vi) forno elétrico de arco - aço carbono = 0,276 tCO2e/ton de produto; ou,
b) aço em fornos elétricos de arco que produzem aço carbono ou aço de elevada liga, conforme definido no regulamento delegado 2019/331 da Comissão, e em que a proporção de sucata de aço utilizada relativamente ao produto final é: i) pelo menos 70% para a produção de aço de elevada liga; e, ii) pelo menos 90% para a produção de aço carbono.</t>
  </si>
  <si>
    <t>Sempre que aplicável, o produto fabricado não apresenta classificação inferior à terceira classe mais populosa em termos de eficiência energética
O requisito aplica-se às três classes mais elevadas de eficiência energética que são populadas, ou seja, nas quais pelo menos alguns produtos estão no mercado. Para identificar quais são as classes mais populadas em que existem produtos disponíveis, é fornecida uma visão geral dos produtos disponíveis no mercado (com base em dados oficiais) através da European Product Database for Energy Labelling.</t>
  </si>
  <si>
    <t>A atividade cumpre os critérios definidos no Anexo A do regulamento 2021/2139 (https://eur-lex.europa.eu/legal-content/PT/TXT/?uri=CELEX:32021R2139), p. 140</t>
  </si>
  <si>
    <t>A atividade cumpre os critérios definidos na Diretiva 2009/71/Euratom implementada de acordo com as orientações da IAEA e WENRA relativamente a eventos extremos naturais, incluindo inundações e condições climáticas extremas.</t>
  </si>
  <si>
    <t>A atividade cumpre os critérios definidos nos artigos 6(b), 8b(1), alínea (a) e artigo 8c(a) da Diretiva 2009/71/Euratom.</t>
  </si>
  <si>
    <t>A tecnologia, produto ou outra solução investigada cumpre os critérios definidos no Anexo A do regulamento 2021/2139 (https://eur-lex.europa.eu/legal-content/PT/TXT/?uri=CELEX:32021R2139), p. 140</t>
  </si>
  <si>
    <t>A atividade cumpre os critérios estabelecidos no Anexo B do presente Anexo. As informações detalhadas referidas no ponto 1.2. (k) incluem disposições para garantir o cumprimento dos critérios estabelecidos no Anexo B do presente Anexo. Regulamento 2021/2139 (https://eur-lex.europa.eu/legal-content/PT/TXT/?uri=CELEX:32021R2139), p. 142</t>
  </si>
  <si>
    <t>A atividade cumpre os critérios estabelecidos no Anexo B do presente Anexo. As informações detalhadas referidas no ponto 1.2. (i) incluem disposições para garantir o cumprimento dos critérios estabelecidos no Anexo B do presente Anexo. Regulamento 2021/2139 (https://eur-lex.europa.eu/legal-content/PT/TXT/?uri=CELEX:32021R2139), p. 142</t>
  </si>
  <si>
    <t>A atividade cumpre os critérios estabelecidos no Anexo B do presente Anexo. Regulamento 2021/2139 (https://eur-lex.europa.eu/legal-content/PT/TXT/?uri=CELEX:32021R2139), p. 142</t>
  </si>
  <si>
    <t>No caso da construção de energia eólica offshore, a atividade não compromete a consecução do bom estado ambiental, tal como definido na Diretiva 2008/56/CE do Parlamento Europeu e do Conselho(174) Diretiva 2008/56/CE do Parlamento Europeu e do Conselho, de 17 de junho de 2008, que estabelece um quadro de ação comunitária no domínio da política do meio marinho (Diretiva-Quadro “Estratégia Marinha”) (JO L 164, de 25.6.2008, p. 19).</t>
  </si>
  <si>
    <t>São tomadas as medidas adequadas para prevenir ou mitigar os impactos em conformidade com o Descritor 11 (Ruído/Energia) dessa diretiva, estabelecido no Anexo I da mesma, e conforme definido na Decisão (UE) 2017/848 da Comissão(175) Decisão (UE) 2017/848 da Comissão, de 17 de maio de 2017, que estabelece critérios e normas metodológicas relativos ao bom estado ambiental das águas marinhas e especificações e métodos normalizados de monitorização e avaliação, e que revoga a Decisão 2010/477/UE (JO L 125, de 18.5.2017, p. 43), relativamente aos critérios e normas metodológicas pertinentes para esse descritor.</t>
  </si>
  <si>
    <t>A atividade não compromete a consecução do bom estado ambiental, tal como definido na Diretiva 2008/56/CE, exigindo que sejam tomadas medidas adequadas para prevenir ou mitigar os impactos em conformidade com o Descritor 11 (Ruído/Energia) dessa diretiva, estabelecido no Anexo I da mesma, e conforme definido na Decisão (UE) 2017/848, relativamente aos critérios e normas metodológicas pertinentes para esse descritor.</t>
  </si>
  <si>
    <t>A atividade cumpre as disposições da Diretiva 2000/60/CE, em particular todos os requisitos estabelecidos no artigo 4.º da referida Diretiva.</t>
  </si>
  <si>
    <t>Para a exploração de centrais hidroelétricas existentes, incluindo atividades de modernização destinadas a aumentar o potencial de energia renovável ou de armazenamento de energia, a atividade cumpre os seguintes critérios:
1. Em conformidade com a Diretiva 2000/60/CE, e em particular com os artigos 4.º e 11.º dessa Diretiva, todas as medidas de mitigação tecnicamente exequíveis e ecologicamente relevantes foram implementadas para reduzir os impactos adversos sobre a água, bem como sobre os habitats e espécies protegidos diretamente dependentes da água.
2. As medidas incluem, quando aplicável e em função dos ecossistemas naturalmente presentes nos corpos de água afetados:
– medidas para assegurar a migração a montante e a jusante dos peixes (como turbinas amigas dos peixes, estruturas de orientação de peixes, passagens para peixes totalmente funcionais e de última geração, medidas para parar ou minimizar as descargas durante períodos de migração ou desova);
– medidas para garantir o caudal ecológico mínimo (incluindo a mitigação de variações rápidas e de curto prazo no caudal ou das operações de “hydro-peaking”) e o escoamento de sedimentos;
– medidas para proteger ou melhorar habitats.
3. A eficácia dessas medidas é monitorizada no âmbito da autorização ou licença que estabelece as condições destinadas a alcançar o bom estado ou potencial do corpo de água afetado.</t>
  </si>
  <si>
    <t>No caso de armazenamento de energia hidráulica bombeada não ligado a um curso de água, a atividade cumpre os critérios estabelecidos no Apêndice B deste Anexo. Regulamento 2021/2139 (https://eur-lex.europa.eu/legal-content/PT/TXT/?uri=CELEX:32021R2139), p. 142</t>
  </si>
  <si>
    <t>No caso de armazenamento de energia hidráulica bombeada ligado a um curso de água, a atividade cumpre os critérios DNSH para a utilização sustentável e proteção dos recursos hídricos e marinhos, especificados na Secção 4.5 (Produção de eletricidade a partir da energia hidráulica).</t>
  </si>
  <si>
    <t>Para o Armazenamento de Energia Térmica em Aquíferos (Aquifer Thermal Energy Storage), a atividade cumpre os critérios estabelecidos no Apêndice B deste Anexo. Regulamento 2021/2139 (https://eur-lex.europa.eu/legal-content/PT/TXT/?uri=CELEX:32021R2139), p. 142</t>
  </si>
  <si>
    <t>Os riscos de degradação ambiental relacionados com a preservação da qualidade da água e a prevenção do stress hídrico são identificados e tratados, em conformidade com um plano de gestão do uso e proteção da água, desenvolvido em consulta com as partes interessadas relevantes.</t>
  </si>
  <si>
    <t>A atividade cumpre as normas da International Finance Corporation (IFC).</t>
  </si>
  <si>
    <t>As atividades nucleares são operadas em conformidade com os requisitos da Diretiva 2000/60/CE e da Diretiva do Conselho 2013/51/Euratom, estabelecendo requisitos para a proteção da saúde pública relativamente a substâncias radioativas em água destinada ao consumo humano.</t>
  </si>
  <si>
    <t>Os riscos de degradação ambiental relacionados com a preservação da qualidade da água e a prevenção do stress hídrico são identificados e tratados, em conformidade com um plano de gestão do uso e proteção da água, elaborado em consulta com as partes interessadas relevantes.</t>
  </si>
  <si>
    <t>As atividades nucleares são operadas em conformidade com a Diretiva 2000/60/CE relativamente aos corpos de água utilizados para a captação de água potável e com a Diretiva do Conselho 2013/51/Euratom, estabelecendo requisitos para a proteção da saúde pública relativamente a substâncias radioativas em água destinada ao consumo humano.</t>
  </si>
  <si>
    <t>Sempre que as águas residuais são tratadas a um nível adequado para reutilização na irrigação agrícola, foram definidas e implementadas as ações de gestão de risco necessárias para evitar impactos ambientais adversos, conforme estabelecido no Anexo II do Regulamento (UE) 2020/741 do Parlamento Europeu e do Conselho, de 25 de maio de 2020, relativo aos requisitos mínimos para a reutilização de água (JO L 177, 5.6.2020, p. 32).</t>
  </si>
  <si>
    <t>A atividade cumpre os requisitos estabelecidos no Artigo 4.º da Diretiva 2000/60/CE.</t>
  </si>
  <si>
    <t>Nos termos do Artigo 4.º da Diretiva 2000/60/CE, e em particular do parágrafo 7 desse artigo, deve ser realizado um estudo de impacte do projeto para avaliar todos os potenciais impactos no estado dos corpos de água da mesma bacia hidrográfica e nos habitats e espécies protegidas diretamente dependentes da água, considerando, em particular, corredores de migração, rios de caudal livre ou ecossistemas próximos das condições naturais.</t>
  </si>
  <si>
    <t>A avaliação baseia-se em dados recentes, completos e precisos, incluindo dados de monitorização de elementos de qualidade biológica especialmente sensíveis a alterações hidromorfológicas, e no estado esperado do corpo de água como resultado das novas atividades, em comparação com o seu estado atual. Avalia, em particular, os impactos acumulados do novo projeto com outras infraestruturas existentes ou planeadas na bacia hidrográfica.</t>
  </si>
  <si>
    <t>Com base nesse estudo de impacte, estabelece-se que o projeto foi concebido, em termos de projeto, localização e medidas de mitigação, de forma a cumprir um dos seguintes requisitos:
O projeto não acarreta qualquer deterioração nem compromete a obtenção do bom estado ou potencial do corpo de água específico a que se refere;
Quando o projeto puder deteriorar ou comprometer a obtenção do bom estado/potencial do corpo de água específico, tal deterioração não é significativa e é justificada por uma avaliação detalhada de custo-benefício que demonstre ambos os seguintes pontos:
Existem razões imperiosas de interesse público, ou os benefícios esperados do projeto de infraestrutura de navegação planeado em termos de mitigação ou adaptação às alterações climáticas superam os custos ambientais e sociais decorrentes da deterioração do estado das águas;
Os benefícios esperados não podem ser alcançados por meios alternativos, por motivos de viabilidade técnica ou custo desproporcionado, que resultariam num melhor resultado ambiental (como soluções baseadas na natureza, localização alternativa, reabilitação/renovação de infraestruturas existentes ou uso de tecnologias que não interrompam a continuidade dos rios).</t>
  </si>
  <si>
    <t>São implementadas todas as medidas de mitigação tecnicamente viáveis e ecologicamente relevantes para reduzir impactos adversos sobre a água, bem como sobre habitats e espécies protegidas diretamente dependentes da água. As medidas de mitigação incluem, quando relevante e dependendo dos ecossistemas presentes nos corpos de água afetados:
medidas para assegurar condições próximas da continuidade natural, incluindo continuidade longitudinal e lateral, caudal ecológico mínimo e fluxo de sedimentos;
medidas para proteger ou melhorar as condições morfológicas e habitats para espécies aquáticas;
medidas para reduzir impactos adversos da eutrofização.
A eficácia dessas medidas é monitorizada no âmbito da autorização ou licença, que define as condições destinadas a alcançar o bom estado ou potencial do corpo de água afetado.</t>
  </si>
  <si>
    <t>O projeto não compromete permanentemente a obtenção do bom estado/potencial em qualquer dos corpos de água da mesma bacia hidrográfica.</t>
  </si>
  <si>
    <t>Para além das medidas de mitigação, e quando relevante, são implementadas medidas compensatórias para assegurar que o projeto não resulta numa deterioração global do estado dos corpos de água da mesma bacia hidrográfica. Este objetivo é alcançado restaurando a continuidade (longitudinal ou lateral) dentro da mesma bacia hidrográfica, até ao ponto de compensar a interrupção de continuidade que o projeto de infraestrutura de navegação possa causar. A compensação inicia-se antes da execução do projeto.</t>
  </si>
  <si>
    <t>No que diz respeito às atividades de desgelo, encontram-se implementadas medidas para assegurar os controlos necessários de descarga a nível aeroportuário, de forma a reduzir o impacto ambiental nos cursos de água, incluindo através da utilização de produtos químicos mais ambientalmente sustentáveis, da recuperação de glicóis e do tratamento das águas superficiais.</t>
  </si>
  <si>
    <t>Quando instalados, exceto em unidades habitacionais, o consumo de água especificado para os seguintes equipamentos sanitários é atestada por fichas técnicas do produto, certificação do edifício ou etiqueta de produto existente na União, de acordo com as especificações técnicas estabelecidas no Anexo E deste Anexo (Regulamento 2021/2139 (https://eur-lex.europa.eu/legal-content/PT/TXT/?uri=CELEX:32021R2139), p. 145):
Torneiras de lavatórios e de cozinhas: caudal máximo de 6 litros/minuto;
Chuveiros: caudal máximo de 8 litros/minuto;
Sanitas, incluindo conjuntos, vasos e cisternas: volume de descarga completa máximo de 6 litros e volume médio de descarga máximo de 3,5 litros;
Urinóis: consumo máximo de 2 litros/vaso/hora; os urinóis com descarga têm um volume máximo de descarga completa de 1 litro.</t>
  </si>
  <si>
    <t>Para evitar impactos decorrentes do canteiro de obras, a atividade cumpre os critérios estabelecidos no Anexo B deste Anexo. Regulamento 2021/2139 (https://eur-lex.europa.eu/legal-content/PT/TXT/?uri=CELEX:32021R2139), p. 142</t>
  </si>
  <si>
    <t>Quando instalados como parte das obras de renovação, exceto em unidades habitacionais, o consumo de água especificado para os seguintes equipamentos sanitários é atestada por fichas técnicas do produto, certificação do edifício ou etiqueta de produto existente na União, de acordo com as especificações técnicas estabelecidas no Anexo E deste Anexo (Regulamento 2021/2139 (https://eur-lex.europa.eu/legal-content/PT/TXT/?uri=CELEX:32021R2139), p. 145):
Torneiras de lavatórios e de cozinhas: caudal máximo de 6 litros/minuto;
Chuveiros: caudal máximo de 8 litros/minuto;
Sanitas, incluindo conjuntos, vasos e cisternas: volume de descarga completa máximo de 6 litros e volume médio de descarga máximo de 3,5 litros;
Urinóis: consumo máximo de 2 litros/vaso/hora; os urinóis com descarga têm um volume máximo de descarga completa de 1 litro.</t>
  </si>
  <si>
    <t>Quaisquer riscos potenciais para o bom estado ou para o bom potencial ecológico dos corpos de água, incluindo águas superficiais e águas subterrâneas, ou para o bom estado ambiental das águas marinhas decorrentes da tecnologia, produto ou outra solução investigada, são avaliados e devidamente tratados.</t>
  </si>
  <si>
    <t>Os riscos de degradação ambiental relacionados com a preservação da qualidade da água e a prevenção do défice hídrico são identificados e geridos com o objetivo de alcançar o bom estado da água e o bom potencial ecológico, conforme definidos nos pontos (22) e (23) do artigo 2.º do Regulamento (UE) 2020/852, de acordo com a Diretiva 2000/60/CE.</t>
  </si>
  <si>
    <t>Para atividades em países terceiros, em conformidade com a legislação nacional aplicável ou normas internacionais que perseguem objetivos equivalentes de bom estado da água e bom potencial ecológico, através de regras processuais e substanciais equivalentes, ou seja, um plano de gestão do uso e proteção da água desenvolvido em consulta com as partes interessadas relevantes, que assegure que: 1) o impacto das atividades sobre o estado ou potencial ecológico identificado do(s) corpo(s) de água potencialmente afetado(s) é avaliado; 2) se evita a deterioração ou a impedimento do bom estado/potencial ecológico ou, quando tal não é possível, 3) é justificado pela inexistência de alternativas ambientais melhores que não sejam desproporcionadamente dispendiosas ou tecnicamente inviáveis, tomando-se todas as medidas praticáveis para mitigar os impactos adversos no estado do(s) corpo(s) de água.</t>
  </si>
  <si>
    <t>O projeto é acompanhado de um plano de gestão do uso e proteção da água desenvolvido para o(s) corpo(s) de água potencialmente afetado(s), em consulta com as partes interessadas relevantes. O projeto foi autorizado pela autoridade competente, no âmbito da gestão integrada da água, tendo sido prioritariamente consideradas todas as outras opções viáveis de abastecimento de água, medidas de gestão da procura e eficiência hídrica, em consulta com as autoridades de gestão da água.</t>
  </si>
  <si>
    <t>É realizada uma Avaliação de Impacte Ambiental ou triagem em conformidade com a legislação nacional, incluindo a avaliação do impacto sobre águas doces e marinhas de acordo com as Diretivas 2000/60/CE e 2008/56/CE. A atividade não compromete a obtenção do bom estado ambiental das águas marinhas nem deteriora águas marinhas que já se encontram em bom estado ambiental, conforme definido no ponto (21) do artigo 2.º do Regulamento (UE) 2020/852 e de acordo com a Diretiva 2008/56/CE, que exige, em particular, que sejam tomadas as medidas apropriadas para prevenir ou mitigar impactos em relação aos descritores estabelecidos no Anexo I dessa Diretiva, tendo em conta a Decisão da Comissão (UE) 2017/848 relativamente aos critérios e normas metodológicas aplicáveis a esses descritores.</t>
  </si>
  <si>
    <t>A atividade cumpre a Diretiva 2014/89/UE do Parlamento Europeu e do Conselho, de 23 de julho de 2014, que estabelece um quadro para o planeamento espacial marítimo.</t>
  </si>
  <si>
    <t>Para limitar anomalias térmicas associadas à descarga de águas residuais quentes, o operador das instalações de dessalinização controla: a temperatura máxima do corpo de água marinha recetor após a mistura; a diferença máxima de temperatura entre a água salobra descarregada e o corpo de água marinha recetor. O controlo da temperatura é implementado de acordo com os valores limite estabelecidos na legislação da União e na legislação nacional.</t>
  </si>
  <si>
    <t>A atividade cumpre as disposições da Diretiva 2000/60/CE, em particular todos os requisitos estabelecidos no artigo 4.º da Diretiva.</t>
  </si>
  <si>
    <t>Em conformidade com o artigo 4.º da Diretiva 2000/60/CE, e em particular com o n.º 7 do mesmo artigo, antes da reabilitação/construção, é realizada uma avaliação de impacte do projeto para avaliar todos os impactos potenciais sobre o estado dos corpos de água na mesma bacia hidrográfica e sobre habitats e espécies protegidos diretamente dependentes da água, considerando, em particular, corredores de migração, rios livres e ecossistemas próximos de condições não perturbadas.</t>
  </si>
  <si>
    <t>A avaliação baseia-se em dados recentes, abrangentes e precisos, incluindo dados de monitorização sobre elementos de qualidade biológica especificamente sensíveis a alterações hidromorfológicas, e no estado esperado do corpo de água como resultado das novas atividades, comparado com o seu estado atual. Avalia-se, em particular, os impactos cumulativos deste novo projeto em conjunto com outras infraestruturas existentes ou planeadas na bacia hidrográfica.</t>
  </si>
  <si>
    <t>Com base nesta avaliação de impacte, verifica-se que o projeto foi concebido, tanto em termos de projeto e localização como em termos de medidas de mitigação, de forma a cumprir um dos seguintes requisitos:
O projeto não acarreta qualquer deterioração nem compromete a obtenção do bom estado ou do bom potencial do corpo de água específico a que se refere;
Quando o projeto apresenta risco de deterioração ou de comprometimento do bom estado/potencial do corpo de água específico, essa deterioração não é significativa e é justificada por uma avaliação detalhada de custos e benefícios que demonstra simultaneamente:
a) As razões predominantes de interesse público ou o facto de os benefícios esperados do projeto de infraestrutura de navegação planeado, em termos de mitigação ou adaptação às alterações climáticas, superarem os custos decorrentes da deterioração do estado da água que afetam o ambiente e a sociedade;
b) O facto de as razões predominantes de interesse público ou os benefícios esperados da atividade não poderem, por motivos de viabilidade técnica ou custo desproporcionado, ser alcançados por meios alternativos que conduzissem a um melhor resultado ambiental (tais como soluções baseadas na natureza, localização alternativa, reabilitação/reconstrução de infraestruturas existentes ou utilização de tecnologias que não interrompam a continuidade do rio).
Todas as medidas de mitigação tecnicamente viáveis e ecologicamente relevantes são implementadas para reduzir os impactos adversos sobre a água, bem como sobre habitats e espécies protegidos diretamente dependentes da água.</t>
  </si>
  <si>
    <t>As medidas de mitigação incluem, quando relevantes e dependendo dos ecossistemas naturalmente presentes nos corpos de água afetados:
Medidas para assegurar condições o mais próximo possível da continuidade não perturbada, incluindo continuidade longitudinal e lateral, caudal ecológico mínimo e fluxo de sedimentos;
Medidas para proteger ou melhorar as condições morfológicas e habitats para espécies aquáticas;
Medidas para reduzir os impactos adversos da eutrofização.
A eficácia dessas medidas é monitorizada no âmbito da autorização ou licença que define as condições destinadas a alcançar o bom estado ou potencial do corpo de água afetado.</t>
  </si>
  <si>
    <t>O projeto não compromete permanentemente a obtenção do bom estado/potencial de qualquer dos corpos de água na mesma bacia hidrográfica.</t>
  </si>
  <si>
    <t>Para além das medidas de mitigação acima referidas, e quando relevante, são implementadas medidas compensatórias para assegurar que o projeto não resulte na deterioração global do estado dos corpos de água na mesma bacia hidrográfica. Tal é alcançado através da restauração da continuidade (longitudinal ou lateral) na mesma bacia hidrográfica, até ao ponto em que compense a interrupção de continuidade que o projeto de infraestrutura de navegação planeado possa causar. A compensação inicia-se antes da execução do projeto.</t>
  </si>
  <si>
    <t>Para a construção de novas centrais hidroelétricas, a atividade cumpre os seguintes critérios:
1. Em conformidade com o artigo 4.º da Diretiva 2000/60/CE, e em particular com o seu n.º 7, antes da construção é realizada uma avaliação de impacto do projeto para avaliar todos os potenciais impactos sobre o estado dos corpos de água dentro da mesma bacia hidrográfica e sobre os habitats e espécies protegidos diretamente dependentes da água, considerando em particular os corredores de migração, os rios de fluxo livre e os ecossistemas próximos de condições não perturbadas.
A avaliação baseia-se em dados recentes, abrangentes e precisos, incluindo dados de monitorização sobre elementos de qualidade biológica especificamente sensíveis a alterações hidromorfológicas, bem como sobre o estado esperado do corpo de água em resultado das novas atividades, comparando-o com o estado atual.
A avaliação analisa, em especial, os impactos cumulativos deste novo projeto com outras infraestruturas existentes ou planeadas na bacia hidrográfica.
2. Com base nessa avaliação de impacto, foi determinado que a central é concebida, em termos de projeto e localização, e através de medidas de mitigação, de forma a cumprir um dos seguintes requisitos:
– a central não provoca qualquer deterioração nem compromete a consecução do bom estado ou potencial do corpo de água específico a que se refere;
– quando a central possa deteriorar ou comprometer a consecução do bom estado/potencial do corpo de água específico a que se refere, essa deterioração não é significativa e é justificada por uma avaliação custo-benefício detalhada, demonstrando ambos os seguintes aspetos:
 • as razões de interesse público superior ou o facto de que os benefícios esperados da central hidroelétrica planeada superam os custos da deterioração do estado da água que recaem sobre o ambiente e a sociedade;
 • o facto de que o interesse público superior ou os benefícios esperados não podem, por razões de viabilidade técnica ou custos desproporcionados, ser alcançados por meios alternativos que conduzam a um melhor resultado ambiental (como a modernização de centrais hidroelétricas existentes ou a utilização de tecnologias que não perturbem a continuidade fluvial).
3. Todas as medidas de mitigação tecnicamente exequíveis e ecologicamente relevantes são implementadas para reduzir os impactos adversos sobre a água, bem como sobre os habitats e espécies protegidos diretamente dependentes da água.
As medidas de mitigação incluem, quando aplicável e em função dos ecossistemas naturalmente presentes nos corpos de água afetados:
– medidas para assegurar a migração a montante e a jusante dos peixes (como turbinas amigas dos peixes, estruturas de orientação de peixes, passagens para peixes totalmente funcionais e de última geração, medidas para parar ou minimizar as descargas durante períodos de migração ou desova);
– medidas para garantir o caudal ecológico mínimo (incluindo a mitigação de variações rápidas e de curto prazo no caudal ou das operações de “hydro-peaking”) e o escoamento de sedimentos;
– medidas para proteger ou melhorar habitats.
A eficácia dessas medidas é monitorizada no âmbito da autorização ou licença que estabelece as condições destinadas a alcançar o bom estado ou potencial do corpo de água afetado.
4. A central não compromete permanentemente a consecução do bom estado/potencial em nenhum dos corpos de água da mesma região hidrográfica.
5. Para além das medidas de mitigação acima referidas, e quando aplicável, são implementadas medidas compensatórias para garantir que o projeto não aumenta a fragmentação dos corpos de água na mesma região hidrográfica.
Isto é alcançado através da restauração da continuidade dentro da mesma região hidrográfica, numa medida que compense a interrupção da continuidade que a central hidroelétrica planeada possa causar. A compensação tem início antes da execução do projeto.</t>
  </si>
  <si>
    <t>O operador desta atividade desenvolveu e implementou um plano de mitigação das alterações climáticas e de proteção ambiental que:
Identifica os principais impactos ambientais prejudiciais dos seus ativos e operações relevantes para a proteção dos recursos hídricos e marinhos, incluindo impactos sobre águas e recursos marinhos em áreas incluídas nos registos de áreas protegidas nos termos do artigo 6.º da Diretiva 2000/60/CE ou outras classificações ou definições nacionais ou internacionais equivalentes, incluindo impactos negativos sobre os recursos hídricos de substâncias nocivas (tais como substâncias per- e polifluoroalquil (PFAS)) em espumas de combate a incêndios, agentes extintores e retardadores de fogo;
Define as medidas necessárias para minimizar os impactos prejudiciais identificados da atividade sobre o ambiente, assegurando simultaneamente o cumprimento do principal objetivo do serviço de emergência, integrando os princípios de aplicação direcionada (em termos de tempo e área tratada) e de execução em níveis apropriados (com preferência por métodos físicos ou outros métodos não químicos sempre que viável) no planeamento da resposta a emergências;
Explica o nível de melhoria alcançável com a implementação das medidas propostas e inclui um cronograma para a execução dessas medidas;
Monitoriza e documenta a implementação das medidas identificadas, em conformidade com o cronograma e com o nível de melhorias alcançado.</t>
  </si>
  <si>
    <t>O plano de mitigação das alterações climáticas e de proteção ambiental é:
Baseado nas melhores evidências científicas disponíveis, as quais são tornadas publicamente acessíveis;
Desenvolvido em consulta com as partes interessadas relevantes, incluindo as autoridades de proteção ambiental;
Atualizado sempre que as características ou a operação da atividade sofram alterações significativas que modifiquem a natureza ou a dimensão dos impactos sobre o clima e o ambiente.</t>
  </si>
  <si>
    <t>A atividade não compromete a concretização do bom estado ambiental das águas marinhas nem deteriora águas marinhas que já se encontrem em bom estado ambiental, conforme definido no artigo 2.º, ponto (21), do Regulamento (UE) 2020/852 e em conformidade com a Diretiva 2008/56/CE, a qual exige, nomeadamente, que sejam tomadas as medidas adequadas para prevenir ou mitigar os impactos em relação aos descritores estabelecidos no Anexo I daquela Diretiva, tendo em consideração a Decisão da Comissão (UE) 2017/848 relativamente aos critérios e normas metodológicas relevantes para esses descritores.</t>
  </si>
  <si>
    <t>A atividade cumpre as disposições da Diretiva 2000/60/CE. Para atividades em países terceiros, cumpre-se a legislação nacional aplicável ou normas internacionais que persigam objetivos equivalentes de bom estado da água e bom potencial ecológico, através de regras procedimentais e substanciais equivalentes, ou seja, mediante um plano de gestão do uso e proteção da água desenvolvido em consulta com as partes interessadas relevantes, que assegura que:
seja avaliado o impacto das atividades sobre o estado identificado ou potencial ecológico do(s) corpo(s) de água potencialmente afetado(s);
se evite a deterioração ou a impossibilidade de alcançar o bom estado/potencial ecológico;
nos casos em que tal não seja possível, a impossibilidade seja justificada pela ausência de alternativas ambientais melhores, que não sejam desproporcionadamente onerosas ou tecnicamente inviáveis, e sejam tomadas todas as medidas exequíveis para mitigar os impactos adversos sobre o estado do(s) corpo(s) de água.</t>
  </si>
  <si>
    <t>Em particular, e com todos os requisitos estabelecidos no artigo 4.º daquela Diretiva, é efetuada, nos termos do artigo 4.º da Diretiva 2000/60/CE e em particular do n.º 7 desse artigo, uma avaliação de impacte do projeto antes da renovação/construção, para analisar todos os impactos potenciais sobre o estado dos corpos de água na mesma bacia hidrográfica e sobre habitats e espécies protegidas diretamente dependentes da água, considerando, em particular, os corredores de migração, rios com fluxo livre ou ecossistemas próximos de condições não perturbadas.</t>
  </si>
  <si>
    <t>A avaliação baseia-se em dados recentes, completos e fiáveis, incluindo dados de monitorização sobre elementos de qualidade biológica sensíveis a alterações hidromorfológicas, e no estado esperado do corpo de água como resultado das novas atividades, comparando-o com o estado atual. A avaliação considera, em particular, os impactos acumulados do projeto com outras infraestruturas existentes ou planeadas na bacia hidrográfica.</t>
  </si>
  <si>
    <t>Com base nessa avaliação de impacte, estabelece-se que o projeto foi concebido, em termos de design, localização e medidas de mitigação, de forma a cumprir um dos seguintes requisitos:
o projeto não implica qualquer deterioração nem compromete a obtenção do bom estado ou potencial do corpo de água específico a que se refere;
caso o projeto possa deteriorar ou comprometer o bom estado/potencial do corpo de água específico, essa deterioração não é significativa e é justificada por uma avaliação detalhada de custo-benefício que demonstre simultaneamente:
razões de interesse público predominante ou o facto de os benefícios esperados do projeto de infraestrutura de navegação em termos de mitigação ou adaptação às alterações climáticas superarem os custos decorrentes da deterioração do estado da água, afetando o ambiente e a sociedade;
que o interesse público predominante ou os benefícios esperados da atividade não podem, por razões de viabilidade técnica ou custo desproporcionado, ser alcançados por meios alternativos que conduzam a um melhor resultado ambiental (tais como soluções baseadas na natureza, localização alternativa, reabilitação/renovação de infraestruturas existentes ou utilização de tecnologias que não interrompam a continuidade dos rios).</t>
  </si>
  <si>
    <t>São implementadas todas as medidas de mitigação tecnicamente exequíveis e ecologicamente relevantes para reduzir impactos adversos sobre a água, bem como sobre habitats protegidos e espécies diretamente dependentes da água. As medidas de mitigação incluem, quando relevante e dependendo dos ecossistemas naturalmente presentes nos corpos de água afetados:
medidas para assegurar condições tão próximas quanto possível da continuidade não perturbada, incluindo continuidade longitudinal e lateral, caudal ecológico mínimo e fluxo de sedimentos;
medidas para proteger ou melhorar as condições morfológicas e habitats para espécies aquáticas;
medidas para reduzir impactos adversos da eutrofização.
A eficácia dessas medidas é monitorizada no contexto da autorização ou licença que define as condições destinadas a alcançar o bom estado ou potencial do corpo de água afetado.</t>
  </si>
  <si>
    <t>O projeto não compromete permanentemente a obtenção do bom estado/potencial em nenhum dos corpos de água na mesma bacia hidrográfica.</t>
  </si>
  <si>
    <t>Para além das medidas de mitigação referidas, e quando relevante, são implementadas medidas compensatórias para garantir que o projeto não resulte numa deterioração global do estado dos corpos de água na mesma bacia hidrográfica. Isso é conseguido restaurando a continuidade (longitudinal ou lateral) na mesma bacia hidrográfica numa extensão que compense a interrupção de continuidade que o projeto de infraestrutura de navegação possa causar. A compensação inicia-se antes da execução do projeto.</t>
  </si>
  <si>
    <t>São aplicadas técnicas relevantes para a proteção dos recursos hídricos e marinhos, conforme estabelecido nas conclusões sobre as melhores técnicas disponíveis (MTD) para o tratamento de resíduos(55)Decisão de Execução (UE) 2018/1147 da Comissão, de 10 de agosto de 2018, que estabelece as conclusões sobre as melhores técnicas disponíveis (MTD) para o tratamento de resíduos, ao abrigo da Diretiva 2010/75/UE do Parlamento Europeu e do Conselho (JO L 208, 17.8.2018, p. 38-90).</t>
  </si>
  <si>
    <t>Tratamento de águas residuais: O desempenho dos processos de tratamento de águas residuais realizados pela instalação de fabrico ou em seu nome não conduz a qualquer deterioração dos corpos de água e recursos marinhos.</t>
  </si>
  <si>
    <t>Quando as atividades se enquadram no seu âmbito, cumprem os requisitos das Diretivas 91/271/CEE, 2008/105/CE, 2006/118/CE, 2010/75/UE, 2000/60/CE, (UE) 2020/2184, 76/160/CEE, 2008/56/CE e 2011/92/UE.</t>
  </si>
  <si>
    <t>Quando o tratamento de águas residuais é realizado por uma estação de tratamento de águas residuais urbanas em nome da instalação de fabrico, garante-se que: a carga de poluentes libertada pela instalação de fabrico não tem efeito negativo no processo de tratamento da estação urbana; a carga e características dos poluentes não colocam qualquer risco ou dano à saúde do pessoal que trabalha nas estações de tratamento de águas residuais; a estação de tratamento de águas residuais urbanas é projetada e equipada adequadamente para reduzir as substâncias poluentes libertadas; a carga global dos poluentes em causa descarregada para o corpo de água não aumenta em comparação com a situação em que as emissões da instalação permanecessem em conformidade com os valores limite de emissão estabelecidos para libertações diretas; a utilidade do lodo residual para a (re)reciclagem de nutrientes não é afetada.</t>
  </si>
  <si>
    <t>Para instalações em que limites adicionais de poluentes ou condições mais rigorosas foram incluídos na licença ambiental em comparação com os requisitos da legislação mencionada acima, aplicam-se estas condições mais rigorosas.</t>
  </si>
  <si>
    <t>Proteção do solo e das águas subterrâneas: Estão implementadas medidas apropriadas para prevenir emissões para o solo, sendo efetuada vigilância regular para evitar fugas, derrames, incidentes ou acidentes durante o uso de equipamentos e durante o armazenamento.</t>
  </si>
  <si>
    <t>Consumo de água: Os operadores avaliam a pegada hídrica dos processos de produção química de acordo com a ISO 14046:2014 e ISO 14046:2014 Gestão ambiental — Pegada hídrica — Princípios, requisitos e linhas orientadoras, versão de [data de adoção] disponível em: https://www.iso.org/standard/43263.html
 e asseguram que não contribuem para a escassez de água.</t>
  </si>
  <si>
    <t>Com base nesta avaliação, os operadores fornecem uma declaração de que não contribuem para a escassez de água, a qual é verificada por uma entidade independente.</t>
  </si>
  <si>
    <t>A atividade implementa as melhores práticas especificadas no “Best Environmental Management Practice for the Public Administration Sector” do Centro Comum de Investigação e Centro Comum de Investigação, Best Environmental Management Practice for the Public Administration Sector, 2019, versão de [data de adoção] disponível em: https://op.europa.eu/en/publication-detail/-/publication/6063f857-7789-11e9-9f05-01aa75ed71a1/language-en</t>
  </si>
  <si>
    <t>A atividade implementa as melhores práticas especificadas no “Best Environmental Management Practice for the Public Administration Sector” do Centro Comum de Investigação e Centro Comum de Investigação, Best Environmental Management Practice for the Public Administration Sector, 2019, versão de [data de adoção] disponível em: https://op.europa.eu/en/publication-detail/-/publication/6063f857-7789-11e9-9f05-01aa75ed71a1/language-en.</t>
  </si>
  <si>
    <t>Consumo de água: Os operadores avaliam a pegada hídrica dos processos de produção química de acordo com a ISO 14046:2014 e ISO 14046:2014 Gestão ambiental — Pegada hídrica — Princípios, requisitos e linhas orientadoras, versão de [data de adoção] disponível em: https://www.iso.org/standard/43263.html
, e asseguram que não contribuem para a escassez de água.</t>
  </si>
  <si>
    <t>As medidas de remediação são protetoras dos recursos hídricos e marinhos e aplicam as melhores práticas e tecnologias do setor.</t>
  </si>
  <si>
    <t xml:space="preserve"> Para atividades de remediação fora da UE, faz-se referência às “UNEP Guidance on the management of contaminated sites” e aos documentos de normas e orientações para gestão de aterros publicados pela International Solid Waste Association, incluindo “International Guidelines for Landfill Evaluation” (2011), “Roadmap for Closing Waste Dumpsites” (2016) e “Landfill Operational Guidelines” (2014, 2019), com o objetivo de:
reduzir a geração de lixiviados do aterro e evitar o escoamento ou infiltração de lixiviados no solo circundante e qualquer potencial risco para águas subterrâneas e superficiais;
recolher separadamente e tratar adequadamente as águas pluviais e os lixiviados antes da sua descarga;
monitorizar e analisar as taxas de geração de lixiviados, bem como a sua concentração e composição durante o período de pós-encerramento, através de sistemas e processos de controlo e monitorização adequados;
recolher separadamente e tratar adequadamente o solo poluído dentro e à volta do aterro, de modo a bloquear o caminho do aterro para os corpos de água através do solo altamente saturado.</t>
  </si>
  <si>
    <t>A alteração silvícola induzida pela atividade na área abrangida pela mesma não é suscetível de resultar numa redução significativa do fornecimento sustentável de biomassa florestal primária adequada para a fabricação de produtos à base de madeira com potencial de circularidade a longo prazo. Este critério pode ser demonstrado através da análise dos benefícios climáticos referida no ponto (2).</t>
  </si>
  <si>
    <t>A extração de turfa é minimizada.</t>
  </si>
  <si>
    <t>A atividade avalia a disponibilidade e, sempre que viável, adota técnicas que promovam:
a reutilização e a utilização de matérias-primas secundárias e componentes reutilizados nos produtos fabricados;
a conceção dos produtos fabricados para elevada durabilidade, reciclabilidade, fácil desmontagem e adaptabilidade;
a gestão de resíduos que privilegie a reciclagem em detrimento da eliminação, no processo de fabrico;
a disponibilização de informações e a rastreabilidade de substâncias suscetíveis de causar preocupação ao longo do ciclo de vida dos produtos fabricados.</t>
  </si>
  <si>
    <t>A atividade avalia a disponibilidade e, sempre que viável, adota técnicas que promovem:
a reutilização e a utilização de matérias-primas secundárias e de componentes reutilizados nos produtos fabricados;
a conceção dos produtos fabricados para elevada durabilidade, reciclabilidade, fácil desmontagem e adaptabilidade;
a gestão de resíduos no processo de fabrico que priorize a reciclagem em detrimento da eliminação;
a disponibilização de informação e a rastreabilidade de substâncias suscetíveis de suscitar preocupação ao longo do ciclo de vida dos produtos fabricados.</t>
  </si>
  <si>
    <t>Para a fabricação de novas baterias, componentes e materiais, a atividade avalia a disponibilidade e, sempre que viável, adota técnicas que promovem: a reutilização e a utilização de matérias-primas secundárias e de componentes reutilizados nos produtos fabricados; a conceção dos produtos fabricados para elevada durabilidade, reciclabilidade, fácil desmontagem e adaptabilidade; a disponibilização de informação e a rastreabilidade de substâncias suscetíveis de suscitar preocupação ao longo do ciclo de vida dos produtos fabricados.</t>
  </si>
  <si>
    <t>Os processos de reciclagem cumprem as condições estabelecidas no artigo 12.º da Diretiva 2006/66/CE do Parlamento Europeu e do Conselho e no anexo III, parte B, da mesma diretiva, incluindo a aplicação das melhores técnicas disponíveis pertinentes mais recentes e a consecução dos níveis de eficiência especificados para baterias de chumbo-ácido, baterias de níquel-cádmio e outras químicas. Estes processos garantem a reciclagem do teor metálico no mais elevado grau tecnicamente exequível, evitando custos excessivos.</t>
  </si>
  <si>
    <t>Quando aplicável, as instalações que realizam processos de reciclagem cumprem os requisitos estabelecidos na Diretiva 2010/75/UE do Parlamento Europeu e do Conselho.</t>
  </si>
  <si>
    <t>A atividade avalia a disponibilidade e, sempre que viável, adota técnicas que promovam:
a reutilização e a utilização de matérias-primas secundárias e de componentes reutilizados nos produtos fabricados;
a conceção dos produtos fabricados para elevada durabilidade, reciclabilidade, fácil desmontagem e adaptabilidade;
a gestão de resíduos que dá prioridade à reciclagem em detrimento da eliminação, no processo de fabrico;
a disponibilização de informação e a rastreabilidade de substâncias preocupantes ao longo de todo o ciclo de vida dos produtos fabricados.</t>
  </si>
  <si>
    <t>A atividade avalia a disponibilidade e, sempre que viável, adota técnicas que promovam:
a reutilização e a utilização de matérias-primas secundárias e de componentes recondicionados nos produtos fabricados;
a conceção dos produtos fabricados para assegurar elevada durabilidade, reciclabilidade, fácil desmontagem e adaptabilidade;
uma gestão de resíduos que dá prioridade à reciclagem em detrimento da eliminação, no processo de fabrico;
a disponibilização de informação e a rastreabilidade de substâncias perigosas ao longo de todo o ciclo de vida dos produtos fabricados.</t>
  </si>
  <si>
    <t>Estão implementadas medidas para a gestão e reciclagem de resíduos no fim de vida, incluindo através de acordos contratuais de desmantelamento com prestadores de serviços de reciclagem, bem como a sua integração em projeções financeiras ou documentação oficial do projeto.</t>
  </si>
  <si>
    <t>Estas medidas asseguram que os componentes e materiais são segregados e tratados de forma a maximizar a reciclagem e a reutilização, em conformidade com a hierarquia de resíduos, com os princípios da regulamentação da União Europeia sobre resíduos e com a legislação aplicável, nomeadamente através da reutilização e reciclagem de baterias e equipamentos eletrónicos e das matérias-primas críticas neles contidas.</t>
  </si>
  <si>
    <t>Estas medidas incluem igualmente o controlo e a gestão de substâncias perigosas.</t>
  </si>
  <si>
    <t>A atividade avalia a disponibilidade e, sempre que viável, utiliza equipamentos e componentes de elevada durabilidade e reciclabilidade, fáceis de desmontar e recondicionar.</t>
  </si>
  <si>
    <t>Está implementado um plano de gestão de resíduos que assegura a máxima reutilização, remanufatura ou reciclagem no fim de vida, incluindo através de acordos contratuais com parceiros de gestão de resíduos, integração nas projeções financeiras ou na documentação oficial do projeto.</t>
  </si>
  <si>
    <t>Está implementado um plano de gestão de resíduos, tanto não radioativos como radioativos, que assegura a máxima reutilização ou reciclagem desses resíduos no fim de vida, em conformidade com a hierarquia de resíduos, incluindo através de acordos contratuais com parceiros de gestão de resíduos, integração nas projeções financeiras ou na documentação oficial do projeto.</t>
  </si>
  <si>
    <t>Durante a operação e o descomissionamento, a quantidade de resíduos radioativos é minimizada e a quantidade de materiais para libertação livre é maximizada, em conformidade com a Diretiva 2011/70/Euratom e com os requisitos de proteção radiológica estabelecidos na Diretiva 2013/59/Euratom.</t>
  </si>
  <si>
    <t>Está previsto um esquema de financiamento que assegura recursos adequados para todas as atividades de descomissionamento e para a gestão do combustível gasto e resíduos radioativos, em conformidade com a Diretiva 2011/70/Euratom e com a Recomendação 2006/851/Euratom.</t>
  </si>
  <si>
    <t>É realizada uma Avaliação de Impacte Ambiental antes da construção de uma central nuclear, de acordo com a Diretiva 2011/92/EU. As medidas de mitigação e compensação necessárias são implementadas.</t>
  </si>
  <si>
    <t>Os elementos relevantes desta secção são cobertos pelos relatórios dos Estados-Membros à Comissão, nos termos do artigo 14.º, n.º 1, da Diretiva 2011/70/Euratom.</t>
  </si>
  <si>
    <t>As frações de resíduos recolhidas separadamente não são misturadas em instalações de armazenamento e transferência de resíduos com outros resíduos ou materiais com propriedades diferentes.</t>
  </si>
  <si>
    <t>Estão implementadas medidas para a gestão de resíduos, em conformidade com a hierarquia de resíduos, em particular durante a fase de manutenção.</t>
  </si>
  <si>
    <t>Estão implementadas medidas para a gestão de resíduos, em conformidade com a hierarquia de resíduos, tanto na fase de utilização (manutenção) como no fim de vida da frota, incluindo a reutilização e reciclagem de baterias e equipamentos eletrónicos, em particular os materiais críticos que contêm.</t>
  </si>
  <si>
    <t>Os veículos das categorias M1 e N1 cumprem ambos os seguintes requisitos: reutilizáveis ou recicláveis em, pelo menos, 85% em peso; reutilizáveis ou recuperáveis em, pelo menos, 95% em peso(262), conforme estabelecido no Anexo I da Diretiva 2005/64/CE do Parlamento Europeu e do Conselho, de 26 de outubro de 2005, relativa à homologação de veículos automóveis no que respeita à sua reutilização, reciclabilidade e recuperabilidade, e que altera a Diretiva 70/156/CEE do Conselho (OJ L 310, 25.11.2005, p. 10).</t>
  </si>
  <si>
    <t>Estão implementadas medidas para a gestão de resíduos, tanto na fase de utilização (manutenção) como no fim de vida da frota, incluindo a reutilização e reciclagem de baterias e equipamentos eletrónicos, em particular dos materiais críticos que contêm, em conformidade com a hierarquia de resíduos.</t>
  </si>
  <si>
    <t>Os veículos das categorias N1, N2 e N3 cumprem ambos os seguintes requisitos: reutilizáveis ou recicláveis em, pelo menos, 85% em peso; reutilizáveis ou recuperáveis em, pelo menos, 95% em peso(272), conforme estabelecido no Anexo I da Diretiva 2005/64/CE.</t>
  </si>
  <si>
    <t>Estão implementadas medidas para gerir e reciclar resíduos no fim de vida, incluindo através de acordos contratuais de desmantelamento com prestadores de serviços de reciclagem, refletidos em projeções financeiras ou em documentação oficial do projeto.</t>
  </si>
  <si>
    <t>Estas medidas asseguram que os componentes e materiais são segregados e tratados de forma a maximizar a reciclagem e reutilização, em conformidade com a hierarquia de resíduos, os princípios da legislação europeia sobre resíduos e os regulamentos aplicáveis, em particular através da reutilização e reciclagem de baterias e equipamentos eletrónicos, incluindo os materiais críticos que contêm.</t>
  </si>
  <si>
    <t>Estas medidas incluem igualmente o controlo e gestão de materiais perigosos.</t>
  </si>
  <si>
    <t>Estão ainda implementadas medidas para prevenir a geração de resíduos durante a fase de utilização (manutenção, operação de serviços de transporte no que respeita a resíduos de catering) e para gerir quaisquer resíduos remanescentes em conformidade com a hierarquia de resíduos.</t>
  </si>
  <si>
    <t>Estas medidas incluem igualmente o controlo e a gestão de materiais perigosos.</t>
  </si>
  <si>
    <t>No caso de navios existentes com arqueação bruta superior a 500 e dos novos navios que os substituem, a atividade cumpre os requisitos do Regulamento (UE) n.º 1257/2013 do Parlamento Europeu e do Conselho.</t>
  </si>
  <si>
    <t>Os navios para sucata são reciclados em instalações incluídas na Lista Europeia de instalações de reciclagem de navios, conforme estabelecido na Decisão de Execução 2016/2323 da Comissão.</t>
  </si>
  <si>
    <t>A atividade cumpre também a Diretiva (UE) 2019/883 do Parlamento Europeu e do Conselho no que respeita à proteção do ambiente marinho contra os efeitos negativos resultantes da descarga de resíduos provenientes de navios.</t>
  </si>
  <si>
    <t>O navio é operado de acordo com o Anexo V da Convenção Internacional para a Prevenção da Poluição por Navios de 2 de novembro de 1973 (Convenção MARPOL da IMO), em particular para produzir quantidades reduzidas de resíduos e minimizar descargas legais, através da gestão dos seus resíduos de forma sustentável e ambientalmente adequada.</t>
  </si>
  <si>
    <t>Estão também implementadas medidas para prevenir a geração de resíduos na fase de utilização (manutenção, operação de serviços de transporte relativamente a resíduos de catering) e para gerir quaisquer resíduos remanescentes em conformidade com a hierarquia de resíduos.</t>
  </si>
  <si>
    <t>No caso de navios existentes com arqueação bruta superior a 500 e dos novos navios que os substituem, a atividade cumpre os requisitos do Regulamento (UE) n.º 1257/2013.</t>
  </si>
  <si>
    <t>A atividade cumpre igualmente a Diretiva (UE) 2019/883 no que respeita à proteção do ambiente marinho contra os efeitos negativos resultantes da descarga de resíduos provenientes de navios.</t>
  </si>
  <si>
    <t>O navio é operado de acordo com o Anexo V da Convenção Internacional para a Prevenção da Poluição por Navios de 2 de novembro de 1973 (Convenção MARPOL da IMO), em particular de modo a produzir quantidades reduzidas de resíduos e a minimizar descargas legais, através da gestão dos seus resíduos de forma sustentável e ambientalmente adequada.</t>
  </si>
  <si>
    <t>Pelo menos 70 % (em peso) dos resíduos de construção e demolição não perigosos (excluindo os materiais naturais referidos na categoria 17 05 04 da Lista Europeia de Resíduos estabelecida pela Decisão da Comissão 2000/532/CE) gerados no canteiro de obras é preparado para reutilização, reciclagem e outra valorização de materiais, incluindo operações de retroenchimento utilizando resíduos como substitutos de outros materiais, em conformidade com a hierarquia de resíduos e o Protocolo da UE para a Gestão de Resíduos de Construção e Demolição.</t>
  </si>
  <si>
    <t>Os operadores limitam a geração de resíduos nos processos relacionados com construção e demolição, em conformidade com o Protocolo da UE para a Gestão de Resíduos de Construção e Demolição, tendo em conta as melhores técnicas disponíveis e recorrendo à demolição seletiva para permitir a remoção e o manuseio seguro de substâncias perigosas, bem como para facilitar a reutilização e a reciclagem de elevada qualidade através da separação seletiva dos materiais, utilizando os sistemas de triagem disponíveis para resíduos de construção e demolição.</t>
  </si>
  <si>
    <t>Os operadores limitam a geração de resíduos nos processos relacionados com construção e demolição, tendo em conta as melhores técnicas disponíveis.</t>
  </si>
  <si>
    <t>Pelo menos 70 % (em peso) dos resíduos de construção e demolição não perigosos (excluindo os materiais naturais referidos na categoria 17 05 04 da Lista Europeia de Resíduos estabelecida pela Decisão 2000/532/CE) gerados no canteiro de obras é preparado para reutilização, reciclagem e outra valorização de materiais, incluindo operações de retroenchimento utilizando resíduos como substitutos de outros materiais, em conformidade com a hierarquia de resíduos e com o Protocolo da UE para a Gestão de Resíduos de Construção e Demolição.</t>
  </si>
  <si>
    <t>Os operadores recorrem à demolição seletiva para permitir a remoção e o manuseio seguro de substâncias perigosas e para facilitar a reutilização e a reciclagem de elevada qualidade.</t>
  </si>
  <si>
    <t>No caso da produção de constituintes, a atividade avalia a disponibilidade e, sempre que viável, adota técnicas que promovam:
a reutilização e o uso de matérias-primas secundárias e de componentes reaproveitados nos produtos fabricados;
o design orientado para elevada durabilidade, reciclabilidade, fácil desmontagem e adaptabilidade dos produtos fabricados;
a gestão de resíduos que priorize a reciclagem em detrimento da eliminação no processo de fabrico;
a informação e rastreabilidade das substâncias preocupantes ao longo do ciclo de vida dos produtos fabricados.</t>
  </si>
  <si>
    <t>Pelo menos 70 % (em peso) dos resíduos de construção e demolição não perigosos (excluindo os materiais naturais definidos na categoria 17 05 04 da Lista Europeia de Resíduos estabelecida pela Decisão 2000/532/CE) gerados no canteiro de obras é preparado para reutilização, reciclagem e outra valorização de materiais, incluindo operações de retroenchimento que utilizem os resíduos como substitutos de outros materiais, em conformidade com a hierarquia de resíduos e com o Protocolo da UE para a Gestão de Resíduos de Construção e Demolição.</t>
  </si>
  <si>
    <t>É utilizada demolição seletiva para permitir a remoção e o manuseio seguro de substâncias perigosas e para facilitar a reutilização e a reciclagem de elevada qualidade, por meio da separação seletiva de materiais, utilizando os sistemas de triagem disponíveis para resíduos de construção e demolição.</t>
  </si>
  <si>
    <t>Pelo menos 70 % (em peso) dos resíduos de construção e demolição não perigosos (excluindo os materiais naturais referidos na categoria 17 05 04 da Lista Europeia de Resíduos estabelecida pela Decisão 2000/532/CE) gerados no canteiro de obras é preparado para reutilização, reciclagem e outra valorização de materiais, incluindo operações de retroenchimento que utilizem os resíduos como substitutos de outros materiais, em conformidade com a hierarquia de resíduos e com o Protocolo da UE para a Gestão de Resíduos de Construção e Demolição.</t>
  </si>
  <si>
    <t>É aplicada demolição seletiva para permitir a remoção e o manuseio seguro de substâncias perigosas e para facilitar a reutilização e a reciclagem de elevada qualidade.</t>
  </si>
  <si>
    <t>A atividade avalia a disponibilidade e, quando viável, adota técnicas que promovam: a reutilização e o uso de matérias-primas secundárias e componentes reutilizados nos produtos fabricados; o design para elevada durabilidade, reciclabilidade, fácil desmontagem e adaptabilidade dos produtos fabricados; a gestão de resíduos que priorize a reciclagem sobre a eliminação durante o processo de fabricação; e a informação e rastreabilidade de substâncias de preocupação ao longo do ciclo de vida dos produtos fabricados.</t>
  </si>
  <si>
    <t>Pelo menos 70 % (em peso) dos resíduos de construção e demolição não perigosos (excluindo materiais naturais definidos na categoria 17 05 04 da Lista Europeia de Resíduos estabelecida pela Decisão 2000/532/CE) gerados no canteiro de obras é preparado para reutilização, reciclagem e outra valorização de materiais, incluindo operações de retroenchimento que utilizem os resíduos como substitutos de outros materiais, em conformidade com a hierarquia de resíduos e com o Protocolo da UE para a Gestão de Resíduos de Construção e Demolição (https://ec.europa.eu/growth/content/eu-construction-and-demolition-waste-protocol-0_en
).</t>
  </si>
  <si>
    <t>Os operadores limitam a geração de resíduos nos processos relacionados com construção e demolição, tendo em conta as melhores técnicas disponíveis, e aplicam demolição seletiva para permitir a remoção e o manuseio seguro de substâncias perigosas. Este procedimento também facilita a reutilização e a reciclagem de elevada qualidade, utilizando sistemas de triagem disponíveis para resíduos de construção e demolição.</t>
  </si>
  <si>
    <t>Medidas estão implementadas para prevenir a geração de resíduos na fase de utilização (manutenção) e para gerir quaisquer resíduos remanescentes em conformidade com a hierarquia de resíduos.</t>
  </si>
  <si>
    <t>A atividade avalia a disponibilidade e, sempre que viável, adota técnicas que promovam: reutilização e utilização de matérias-primas secundárias e componentes reusados nos produtos fabricados; design para alta durabilidade, reciclabilidade, fácil desmontagem e adaptabilidade dos produtos; gestão de resíduos que priorize a reciclagem em vez da eliminação no processo de fabricação; informação e rastreabilidade de substâncias de preocupação ao longo do ciclo de vida dos produtos.</t>
  </si>
  <si>
    <t>Medidas também estão em vigor para gerir e reciclar resíduos no fim de vida, incluindo através de acordos contratuais de desmantelamento com prestadores de serviços de reciclagem e a sua integração em projeções financeiras ou documentação oficial do projeto.</t>
  </si>
  <si>
    <t>Estas medidas asseguram que os componentes e materiais sejam segregados e tratados para maximizar a reciclagem e a reutilização, em conformidade com a hierarquia de resíduos, os princípios da regulamentação da UE e a legislação aplicável, em particular através da reutilização e reciclagem de baterias e eletrónica e dos materiais críticos nelas contidos. Incluem ainda o controlo e gestão de materiais perigosos.</t>
  </si>
  <si>
    <t>Medidas estão implementadas para prevenir a geração de resíduos durante a fase de utilização (manutenção e operação de serviços de transporte, incluindo resíduos de catering) e para gerir quaisquer resíduos remanescentes em conformidade com a hierarquia de resíduos.</t>
  </si>
  <si>
    <t>Além disso, existem medidas para gerir e reciclar resíduos no fim de vida, incluindo acordos contratuais com prestadores de serviços de reciclagem e a sua consideração em projeções financeiras ou documentação oficial do projeto.</t>
  </si>
  <si>
    <t>Estas medidas garantem que os componentes e materiais sejam segregados e tratados para maximizar a reciclagem e a reutilização, em conformidade com a hierarquia de resíduos, os princípios da regulamentação da UE e a legislação aplicável, incluindo a reutilização e reciclagem de baterias, eletrónica e os materiais críticos nelas contidos. Incluem também o controlo e gestão de materiais perigosos.</t>
  </si>
  <si>
    <t>Pelo menos 70 % (em peso) dos resíduos de construção e demolição não perigosos (excluindo materiais naturalmente presentes referidos na categoria 17 05 04 da Lista Europeia de Resíduos estabelecida pela Decisão 2000/532/CE) gerados no local da construção são preparados para reutilização, reciclagem e outras formas de valorização de materiais, incluindo operações de aterro que substituem outros materiais, em conformidade com a hierarquia de resíduos e com o Protocolo da UE para Gestão de Resíduos de Construção e Demolição.</t>
  </si>
  <si>
    <t>Os operadores limitam a geração de resíduos nos processos de construção e demolição, tendo em conta as melhores técnicas disponíveis e utilizando demolição seletiva para permitir a remoção e o manuseio seguro de substâncias perigosas, além de facilitar a reutilização e a reciclagem de alta qualidade através da separação seletiva de materiais e do uso de sistemas de triagem disponíveis para resíduos de construção e demolição.</t>
  </si>
  <si>
    <t>Os projetos de construção e as técnicas construtivas suportam a circularidade e demonstram, com referência à ISO 20887:2020 ou outros standards para avaliação da desmontabilidade ou adaptabilidade de edifícios, como o design é mais eficiente em termos de recursos, adaptável, flexível e passível de desmontagem para possibilitar a reutilização e a reciclagem.</t>
  </si>
  <si>
    <t>Pelo menos 70 % (em peso) dos resíduos de construção e demolição não perigosos (excluindo materiais naturalmente presentes na categoria 17 05 04 da Lista Europeia de Resíduos estabelecida pela Decisão 2000/532/CE) gerados no local da obra são preparados para reutilização, reciclagem e outras formas de valorização de materiais, incluindo operações de aterro que substituem outros materiais, em conformidade com a hierarquia de resíduos e com o Protocolo da UE para Gestão de Resíduos de Construção e Demolição.</t>
  </si>
  <si>
    <t>Os operadores limitam a geração de resíduos nos processos de construção e demolição, considerando as melhores técnicas disponíveis e utilizando demolição seletiva para permitir a remoção e o manuseio seguro de substâncias perigosas, além de facilitar a reutilização e a reciclagem de alta qualidade por meio da separação seletiva de materiais e do uso de sistemas de triagem adequados.</t>
  </si>
  <si>
    <t>Os projetos de construção e as técnicas construtivas suportam a circularidade e demonstram, com referência à ISO 20887:2020 – “Sustentabilidade em edifícios e obras de engenharia civil – Design para desmontagem e adaptabilidade – Princípios, requisitos e orientações” – ou outros standards aplicáveis à desmontabilidade e adaptabilidade de edifícios, como são projetados para serem mais eficientes em termos de recursos, adaptáveis, flexíveis e passíveis de desmontagem, de modo a possibilitar a reutilização e a reciclagem.</t>
  </si>
  <si>
    <t>O equipamento utilizado cumpre os requisitos estabelecidos na Diretiva 2009/125/CE para servidores e produtos de armazenamento de dados.</t>
  </si>
  <si>
    <t>O equipamento não contém as substâncias restritas listadas no Anexo II da Diretiva 2011/65/UE do Parlamento Europeu e do Conselho, exceto quando os valores de concentração por peso em materiais homogêneos não excedem os valores máximos estabelecidos nesse Anexo.</t>
  </si>
  <si>
    <t>Está implementado um plano de gestão de resíduos que garante a reciclagem máxima do equipamento elétrico e eletrônico ao final de sua vida útil, incluindo por meio de contratos com parceiros de reciclagem, integração em projeções financeiras ou documentação oficial do projeto.</t>
  </si>
  <si>
    <t>Ao final de sua vida útil, o equipamento é preparado para reutilização, recuperação ou operações de reciclagem, ou tratamento adequado, incluindo a remoção de todos os fluidos e tratamento seletivo, em conformidade com o Anexo VII da Diretiva 2012/19/UE do Parlamento Europeu e do Conselho.</t>
  </si>
  <si>
    <t>O equipamento utilizado cumpre os requisitos estabelecidos na Diretiva 2009/125/CE relativos a servidores e produtos de armazenamento de dados. O equipamento não contém as substâncias restritas listadas no Anexo II da Diretiva 2011/65/UE, exceto quando a concentração em materiais homogéneos não excede os valores máximos especificados nesse Anexo.</t>
  </si>
  <si>
    <t>Está implementado um plano de gestão de resíduos que garante a reciclagem máxima de equipamentos elétricos e eletrónicos no fim de vida, incluindo através de acordos contratuais com parceiros de reciclagem e consideração nos documentos financeiros ou oficiais do projeto.</t>
  </si>
  <si>
    <t>No fim de vida, o equipamento é preparado para reutilização, recuperação ou operações de reciclagem, ou devidamente tratado, incluindo a remoção de todos os fluidos e tratamento seletivo, de acordo com o Anexo VII da Diretiva 2012/19/UE.</t>
  </si>
  <si>
    <t>Quaisquer riscos potenciais para os objetivos da economia circular decorrentes da tecnologia, produto ou outra solução investigada são avaliados e tratados, considerando os tipos de danos significativos potenciais estabelecidos no n.º 1, ponto d), do Artigo 17.º do Regulamento (UE) 2020/852.</t>
  </si>
  <si>
    <t>Pelo menos 70 % (em peso) dos resíduos de construção e demolição não perigosos (excluindo o material de ocorrência natural definido na categoria 17 05 04 da Lista Europeia de Resíduos estabelecida pela Decisão 2000/532/CE) gerados no local de construção é preparado para reutilização, reciclagem e outras formas de valorização de materiais, incluindo operações de aterro utilizando resíduos para substituir outros materiais, de acordo com a hierarquia de resíduos e o Protocolo da UE para Gestão de Resíduos de Construção e Demolição(598)Protocolo da UE para Resíduos de Construção e Demolição (versão de [data de adoção]: https://ec.europa.eu/growth/content/eu-construction-and-demolition-waste-protocol-0_en
).</t>
  </si>
  <si>
    <t>Os operadores limitam a geração de resíduos nos processos relacionados com a construção e demolição, em conformidade com o Protocolo da UE para Gestão de Resíduos de Construção e Demolição, tendo em conta as melhores técnicas disponíveis e utilizando demolição seletiva para permitir a remoção e manuseamento seguro de substâncias perigosas e facilitar a reutilização e reciclagem de elevada qualidade através da remoção seletiva de materiais, utilizando os sistemas de triagem disponíveis para resíduos de construção e demolição.</t>
  </si>
  <si>
    <t>Pelo menos 70 % (em peso) dos resíduos de construção e demolição não perigosos (excluindo o material de ocorrência natural definido na categoria 17 05 04 da Lista Europeia de Resíduos estabelecida pela Decisão 2000/532/CE) gerados no local de construção é preparado para reutilização, reciclagem e outras formas de valorização de materiais, incluindo operações de aterro que utilizem resíduos para substituir outros materiais, em conformidade com a hierarquia de resíduos e com o Protocolo da UE para Gestão de Resíduos de Construção e Demolição(604)Protocolo da UE para Resíduos de Construção e Demolição (versão de [data de adoção]: https://ec.europa.eu/growth/content/eu-construction-and-demolition-waste-protocol-0_en
).</t>
  </si>
  <si>
    <t>Os operadores limitam a produção de resíduos nos processos relacionados com a construção e demolição, em conformidade com o Protocolo da UE para Gestão de Resíduos de Construção e Demolição, tendo em conta as melhores técnicas disponíveis e utilizando demolição seletiva para permitir a remoção e o manuseamento seguro de substâncias perigosas e para facilitar a reutilização e a reciclagem de elevada qualidade, através da remoção seletiva de materiais, utilizando os sistemas de triagem disponíveis para resíduos de construção e demolição.</t>
  </si>
  <si>
    <t>Pelo menos 70 % (em peso) dos resíduos de construção e demolição não perigosos (excluindo o material de ocorrência natural definido na categoria 17 05 04 da Lista Europeia de Resíduos estabelecida pela Decisão 2000/532/CE) gerados no local de construção é preparado para reutilização, reciclagem e outras formas de valorização de materiais, incluindo operações de aterro que utilizem resíduos para substituir outros materiais, em conformidade com a hierarquia de resíduos e com o Protocolo da UE para Gestão de Resíduos de Construção e Demolição(610)Protocolo da UE para Resíduos de Construção e Demolição (versão de [data de adoção]: https://ec.europa.eu/growth/content/eu-construction-and-demolition-waste-protocol-0_en
).</t>
  </si>
  <si>
    <t>Os operadores limitam a produção de resíduos nos processos relacionados com a construção e demolição, em conformidade com o Protocolo da UE para Gestão de Resíduos de Construção e Demolição, tendo em conta as melhores técnicas disponíveis e utilizando demolição seletiva para permitir a remoção e o manuseamento seguro de substâncias perigosas, bem como para facilitar a reutilização e a reciclagem de elevada qualidade através da remoção seletiva de materiais, utilizando os sistemas de triagem disponíveis para resíduos de construção e demolição.</t>
  </si>
  <si>
    <t>O operador desta atividade desenvolveu e implementou um plano de mitigação das alterações climáticas e proteção ambiental que:
identifica os principais impactos ambientais prejudiciais dos seus ativos e operações relevantes para a transição para uma economia circular, incluindo impactos na geração, gestão e tratamento de resíduos. Conforme definido na lista de resíduos da Decisão da Comissão 2000/532/CE, incluindo os impactos negativos do uso elevado ou frequente de produtos de utilização única não recicláveis e a gestão inadequada de resíduos (tanto perigosos como não perigosos) e o armazenamento e eliminação de agentes químicos. Como os presentes em espumas de combate a incêndios, agentes extintores, retardadores de fogo, e resíduos médicos. Ver Comitê Internacional da Cruz Vermelha, Gestão de Resíduos Médicos, 2011, disponível em: https://www.icrc.org/en/doc/assets/files/publications/icrc-002-4032.pdf
.;
define as medidas necessárias para minimizar os impactos prejudiciais identificados da atividade sobre o ambiente, mantendo ao mesmo tempo o objetivo principal do serviço de emergência, em conformidade com a Diretiva 2008/98/CE do Parlamento Europeu e do Conselho e Diretiva 2008/98/CE do Parlamento Europeu e do Conselho de 19 de novembro de 2008 relativa aos resíduos e que revoga certas Diretivas (OJ L 312, 22.11.2008, p. 3)., incluindo medidas para minimizar a destruição de stocks não utilizados e boas práticas industriais para a remoção de infraestruturas temporárias, conforme definido no Protocolo da UE para Resíduos de Construção e Demolição e Protocolo e Guias da UE para Resíduos de Construção e Demolição, Mercado Interno, Indústria, Empreendedorismo e PME, disponível em: https://single-market-economy.ec.europa.eu/content/eu-construction-and-demolition-waste-protocol-0_en
.;
explica o nível de melhoria alcançável com a implementação das medidas propostas e inclui um plano temporal para a implementação dessas medidas;
monitoriza e documenta a implementação das medidas identificadas de acordo com o plano temporal e o nível de melhorias alcançado.</t>
  </si>
  <si>
    <t>O plano de mitigação das alterações climáticas e proteção ambiental é:
baseado nas melhores evidências científicas disponíveis, as quais são divulgadas publicamente;
desenvolvido em consulta com as partes interessadas relevantes, incluindo as autoridades de proteção ambiental;
atualizado sempre que as características e a operação da atividade mudem significativamente, de modo a alterar a natureza ou a escala dos impactos no clima e no ambiente.</t>
  </si>
  <si>
    <t>Pelo menos 70 % (em peso) dos resíduos de construção e demolição não perigosos (excluindo o material de ocorrência natural referido na categoria 17 05 04 da Lista Europeia de Resíduos estabelecida pela Decisão 2000/532/CE) gerados no local de construção são preparados para reutilização, reciclagem e outras formas de valorização de materiais, incluindo operações de aterro utilizando resíduos para substituir outros materiais, em conformidade com a hierarquia dos resíduos e com o Protocolo da UE para Gestão de Resíduos de Construção e Demolição e Protocolo e Guias da UE para Resíduos de Construção e Demolição, Mercado Interno, Indústria, Empreendedorismo e PME (europa.eu) https://single-market-economy.ec.europa.eu/content/eu-construction-and-demolition-waste-protocol-0_en
.</t>
  </si>
  <si>
    <t>Os operadores utilizam demolição seletiva para permitir a remoção e o manuseamento seguro de substâncias perigosas e facilitar a reutilização e a reciclagem de alta qualidade.</t>
  </si>
  <si>
    <t>Pelo menos 70 % (em peso) dos resíduos de construção e demolição não perigosos (excluindo o material de ocorrência natural referido na categoria 17 05 04 da Lista Europeia de Resíduos estabelecida pela Decisão 2000/532/CE) gerados no local de construção são preparados para reutilização, reciclagem e outras formas de valorização de materiais, incluindo operações de aterro utilizando resíduos para substituir outros materiais, em conformidade com a hierarquia de resíduos e com o Protocolo da UE para Gestão de Resíduos de Construção e Demolição e Protocolo da UE para Gestão de Resíduos de Construção e Demolição, setembro de 2016: https://ec.europa.eu/docsroom/documents/20509/
.</t>
  </si>
  <si>
    <t>Estão implementadas medidas para gerir e reciclar os resíduos no fim de vida, incluindo através de acordos contratuais de desativação com prestadores de serviços de reciclagem, reflexão nas projeções financeiras ou documentação oficial do projeto.</t>
  </si>
  <si>
    <t>Estas medidas garantem que os componentes e materiais são segregados e tratados de forma a maximizar a reciclagem e a reutilização, em conformidade com a hierarquia de resíduos, os princípios da regulamentação europeia de resíduos e os regulamentos aplicáveis, em particular através da reutilização e reciclagem de baterias e equipamentos eletrónicos e dos materiais críticos aí contidos.</t>
  </si>
  <si>
    <t>A preparação para reutilização, operações de valorização ou reciclagem, ou tratamento adequado, incluindo a remoção de todos os fluidos e um tratamento seletivo, é realizada em conformidade com o Anexo VII da Diretiva 2012/19/UE do Parlamento Europeu e do Conselho(23)Diretiva 2012/19/UE do Parlamento Europeu e do Conselho, de 4 de julho de 2012, relativa a resíduos de equipamentos elétricos e eletrónicos (REEE) (reformulada) (JO L 197, 24.7.2012, p. 38).</t>
  </si>
  <si>
    <t>A atividade avalia a disponibilidade e, sempre que viável, adota técnicas que apoiem: a reutilização e o uso de matérias-primas secundárias e componentes reutilizados nos produtos fabricados; o design para elevada durabilidade, reciclabilidade, fácil desmontagem e adaptabilidade dos produtos fabricados; a gestão de resíduos que priorize a reciclagem sobre a eliminação no processo de fabrico; a informação sobre os constituintes do produto ao longo da cadeia de abastecimento.</t>
  </si>
  <si>
    <t>Os resíduos recolhidos separadamente não são misturados em instalações de armazenamento e transferência de resíduos com outros resíduos ou materiais com propriedades diferentes. Os resíduos recicláveis (‘resíduos recicláveis’ são resíduos que podem ser reciclados de acordo com o Artigo 3.º, n.º 17, da Diretiva 2008/98/CE) não são eliminados, incinerados nem coincinerados.</t>
  </si>
  <si>
    <t>Sempre que o projeto de remediação preveja a escavação e remoção do aterro existente ou do depósito de resíduos, os resíduos escavados são geridos de acordo com o princípio da hierarquia de resíduos, priorizando a reciclagem em relação a outros tipos de valorização de materiais, à incineração e à eliminação, na medida em que tal seja tecnicamente viável e não aumente os riscos para o ambiente ou para a saúde humana.</t>
  </si>
  <si>
    <t>Pelo menos 70 % (em peso) dos resíduos de construção, demolição ou outros resíduos não perigosos (excluindo materiais de ocorrência natural definidos na categoria 17 05 04 da Lista Europeia de Resíduos estabelecida pela Decisão 2000/532/CE) gerados no local sujeito a remediação são preparados para reutilização, reciclagem e outra valorização de materiais, incluindo operações de aterro utilizando resíduos para substituir outros materiais, de acordo com a hierarquia de resíduos e o Protocolo da UE para Gestão de Resíduos de Construção e Demolição(74)Protocolo da UE para Gestão de Resíduos de Construção e Demolição, setembro de 2016: https://ec.europa.eu/docsroom/documents/20509/
., salvo se for apresentada uma justificação clara no Plano de Remediação aprovado, baseada em razões técnicas ou ambientais, excluindo considerações de custo.</t>
  </si>
  <si>
    <t>O estabelecimento de alojamento:
não utiliza nem disponibiliza aos seus hóspedes quaisquer dos artigos listados na Parte B do Anexo da Diretiva (UE) 2019/904 do Parlamento Europeu e do Conselho(35)Diretiva (UE) 2019/904 do Parlamento Europeu e do Conselho de 5 de junho de 2019 relativa à redução do impacto de certos produtos de plástico no ambiente (OJ L 155, 12.6.2019, p. 1).;
separa na origem papel, metal, plástico, vidro e biorresíduos sempre que a recolha seletiva destes materiais esteja disponível na área(36)Apenas os materiais para os quais existe recolha seletiva precisam de ser separados na origem pelo estabelecimento.;
possui um plano de prevenção do desperdício alimentar com uma meta quantitativa específica e temporalmente definida para a redução do desperdício alimentar(37)‘Desperdício alimentar’, conforme definido no Artigo 3.º, ponto 4a, da Diretiva 2008/98/CE.</t>
  </si>
  <si>
    <t>O uso de pesticidas é reduzido e são privilegiadas abordagens ou técnicas alternativas, que podem incluir alternativas não químicas aos pesticidas, de acordo com a Diretiva 2009/128/CE do Parlamento Europeu e do Conselho(13)Diretiva 2009/128/CE do Parlamento Europeu e do Conselho de 21 de outubro de 2009 que estabelece um quadro para a ação comunitária para alcançar o uso sustentável dos pesticidas (OJ L 309, 24.11.2009, p. 71)., exceto nas situações em que o uso de pesticidas seja necessário para controlar surtos de pragas e doenças.</t>
  </si>
  <si>
    <t>A atividade cumpre a legislação nacional relevante relativa aos ingredientes ativos</t>
  </si>
  <si>
    <t>A poluição da água e do solo é prevenida e são implementadas medidas de limpeza sempre que ocorra poluição.</t>
  </si>
  <si>
    <t>O uso de pesticidas é reduzido e são privilegiadas abordagens ou técnicas alternativas, que podem incluir alternativas não químicas aos pesticidas, de acordo com a Diretiva 2009/128/CE, exceto nas situações em que o uso de pesticidas seja necessário para controlar surtos de pragas e de doenças.</t>
  </si>
  <si>
    <t>A atividade minimiza o uso de fertilizantes e não utiliza estrume.</t>
  </si>
  <si>
    <t>A atividade cumpre o Regulamento (UE) 2019/1009 ou as regras nacionais relativas a fertilizantes ou melhoradores de solo para uso agrícola.</t>
  </si>
  <si>
    <t>São tomadas medidas bem documentadas e verificáveis para evitar a utilização de ingredientes ativos listados no Anexo I, parte A, do Regulamento (UE) 2019/1021 que implementa na União a Convenção de Estocolmo sobre poluentes orgânicos persistentes (OJ L 209, 31.7.2006, p. 3), na Convenção de Roterdão sobre o procedimento de consentimento prévio informado para certos produtos químicos e pesticidas perigosos no comércio internacional, na Convenção de Minamata sobre o Mercúrio, no Protocolo de Montreal sobre Substâncias que Destroem a Camada de Ozono, e de ingredientes ativos classificados como Ia (‘extremamente perigoso’) ou Ib (‘altamente perigoso’) na Classificação de Pesticidas por Perigo Recomendada pela OMS.</t>
  </si>
  <si>
    <t>São tomadas medidas bem documentadas e verificáveis para evitar a utilização de ingredientes ativos listados no Anexo I, parte A, do Regulamento (UE) 2019/1021(48), que implementa na União a Convenção de Estocolmo sobre poluentes orgânicos persistentes (OJ L 209, 31.7.2006, p. 3), na Convenção de Roterdão sobre o procedimento de consentimento prévio informado para certos produtos químicos e pesticidas perigosos no comércio internacional, na Convenção de Minamata sobre o Mercúrio, no Protocolo de Montreal sobre Substâncias que Destroem a Camada de Ozono, e de ingredientes ativos classificados como Ia (‘extremamente perigoso’) ou Ib (‘altamente perigoso’) na Classificação de Pesticidas por Perigo Recomendada pela OMS(49).</t>
  </si>
  <si>
    <t>A atividade cumpre a legislação nacional relevante relativa aos ingredientes ativos.</t>
  </si>
  <si>
    <t>A poluição da água e do solo é prevenida, sendo implementadas medidas de limpeza sempre que ocorra poluição.</t>
  </si>
  <si>
    <t>O uso de pesticidas é minimizado e são privilegiadas abordagens ou técnicas alternativas, que podem incluir alternativas não químicas aos pesticidas, de acordo com a Diretiva 2009/128/CE, com exceção das situações em que o uso de pesticidas seja necessário para controlar surtos de pragas e doenças.</t>
  </si>
  <si>
    <t>São tomadas medidas bem documentadas e verificáveis para evitar a utilização de ingredientes ativos listados no Anexo I, parte A, do Regulamento (UE) 2019/1021(72), que implementa na União a Convenção de Estocolmo sobre poluentes orgânicos persistentes (OJ L 209, 31.7.2006, p. 3), a Convenção de Roterdão sobre o procedimento de consentimento prévio informado para certos produtos químicos e pesticidas perigosos no comércio internacional, a Convenção de Minamata sobre o Mercúrio, o Protocolo de Montreal sobre Substâncias que Destroem a Camada de Ozono, e ingredientes ativos classificados como Ia (‘extremamente perigoso’) ou Ib (‘altamente perigoso’) na Classificação de Pesticidas por Perigo Recomendada pela OMS(73).</t>
  </si>
  <si>
    <t>A atividade cumpre os critérios estabelecidos no Apêndice C deste Anexo. Regulamento 2021/2139 (https://eur-lex.europa.eu/legal-content/PT/TXT/?uri=CELEX:32021R2139), p. 143</t>
  </si>
  <si>
    <t>Sempre que aplicável, os veículos não contêm chumbo, mercúrio, crómio hexavalente nem cádmio.</t>
  </si>
  <si>
    <t>As baterias cumprem as normas de sustentabilidade aplicáveis à colocação no mercado de baterias na União Europeia, incluindo as restrições quanto à utilização de substâncias perigosas em baterias, nomeadamente o Regulamento (CE) n.º 1907/2006 do Parlamento Europeu e do Conselho(97)Regulamento (CE) n.º 1907/2006 do Parlamento Europeu e do Conselho, de 18 de dezembro de 2006, relativo ao registo, avaliação, autorização e restrição de substâncias químicas (REACH), estabelecendo a Agência Europeia de Produtos Químicos, alterando a Diretiva 1999/45/CE e revogando o Regulamento do Conselho (CEE) n.º 793/93 e o Regulamento da Comissão (CE) n.º 1488/94, bem como a Diretiva do Conselho 76/769/CEE e as Diretivas da Comissão 91/155/CEE, 93/67/CEE, 93/105/CE e 2000/21/CE (JO L 396, 30.12.2006, p. 1), e a Diretiva 2006/66/CE.</t>
  </si>
  <si>
    <t>As emissões encontram-se dentro ou abaixo dos níveis de emissão associados às gamas de melhores técnicas disponíveis (BAT-AEL) definidas nas conclusões mais recentes sobre melhores técnicas disponíveis (BAT), incluindo as conclusões sobre BAT para a produção de cimento, cal e óxido de magnésio(107)Decisão de Execução da Comissão 2013/163/UE de 26 de março de 2013 que estabelece as conclusões sobre as melhores técnicas disponíveis (BAT) ao abrigo da Diretiva 2010/75/UE do Parlamento Europeu e do Conselho relativa às emissões industriais para a produção de cimento, cal e óxido de magnésio (JO L 100, 9.4.2013, p. 1).</t>
  </si>
  <si>
    <t>Não ocorrem efeitos cruzados significativos entre os diferentes meios(108)Ver Documento de Referência sobre as Melhores Técnicas Disponíveis (BREF) sobre Economia e Efeitos Cruzados entre Meios (versão de [data de adoção]: https://eippcb.jrc.ec.europa.eu/sites/default/files/2019-11/ecm_bref_0706.pdf
).</t>
  </si>
  <si>
    <t>Para a produção de cimento utilizando resíduos perigosos como combustíveis alternativos, existem medidas para garantir a manipulação segura dos resíduos.</t>
  </si>
  <si>
    <t>As emissões encontram-se dentro ou abaixo dos níveis de emissão associados às gamas das melhores técnicas disponíveis (BAT-AEL) definidas nas conclusões mais recentes sobre melhores técnicas disponíveis (BAT), incluindo as conclusões sobre BAT para as indústrias de metais não ferrosos(114)Decisão de Execução (UE) 2016/1032 da Comissão, de 13 de junho de 2016, que estabelece as conclusões sobre as melhores técnicas disponíveis (BAT), ao abrigo da Diretiva 2010/75/UE do Parlamento Europeu e do Conselho, para as indústrias de metais não ferrosos (JO L 174, 30.6.2016, p. 32).</t>
  </si>
  <si>
    <t>Não ocorrem efeitos cruzados significativos entre os diferentes meios.</t>
  </si>
  <si>
    <t>As emissões encontram-se dentro ou abaixo dos níveis de emissão associados às gamas das melhores técnicas disponíveis (BAT-AEL) definidas nas conclusões mais recentes sobre melhores técnicas disponíveis (BAT), incluindo as conclusões sobre BAT para a produção de ferro e aço(122)Decisão de Execução 2012/135/UE da Comissão, de 28 de fevereiro de 2012, que estabelece as conclusões sobre as melhores técnicas disponíveis (BAT) ao abrigo da Diretiva 2010/75/UE do Parlamento Europeu e do Conselho relativa às emissões industriais para a produção de ferro e aço (JO L 70, 8.3.2012, p. 63)</t>
  </si>
  <si>
    <t>As emissões encontram-se dentro ou abaixo dos níveis de emissão associados às gamas das melhores técnicas disponíveis (BAT-AEL) definidas nas conclusões relevantes sobre melhores técnicas disponíveis (BAT), incluindo: as conclusões sobre BAT para a produção de cloro-álcali(125)Decisão de Execução 2013/732/UE da Comissão, de 9 de dezembro de 2013, que estabelece as conclusões sobre as melhores técnicas disponíveis (BAT), ao abrigo da Diretiva 2010/75/UE do Parlamento Europeu e do Conselho relativa às emissões industriais, para a produção de cloro-álcali (JO L 332, 11.12.2013, p. 34); e as conclusões sobre BAT para sistemas comuns de tratamento/gestão de águas residuais e gases residuais no setor químico(126)Decisão de Execução (UE) 2016/902 da Comissão, de 30 de maio de 2016, que estabelece as conclusões sobre as melhores técnicas disponíveis (BAT), ao abrigo da Diretiva 2010/75/UE do Parlamento Europeu e do Conselho, para sistemas comuns de tratamento/gestão de águas residuais e gases residuais no setor químico (JO L 152, 9.6.2016, p. 23); bem como as conclusões sobre BAT para o refino de petróleo e gás(127)Decisão de Execução 2014/738/UE da Comissão, de 9 de outubro de 2014, que estabelece as conclusões sobre as melhores técnicas disponíveis (BAT), ao abrigo da Diretiva 2010/75/UE do Parlamento Europeu e do Conselho relativa às emissões industriais, para o refino de petróleo e gás (JO L 307, 28.10.2014, p. 38).</t>
  </si>
  <si>
    <t>As emissões encontram-se dentro ou abaixo dos níveis de emissão associados às gamas das melhores técnicas disponíveis (BAT-AEL) definidas nas conclusões relevantes sobre melhores técnicas disponíveis (BAT), incluindo: o Documento de Referência sobre as Melhores Técnicas Disponíveis (BREF) para a indústria de Produtos Químicos Inorgânicos em Grandes Volumes – Sólidos e Outros(130)Best Available Techniques (BAT) Reference Document for the Large Volumes Inorganic Chemicals – Solids and Others, (versão de [data de adoção]: https://eippcb.jrc.ec.europa.eu/sites/default/files/2019-11/lvic-s_bref_0907.pdf
); e as conclusões sobre BAT para sistemas comuns de tratamento/gestão de águas residuais e gases residuais no setor químico(131)Decisão de Execução (UE) 2016/902.</t>
  </si>
  <si>
    <t>As emissões encontram-se dentro ou abaixo dos níveis de emissão associados às gamas das melhores técnicas disponíveis (BAT-AEL) definidos nas conclusões relevantes sobre melhores técnicas disponíveis (BAT), incluindo: o Documento de Referência sobre as Melhores Técnicas Disponíveis (BREF) para a indústria de Produtos Químicos Inorgânicos em Grandes Volumes – Sólidos e Outros(134)Best Available Techniques (BAT) Reference Document for the Large Volumes Inorganic Chemicals – Solids and Others, (versão de [data de adoção]: https://eippcb.jrc.ec.europa.eu/sites/default/files/2019-11/lvic-s_bref_0907.pdf
); e as conclusões sobre BAT para sistemas comuns de tratamento/gestão de águas residuais e gases residuais no setor químico(135)Decisão de Execução (UE) 2016/902.</t>
  </si>
  <si>
    <t>As emissões encontram-se dentro ou abaixo dos níveis de emissão associados às gamas das melhores técnicas disponíveis (BAT-AEL) definidos nas conclusões relevantes sobre melhores técnicas disponíveis (BAT), incluindo: as conclusões sobre BAT para a produção de cloro-álcali(138)Decisão de Execução 2013/732/UE; e as conclusões sobre BAT para sistemas comuns de tratamento/gestão de águas residuais e gases residuais no setor químico(139)Decisão de Execução (UE) 2016/902.</t>
  </si>
  <si>
    <t>As emissões encontram-se dentro ou abaixo dos níveis de emissão associados às gamas das melhores técnicas disponíveis (BAT-AEL) definidos nas conclusões relevantes sobre melhores técnicas disponíveis (BAT), incluindo: as conclusões sobre BAT para a produção de produtos químicos orgânicos em grandes volumes(149)Decisão de Execução (UE) 2017/2117 de 21 de novembro de 2017, estabelecendo conclusões sobre melhores técnicas disponíveis (BAT), ao abrigo da Diretiva 2010/75/UE do Parlamento Europeu e do Conselho, para a produção de produtos químicos orgânicos em grandes volumes (JO L 323, 7.12.2017, p. 1); e as conclusões sobre BAT para sistemas comuns de tratamento/gestão de águas residuais e gases residuais no setor químico(150)Decisão de Execução (UE) 2016/902.</t>
  </si>
  <si>
    <t>As emissões encontram-se dentro ou abaixo dos níveis de emissão associados às gamas das melhores técnicas disponíveis (BAT-AEL) definidas nas conclusões mais recentes sobre melhores técnicas disponíveis (BAT), incluindo: o Documento de Referência sobre Melhores Técnicas Disponíveis (BREF) para a fabricação de Produtos Químicos Inorgânicos em Grande Volume – Amónia, Ácidos e Fertilizantes(151)Best Available Techniques (BAT) Reference Document for the manufacture of Large Volume Inorganic Chemicals - Ammonia, Acids and Fertilisers (versão de [data de adoção]: https://eippcb.jrc.ec.europa.eu/sites/default/files/2019-11/lvic_aaf.pdf
); e as conclusões sobre BAT para sistemas comuns de tratamento/gestão de águas residuais e gases residuais no setor químico(152)Implementing Decision (EU) 2016/902.</t>
  </si>
  <si>
    <t>As emissões encontram-se dentro ou abaixo dos níveis de emissão associados às gamas das melhores técnicas disponíveis (BAT-AEL) definidas nas conclusões mais recentes sobre melhores técnicas disponíveis (BAT), incluindo: o Documento de Referência sobre Melhores Técnicas Disponíveis (BREF) para a fabricação de Produtos Químicos Inorgânicos em Grande Volume – Amónia, Ácidos e Fertilizantes(155)Best Available Techniques (BAT) Reference Document for the manufacture of Large Volume Inorganic Chemicals - Ammonia, Acids and Fertilisers (versão de [data de adoção]: https://eippcb.jrc.ec.europa.eu/sites/default/files/2019-11/lvic_aaf.pdf
); e as conclusões sobre BAT para sistemas comuns de tratamento/gestão de águas residuais e gases residuais no setor químico(156)Implementing Decision (EU) 2016/902.</t>
  </si>
  <si>
    <t>As emissões encontram-se dentro ou abaixo dos níveis de emissão associados às gamas das melhores técnicas disponíveis (BAT-AEL) definidas nas conclusões relevantes sobre melhores técnicas disponíveis (BAT), incluindo: o Documento de Referência sobre Melhores Técnicas Disponíveis (BREF) para a Produção de Polímeros(160)Best Available Techniques (BAT) Reference Document for the Production of Polymers (versão de [data de adoção]: https://eippcb.jrc.ec.europa.eu/sites/default/files/2019-11/pol_bref_0807.pdf
); e as conclusões sobre BAT para sistemas comuns de tratamento/gestão de águas residuais e gases residuais no setor químico(161)Implementing Decision (EU) 2016/902.</t>
  </si>
  <si>
    <t>Sempre que aplicável, os componentes e peças não contêm chumbo, mercúrio, cromo hexavalente nem cádmio.</t>
  </si>
  <si>
    <t>Sempre que aplicável, os veículos não contêm chumbo, mercúrio, cromo hexavalente nem cádmio.</t>
  </si>
  <si>
    <t>A aeronave cumpre o disposto no n.º 2 do Artigo 9.º do Regulamento (UE) 2018/1139.</t>
  </si>
  <si>
    <t>As aeronaves referidas nos pontos (b) e (c) desta Secção cumprem as seguintes normas: a emenda 13 do Volume I (ruído), Capítulo 14 do Anexo 16 à Convenção de Chicago, sendo que a soma das diferenças em todos os três pontos de medição entre os níveis máximos de ruído e os níveis máximos permitidos especificados em 14.4.1.1, 14.4.1.2 e 14.4.1.3 não deve ser inferior a 22 EPNdB; a emenda 10 do Volume II (emissões de motores), Capítulos 2 e 4, do Anexo 16 à Convenção de Chicago.</t>
  </si>
  <si>
    <t>Estão implementadas medidas para minimizar a toxicidade de tintas anti-incrustantes e biocidas, conforme estabelecido no Regulamento (UE) n.º 528/2012 do Parlamento Europeu e do Conselho(177)Regulamento (UE) n.º 528/2012 do Parlamento Europeu e do Conselho, de 22 de maio de 2012, relativo à disponibilização no mercado e ao uso de produtos biocidas (OJ L 167, 27.6.2012, p. 1).</t>
  </si>
  <si>
    <t>Para a operação de sistemas de energia geotérmica de alta entalpia, estão em vigor sistemas de abatimento adequados para reduzir os níveis de emissão, de forma a não comprometer o cumprimento dos valores limite de qualidade do ar estabelecidos na Diretiva 2004/107/CE do Parlamento Europeu e do Conselho(183)Diretiva 2004/107/CE do Parlamento Europeu e do Conselho, de 15 de dezembro de 2004, relativa a arsénio, cádmio, mercúrio, níquel e hidrocarbonetos aromáticos policíclicos no ar ambiente (OJ L 23, 26.1.2005, p. 3). e na Diretiva 2008/50/CE do Parlamento Europeu e do Conselho(184)Diretiva 2008/50/CE do Parlamento Europeu e do Conselho, de 21 de maio de 2008, relativa à qualidade do ar ambiente e ar mais limpo na Europa (OJ L 152, 11.6.2008, p. 1).</t>
  </si>
  <si>
    <t>As emissões encontram-se dentro ou abaixo dos níveis de emissão associados às faixas definidas pelas melhores técnicas disponíveis (BAT-AEL) estabelecidas nas conclusões mais recentes sobre melhores técnicas disponíveis (BAT), incluindo as conclusões sobre melhores técnicas disponíveis (BAT) para grandes centrais de combustão(187)Decisão de Execução da Comissão (UE) 2017/1442 de 31 de julho de 2017, que estabelece conclusões sobre as melhores técnicas disponíveis (BAT), ao abrigo da Diretiva 2010/75/UE do Parlamento Europeu e do Conselho, para grandes centrais de combustão (OJ L 212, 17.8.2017, p. 1).</t>
  </si>
  <si>
    <t>Para centrais de combustão com entrada térmica superior a 1 MW, mas abaixo dos limiares em que se aplicam as conclusões BAT para grandes centrais de combustão, as emissões estão abaixo dos valores limites de emissão estabelecidos no Anexo II, parte 2, da Diretiva (UE) 2015/2193 do Parlamento Europeu e do Conselho(188)Diretiva (UE) 2015/2193 do Parlamento Europeu e do Conselho, de 25 de novembro de 2015, relativa à limitação das emissões de determinados poluentes para o ar proveniente de centrais de combustão médias (OJ L 313, 28.11.2015, p. 1).</t>
  </si>
  <si>
    <t>Para as instalações abrangidas pela Diretiva 2010/75/UE do Parlamento Europeu e do Conselho(191)Diretiva 2010/75/UE do Parlamento Europeu e do Conselho, de 24 de novembro de 2010, relativa às emissões industriais (prevenção e controlo integrados da poluição) (OJ L 334, 17.12.2010, p. 17)., as emissões encontram-se dentro ou abaixo dos níveis de emissão associados às faixas definidas pelas melhores técnicas disponíveis (BAT-AEL) estabelecidas nas conclusões mais recentes sobre melhores técnicas disponíveis (BAT), incluindo as conclusões sobre melhores técnicas disponíveis (BAT) para grandes centrais de combustão(192)Decisão de Execução (UE) 2017/1442.</t>
  </si>
  <si>
    <t>Para centrais de combustão com entrada térmica superior a 1 MW, mas abaixo dos limiares em que se aplicam as conclusões BAT para grandes centrais de combustão, as emissões estão abaixo dos valores limites de emissão estabelecidos no Anexo II, parte 2, da Diretiva (UE) 2015/2193.</t>
  </si>
  <si>
    <t>Para instalações localizadas em zonas ou partes de zonas que não cumprem os valores limite de qualidade do ar definidos na Diretiva 2008/50/CE, são implementadas medidas para reduzir os níveis de emissão, tendo em conta os resultados do intercâmbio de informações(193)O relatório final sobre tecnologia resultante do intercâmbio de informações com os Estados-Membros, as indústrias em causa e organizações não governamentais contém informações técnicas sobre as melhores tecnologias disponíveis utilizadas em centrais de combustão médias para reduzir os impactos ambientais, e sobre os níveis de emissão alcançáveis com tecnologias disponíveis e emergentes e os custos relacionados (versão de [data de adoção]: https://circabc.europa.eu/ui/group/06f33a94-9829-4eee-b187-21bb783a0fbf/library/9a99a632-9ba8-4cc0-9679-08d929afda59/details
), publicadas pela Comissão de acordo com os artigos 6.º, parágrafos 9 e 10, da Diretiva (UE) 2015/2193.</t>
  </si>
  <si>
    <t>Para a digestão anaeróbia de matéria orgânica, quando o digestato produzido é utilizado como fertilizante ou corretivo de solos, seja diretamente ou após compostagem ou outro tratamento, este cumpre os requisitos para materiais fertilizantes definidos nas Categorias de Materiais Componentes (CMC) 4 e 5 do Anexo II do Regulamento (UE) 2019/1009 ou nas normas nacionais aplicáveis a fertilizantes ou corretivos de solos para uso agrícola.</t>
  </si>
  <si>
    <t>Para instalações de digestão anaeróbia que tratem mais de 100 toneladas por dia, as emissões para o ar e para a água encontram-se dentro ou abaixo dos níveis de emissão associados às faixas de melhores técnicas disponíveis (BAT-AEL) definidas para o tratamento anaeróbio de resíduos nas conclusões mais recentes sobre melhores técnicas disponíveis (BAT), incluindo as conclusões BAT para tratamento de resíduos(194)Decisão de Execução da Comissão (UE) 2018/1147 de 10 de agosto de 2018, que estabelece conclusões sobre melhores técnicas disponíveis (BAT) para tratamento de resíduos, ao abrigo da Diretiva 2010/75/UE do Parlamento Europeu e do Conselho (OJ L 208, 17.8.2018, p. 38).</t>
  </si>
  <si>
    <t>Linhas aéreas de alta tensão:
Durante as atividades de construção, a atividade respeita os princípios estabelecidos nas IFC General Environmental, Health, and Safety Guidelines (2007).</t>
  </si>
  <si>
    <t>Todas as atividades cumprem as normas e regulamentos aplicáveis destinados a limitar o impacto da radiação eletromagnética na saúde humana, incluindo o seguinte:
Para atividades realizadas na União Europeia: cumprimento da Recomendação do Conselho relativa à limitação da exposição do público em geral aos campos eletromagnéticos (0 Hz a 300 GHz) (1999/519/CE).
Para atividades realizadas em países terceiros: cumprimento das ICNIRP 1998 Guidelines da Comissão Internacional para a Proteção Contra Radiações Não Ionizantes (ICNIRP), relativas à limitação da exposição a campos elétricos, magnéticos e eletromagnéticos variáveis no tempo (até 300 GHz).</t>
  </si>
  <si>
    <t>Adicionalmente, as atividades não utilizam bifenilos policlorados (PCBs).</t>
  </si>
  <si>
    <t>No caso de armazenamento superior a cinco toneladas, a atividade cumpre a Diretiva 2012/18/UE do Parlamento Europeu e do Conselho relativa ao controlo dos perigos de acidentes graves que envolvam substâncias perigosas, com as respetivas alterações e revogações da Diretiva 96/82/CE do Conselho.</t>
  </si>
  <si>
    <t>Para a produção de biogás, é aplicada uma cobertura estanque ao gás no armazenamento do digestato.</t>
  </si>
  <si>
    <t>Para instalações de digestão anaeróbia que tratem mais de 100 toneladas por dia, as emissões para o ar e para a água estão dentro ou abaixo dos níveis associados às melhores técnicas disponíveis (BAT-AEL), estabelecidos para o tratamento anaeróbio de resíduos nas conclusões mais recentes sobre as melhores técnicas disponíveis (BAT), incluindo as conclusões sobre as melhores técnicas disponíveis para o tratamento de resíduos (Decisão de Execução (UE) 2018/1147).</t>
  </si>
  <si>
    <t>No caso da digestão anaeróbia de material orgânico, quando o digestato produzido é utilizado como fertilizante ou melhorador de solos, quer diretamente, quer após compostagem ou outro tratamento, este cumpre os requisitos para materiais fertilizantes estabelecidos nas Categorias de Materiais Componentes (CMC) 4 e 5 para digestato, ou CMC 3 para composto, conforme aplicável, constantes do Anexo II do Regulamento (UE) 2019/1009, ou das regras nacionais relativas a fertilizantes ou melhoradores de solos para uso agrícola.</t>
  </si>
  <si>
    <t>Ventoinhas, compressores, bombas e outros equipamentos utilizados, abrangidos pela Diretiva 2009/125/CE do Parlamento Europeu e do Conselho(205)Diretiva 2009/125/CE do Parlamento Europeu e do Conselho, de 21 de outubro de 2009, que estabelece um quadro para a definição de requisitos de ecodesign para produtos relacionados com a energia (JO L 285, 31.10.2009, p. 10), cumprem, quando aplicável, os requisitos da classe superior da etiqueta energética, bem como os regulamentos de execução desta Diretiva, representando a melhor tecnologia disponível.</t>
  </si>
  <si>
    <t>Ventoinhas, compressores, bombas e outros equipamentos utilizados, abrangidos pela Diretiva 2009/125/CE, cumprem, quando aplicável, os requisitos da classe superior da etiqueta energética e, nos demais casos, cumprem os regulamentos de execução previstos nessa Diretiva, representando a melhor tecnologia disponível.</t>
  </si>
  <si>
    <t>Para bombas de calor ar-ar com capacidade nominal de 12 kW ou inferior, os níveis de potência sonora no interior e no exterior são inferiores ao limite estabelecido no Regulamento de Execução (UE) n.º 206/2012 da Comissão(207)Regulamento de Execução (UE) n.º 206/2012 da Comissão, de 6 de março de 2012, que executa a Diretiva 2009/125/CE do Parlamento Europeu e do Conselho no que se refere aos requisitos de conceção ecológica para aparelhos de ar condicionado e ventiladores de conforto (JO L 72, 10.3.2012, p. 7).</t>
  </si>
  <si>
    <t>Para a operação de sistemas geotérmicos de alta entalpia, estão implementados sistemas de abatimento adequados para reduzir os níveis de emissões, de modo a não comprometer a consecução dos valores limite de qualidade do ar estabelecidos nas Diretivas 2004/107/CE e 2008/50/CE.</t>
  </si>
  <si>
    <t>As emissões estão dentro ou abaixo dos níveis de emissão associados às faixas definidas pelas melhores técnicas disponíveis (BAT-AEL) nas mais recentes conclusões relevantes sobre as melhores técnicas disponíveis (BAT), incluindo as conclusões sobre as melhores técnicas disponíveis (BAT) para centrais de combustão de grande porte (213)Decisão de Execução (UE) 2017/1442.</t>
  </si>
  <si>
    <t>Para centrais de combustão com potência térmica superior a 1 MW, mas abaixo dos limiares para aplicação das conclusões BAT para centrais de grande porte, as emissões estão abaixo dos valores limite de emissão estabelecidos no Anexo II, parte 2, da Diretiva (UE) 2015/2193.</t>
  </si>
  <si>
    <t>Para instalações abrangidas pelo âmbito da Diretiva 2010/75/UE, as emissões encontram-se dentro ou abaixo dos níveis de emissão associados às faixas definidas pelas melhores técnicas disponíveis (BAT-AEL) nas mais recentes conclusões relevantes sobre as melhores técnicas disponíveis (BAT), incluindo as conclusões sobre as melhores técnicas disponíveis (BAT) para centrais de combustão de grande porte (214)Decisão de Execução (UE) 2017/1442., garantindo simultaneamente que não ocorram efeitos significativos entre meios ambientais.</t>
  </si>
  <si>
    <t>Para centrais de combustão com potência térmica superior a 1 MW, mas abaixo dos limiares para aplicação das conclusões BAT para centrais de grande porte, as emissões encontram-se abaixo dos valores limite de emissão estabelecidos no Anexo II, parte 2, da Diretiva (UE) 2015/2193.</t>
  </si>
  <si>
    <t>Para plantas localizadas em zonas ou partes de zonas que não cumprem os valores limite de qualidade do ar estabelecidos na Diretiva 2008/50/CE, são tidos em conta os resultados da troca de informações (215)</t>
  </si>
  <si>
    <t>O relatório tecnológico final resultante da troca de informações com os Estados-Membros, as indústrias em causa e organizações não governamentais contém informações técnicas sobre as melhores tecnologias disponíveis utilizadas em centrais de combustão média para reduzir os seus impactos ambientais, bem como sobre os níveis de emissão alcançáveis com tecnologias disponíveis e emergentes e os custos associados (versão de [data de adoção]: https://circabc.europa.eu/ui/group/06f33a94-9829-4eee-b187-21bb783a0fbf/library/9a99a632-9ba8-4cc0-9679-08d929afda59/details
), publicadas pela Comissão de acordo com o artigo 6.º, parágrafos 9 e 10, da Diretiva (UE) 2015/2193.</t>
  </si>
  <si>
    <t>No caso da digestão anaeróbia de matéria orgânica, quando o digestato produzido é utilizado como fertilizante ou corretor de solo, direta ou indiretamente após compostagem ou outro tratamento, cumpre os requisitos para materiais fertilizantes definidos nas Categorias de Material Componentes (CMC) 4 e 5 do Anexo II ao Regulamento (UE) 2019/1009 ou na legislação nacional aplicável a fertilizantes ou corretivos de solo para uso agrícola.</t>
  </si>
  <si>
    <t>Para plantas de digestão anaeróbia que tratam mais de 100 toneladas por dia, as emissões para o ar e água encontram-se dentro ou abaixo dos níveis de emissão associados às faixas definidas pelas melhores técnicas disponíveis (BAT-AEL) para o tratamento anaeróbio de resíduos nas mais recentes conclusões sobre melhores técnicas disponíveis (BAT), incluindo as conclusões BAT para tratamento de resíduos (216)Decisão de Execução (UE) 2018/1147.</t>
  </si>
  <si>
    <t>As emissões encontram-se dentro ou abaixo dos níveis de emissão associados às faixas das melhores técnicas disponíveis (BAT-AEL) estabelecidas nas mais recentes conclusões relevantes sobre as melhores técnicas disponíveis (BAT), incluindo as conclusões BAT para grandes instalações de combustão (219)Decisão de Execução (UE) 2017/1442</t>
  </si>
  <si>
    <t>Para instalações de combustão com potência térmica superior a 1 MW, mas abaixo dos limiares para aplicação das conclusões BAT para grandes instalações de combustão, as emissões estão abaixo dos valores limite de emissão estabelecidos no Anexo II, parte 2, da Diretiva (UE) 2015/2193.</t>
  </si>
  <si>
    <t>As instalações abrangidas pelo âmbito de aplicação da Diretiva 2010/75/UE apresentam emissões que se encontram dentro ou abaixo dos níveis de emissão associados às faixas das melhores técnicas disponíveis (BAT-AEL), definidos nas mais recentes conclusões relevantes sobre as melhores técnicas disponíveis (BAT), incluindo as conclusões BAT para grandes instalações de combustão (220)Decisão de Execução (UE) 2017/1442, garantindo simultaneamente que não ocorrem efeitos significativos entre meios ambientais.</t>
  </si>
  <si>
    <t>Para instalações de combustão com uma potência térmica superior a 1 MW, mas abaixo dos limiares de aplicação das conclusões BAT para grandes instalações de combustão, as emissões encontram-se abaixo dos valores limite de emissão estabelecidos no Anexo II, parte 2, da Diretiva (UE) 2015/2193.</t>
  </si>
  <si>
    <t>Para instalações localizadas em zonas ou partes de zonas que não cumprem os valores limite de qualidade do ar estabelecidos na Diretiva 2008/50/CE, são tidos em conta os resultados do intercâmbio de informações</t>
  </si>
  <si>
    <t>O relatório final sobre tecnologia resultante do intercâmbio de informações com os Estados-Membros, as indústrias em causa e as organizações não governamentais contém informações técnicas sobre as melhores tecnologias disponíveis utilizadas em instalações de combustão de média dimensão para reduzir os seus impactes ambientais, e sobre os níveis de emissão alcançáveis com as melhores tecnologias disponíveis e emergentes e os respetivos custos (versão da [data de adoção]: https://circabc.europa.eu/ui/group/06f33a94-9829-4eee-b187-21bb783a0fbf/library/9a99a632-9ba8-4cc0-9679-08d929afda59/details
)., publicados pela Comissão em conformidade com o artigo 6.º, n.os 9 e 10, da Diretiva (UE) 2015/2193.</t>
  </si>
  <si>
    <t>No caso da digestão anaeróbia de material orgânico, quando o digestato produzido é utilizado como fertilizante ou melhorador do solo, quer diretamente, quer após compostagem ou outro tratamento, o mesmo cumpre os requisitos para materiais fertilizantes estabelecidos nas Categorias de Materiais Componentes (CMC) 4 e 5 do Anexo II do Regulamento (UE) 2019/1009, ou as regras nacionais relativas a fertilizantes ou melhoradores do solo para uso agrícola.</t>
  </si>
  <si>
    <t>Para instalações de digestão anaeróbia que tratem mais de 100 toneladas por dia, as emissões para o ar e para a água encontram-se dentro ou abaixo dos níveis de emissão associados às faixas das melhores técnicas disponíveis (BAT-AEL) definidos para o tratamento anaeróbio de resíduos nas mais recentes conclusões relevantes sobre as melhores técnicas disponíveis (BAT), incluindo as conclusões BAT para o tratamento de resíduos (222)Decisão de Execução (UE) 2018/1147.</t>
  </si>
  <si>
    <t>Bombas e o tipo de equipamento utilizado, abrangidos pelo Ecodesign e pela rotulagem energética, cumprem, quando aplicável, os requisitos da classe de eficiência mais elevada previstos no Regulamento (UE) 2017/1369 e nas regulamentações de execução adotadas ao abrigo da Diretiva 2009/125/CE, representando a melhor tecnologia disponível.</t>
  </si>
  <si>
    <t>As emissões não radioativas encontram-se dentro ou abaixo dos níveis de emissão associados às Melhores Técnicas Disponíveis (BAT-AEL), conforme estabelecido nas conclusões relativas às Melhores Técnicas Disponíveis (BAT) para grandes instalações de combustão.</t>
  </si>
  <si>
    <t>Para centrais nucleares com potência térmica superior a 1 MW, mas abaixo dos limiares de aplicação das conclusões BAT para grandes instalações de combustão, as emissões situam-se abaixo dos valores limite de emissão estabelecidos no Anexo II, parte 2, da Diretiva (UE) 2015/2193.</t>
  </si>
  <si>
    <t>As descargas radioativas para a atmosfera, massas de água e solo cumprem as condições estabelecidas nas licenças individuais aplicáveis às operações específicas ou os valores-limite nacionais em conformidade com a Diretiva 2013/51/Euratom e a Diretiva 2013/59/Euratom.</t>
  </si>
  <si>
    <t>O combustível irradiado e os resíduos radioativos são geridos de forma segura e responsável, em conformidade com a Diretiva 2011/70/Euratom e a Diretiva 2013/59/Euratom.</t>
  </si>
  <si>
    <t>Existe capacidade adequada de armazenamento intermédio para o projeto, estando em vigor planos nacionais de eliminação destinados a minimizar a duração do armazenamento intermédio, em conformidade com a Diretiva 2011/70/Euratom, que considera o armazenamento de resíduos radioativos, incluindo o armazenamento a longo prazo, como uma solução intermédia e não como alternativa à sua eliminação definitiva.</t>
  </si>
  <si>
    <t>As emissões não radioativas estão dentro ou abaixo dos níveis de emissão associados às faixas das melhores técnicas disponíveis (BAT-AEL), conforme estabelecido nas conclusões relevantes de BAT para grandes centrais de combustão.</t>
  </si>
  <si>
    <t>Para centrais nucleares com potência térmica superior a 1 MW, mas abaixo dos limiares para os quais se aplicam as conclusões de BAT para grandes centrais de combustão, as emissões permanecem abaixo dos valores limite de emissão especificados no Anexo II, Parte 2, da Diretiva (UE) 2015/2193.</t>
  </si>
  <si>
    <t>As descargas radioativas para o ar, corpos de água e solo cumprem as condições definidas nas licenças de operação individuais, quando aplicável, ou os valores-limite nacionais estabelecidos em conformidade com a Diretiva 2013/51/Euratom e a Diretiva 2013/59/Euratom.</t>
  </si>
  <si>
    <t>O combustível nuclear usado e os resíduos radioativos são geridos de forma segura e responsável, em conformidade com a Diretiva 2011/70/Euratom e a Diretiva 2013/59/Euratom.</t>
  </si>
  <si>
    <t>Está disponível uma capacidade adequada de armazenamento temporário para o projeto, sendo que existem planos nacionais de eliminação para minimizar a duração do armazenamento temporário, em conformidade com a Diretiva 2011/70/Euratom, que considera o armazenamento de resíduos radioativos, incluindo armazenamento de longo prazo, exclusivamente como uma solução temporária, e não como alternativa à eliminação final.</t>
  </si>
  <si>
    <t>As emissões encontram-se dentro ou abaixo dos níveis de emissão associados às faixas das melhores técnicas disponíveis (BAT-AEL), conforme estabelecido nas conclusões mais recentes de melhores técnicas disponíveis (BAT), incluindo as conclusões de BAT para grandes centrais de combustão.</t>
  </si>
  <si>
    <t>Para centrais de combustão com potência térmica superior a 1 MW, mas abaixo dos limiares para os quais se aplicam as conclusões de BAT para grandes centrais de combustão, as emissões permanecem abaixo dos valores limite de emissão estabelecidos no Anexo II, Parte 2, da Diretiva (UE) 2015/2193.</t>
  </si>
  <si>
    <t>As descargas para águas receptoras cumprem os requisitos estabelecidos na Diretiva do Conselho 91/271/CEE(236) ou conforme exigido pelas disposições nacionais que estabelecem os níveis máximos permissíveis de poluentes em descargas para águas receptoras.</t>
  </si>
  <si>
    <t>Foram implementadas medidas adequadas para evitar e mitigar transbordamentos excessivos de águas pluviais no sistema de recolha de águas residuais, que podem incluir soluções baseadas na natureza, sistemas de recolha de águas pluviais separados, tanques de retenção e tratamento do “first flush” (primeiro escoamento).</t>
  </si>
  <si>
    <t>Os lodos de saneamento são utilizados de acordo com a Diretiva do Conselho 86/278/CEE(237) ou conforme exigido pela legislação nacional relativa à aplicação de lodo no solo ou qualquer outra utilização de lodo sobre ou no solo.</t>
  </si>
  <si>
    <t>As descargas para águas receptoras cumprem os requisitos estabelecidos na Diretiva 91/271/CEE ou conforme exigido pelas disposições nacionais que fixam os níveis máximos permissíveis de poluentes em descargas para águas receptoras.</t>
  </si>
  <si>
    <t>Foram implementadas medidas adequadas para evitar e mitigar transbordamentos excessivos de águas pluviais do sistema de recolha de águas residuais, podendo incluir soluções baseadas na natureza, sistemas de recolha de águas pluviais separados, tanques de retenção e tratamento do primeiro escoamento (“first flush”).</t>
  </si>
  <si>
    <t>Os lodos de saneamento são utilizados de acordo com a Diretiva 86/278/CEE ou conforme exigido pela legislação nacional relativa à aplicação de lodo no solo ou qualquer outra utilização de lodo sobre ou no solo.</t>
  </si>
  <si>
    <t>As emissões estão dentro ou abaixo dos níveis de emissão associados aos intervalos das melhores técnicas disponíveis (BAT-AEL) definidos para o tratamento anaeróbio de resíduos nas mais recentes conclusões relevantes sobre as melhores técnicas disponíveis (BAT), incluindo as conclusões sobre as melhores técnicas disponíveis (BAT) para tratamento de resíduos (Decisão de Execução (UE) 2018/1147).</t>
  </si>
  <si>
    <t>Quando o digestato resultante se destina a ser utilizado como fertilizante ou corretivo do solo, o seu teor em azoto (com um nível de tolerância de ±25 %) é comunicado ao comprador ou à entidade responsável pela recolha do digestato.</t>
  </si>
  <si>
    <t>Para instalações de digestão anaeróbia que tratem mais de 100 toneladas por dia, as emissões para o ar e para a água estão dentro ou abaixo dos níveis de emissão associados aos intervalos das melhores técnicas disponíveis (BAT-AEL) definidos para o tratamento anaeróbio de resíduos nas mais recentes conclusões relevantes sobre as melhores técnicas disponíveis (BAT), incluindo as conclusões sobre as melhores técnicas disponíveis (BAT) para tratamento de resíduos (Decisão de Execução (UE) 2018/1147).</t>
  </si>
  <si>
    <t>O digestato produzido cumpre os requisitos para materiais fertilizantes estabelecidos nas Categorias de Material de Componente (CMC) 4 e 5 para digestato ou CMC 3 para composto, conforme aplicável, no Anexo II do Regulamento (UE) 2019/1009, ou nas regras nacionais sobre fertilizantes ou corretivos do solo para uso agrícola.</t>
  </si>
  <si>
    <t>O teor em azoto do digestato utilizado como fertilizante ou corretivo do solo (com nível de tolerância de ±25%) é comunicado ao comprador ou à entidade responsável pela recolha do digestato.</t>
  </si>
  <si>
    <t>Para instalações de compostagem que tratem mais de 75 toneladas por dia, as emissões para o ar e para a água estão dentro ou abaixo dos níveis de emissão associados aos intervalos das melhores técnicas disponíveis (BAT-AEL) definidos para o tratamento aeróbio de resíduos nas mais recentes conclusões relevantes sobre as melhores técnicas disponíveis (BAT), incluindo as conclusões sobre as melhores técnicas disponíveis (BAT) para tratamento de resíduos (Decisão de Execução (UE) 2018/1147).</t>
  </si>
  <si>
    <t>O local dispõe de um sistema que impede que o lixiviado atinja os lençóis freáticos.</t>
  </si>
  <si>
    <t>O composto produzido cumpre os requisitos para materiais fertilizantes estabelecidos na Categoria de Material de Componente (CMC) 3, no Anexo II do Regulamento (UE) 2019/1009, ou nas regras nacionais sobre fertilizantes ou corretivos do solo para uso agrícola.</t>
  </si>
  <si>
    <t>O encerramento permanente e a remediação, bem como a manutenção pós-encerramento de aterros antigos, onde esteja instalado o sistema de captura de gás de aterro, são realizados de acordo com as seguintes normas: requisitos gerais estabelecidos no Anexo I da Diretiva 1999/31/CE; procedimentos de controlo e monitorização estabelecidos no Anexo III da referida Diretiva.</t>
  </si>
  <si>
    <t>A atividade cumpre a Diretiva 2009/31/CE.</t>
  </si>
  <si>
    <t>Os motores para propulsão de locomotivas ferroviárias (RLL) e os motores para propulsão de automotoras (RLR) cumprem os limites de emissão estabelecidos no Anexo II do Regulamento (UE) 2016/1628 do Parlamento Europeu e do Conselho.</t>
  </si>
  <si>
    <t>Os motores para propulsão de locomotivas ferroviárias (RLL) e os motores para propulsão de automotoras (RLR) cumprem os limites de emissão estabelecidos no Anexo II do Regulamento (UE) 2016/1628 do Parlamento Europeu e do Conselho, de 14 de setembro de 2016, relativo aos requisitos de limites de emissão de poluentes gasosos e particulados e à homologação de tipo de motores de combustão interna para maquinaria móvel não rodoviária, alterando os Regulamentos (UE) n.º 1024/2012 e (UE) n.º 167/2013 e alterando e revogando a Diretiva 97/68/CE (JO L 252, 16.9.2016, p. 53).</t>
  </si>
  <si>
    <t>Para veículos rodoviários das categorias M, os pneus cumprem os requisitos de ruído de rolamento externo na classe mais populosa e o Coeficiente de Resistência ao Rolamento (que influencia a eficiência energética do veículo) nas duas classes mais populosas, conforme estabelecido no Regulamento (UE) 2020/740, podendo ser verificado no Registo Europeu de Produtos para Rotulagem Energética (EPREL).</t>
  </si>
  <si>
    <t>Quando aplicável, os veículos cumprem os requisitos da fase mais recente aplicável da homologação de tipo de emissão Euro VI para veículos pesados, estabelecida de acordo com o Regulamento (CE) n.º 595/2009.</t>
  </si>
  <si>
    <t>Os veículos cumprem os requisitos da fase mais recente aplicável da homologação de tipo de emissão Euro 6 para veículos ligeiros(263)Regulamento da Comissão (UE) 2018/1832 de 5 de novembro de 2018, que altera a Diretiva 2007/46/CE do Parlamento Europeu e do Conselho, o Regulamento da Comissão (CE) n.º 692/2008 e o Regulamento da Comissão (UE) 2017/1151, com o objetivo de melhorar os testes e procedimentos de homologação de tipo de emissão para veículos de passageiros e comerciais ligeiros, incluindo os relativos à conformidade em serviço e emissões em condução real, e introduzindo dispositivos para monitorizar o consumo de combustível e energia elétrica (JO L 301, 27.11.2018, p. 1), estabelecida de acordo com o Regulamento (CE) n.º 715/2007.</t>
  </si>
  <si>
    <t>Os veículos cumprem os limites de emissão para veículos ligeiros limpos estabelecidos na Tabela 2 do Anexo à Diretiva 2009/33/CE do Parlamento Europeu e do Conselho(264)Diretiva 2009/33/CE do Parlamento Europeu e do Conselho de 23 de abril de 2009 relativa à promoção de veículos rodoviários limpos e energeticamente eficientes (JO L 120, 15.5.2009, p. 5).</t>
  </si>
  <si>
    <t>Para veículos rodoviários das categorias M e N, os pneus cumprem os requisitos de ruído de rolamento externo na classe mais populosa e o Coeficiente de Resistência ao Rolamento (que influencia a eficiência energética do veículo) nas duas classes mais populosas, conforme estabelecido no Regulamento (UE) 2020/740, podendo ser verificado no Registo Europeu de Produtos para Rotulagem Energética (EPREL).</t>
  </si>
  <si>
    <t>Os veículos cumprem o Regulamento (UE) n.º 540/2014 do Parlamento Europeu e do Conselho(265)Regulamento (UE) n.º 540/2014 do Parlamento Europeu e do Conselho de 16 de abril de 2014 relativo ao nível de ruído dos veículos automóveis e dos sistemas de silenciamento de substituição, e que altera a Diretiva 2007/46/CE e revoga a Diretiva 70/157/CEE (JO L 158, 27.5.2014, p. 131).</t>
  </si>
  <si>
    <t>Os veículos cumprem os requisitos da fase mais recente aplicável da homologação de tipo de emissão Euro VI para veículos pesados(273)Regulamento da Comissão (UE) n.º 582/2011 de 25 de maio de 2011 que implementa e altera o Regulamento (CE) n.º 595/2009 do Parlamento Europeu e do Conselho relativamente a emissões de veículos pesados (Euro VI) e altera os Anexos I e III da Diretiva 2007/46/CE do Parlamento Europeu e do Conselho (JO L 167, 25.6.2011, p. 1), estabelecida de acordo com o Regulamento (CE) n.º 595/2009.</t>
  </si>
  <si>
    <t>Os veículos cumprem o Regulamento (UE) n.º 540/2014.</t>
  </si>
  <si>
    <t>Os motores em embarcações cumprem os limites de emissão estabelecidos no Anexo II do Regulamento (UE) 2016/1628 (incluindo embarcações que atingem esses limites sem soluções de tipo aprovado, como através de pós-tratamento).</t>
  </si>
  <si>
    <t>No que se refere à redução das emissões de óxidos de enxofre e de partículas, as embarcações cumprem a Diretiva (UE) 2016/802 do Parlamento Europeu e do Conselho, e o Regulamento 14 do Anexo VI da Convenção MARPOL da IMO.</t>
  </si>
  <si>
    <t>O teor de enxofre no combustível não excede 0,5 % em massa (limite global de enxofre) e 0,1 % em massa nas Áreas de Controlo de Emissões (ECA) para óxidos de enxofre designadas nos Mares do Norte e Báltico, bem como no Mar Mediterrâneo (a partir de 2025), de acordo com a IMO.</t>
  </si>
  <si>
    <t>No que se refere às emissões de óxidos de azoto (NOx), as embarcações cumprem o Regulamento 13 do Anexo VI da Convenção MARPOL da IMO</t>
  </si>
  <si>
    <t>O requisito Tier II de NOx aplica-se a navios construídos após 2011.</t>
  </si>
  <si>
    <t>Apenas ao operar em áreas de controlo de emissões de NOx estabelecidas pelas regras da IMO, os navios construídos após 1 de janeiro de 2016 cumprem requisitos mais rigorosos de motores (Tier III) para reduzir as emissões de NOx; nos mares da União Europeia, este requisito é aplicável desde 2021 nos Mares Báltico e do Norte.</t>
  </si>
  <si>
    <t>Os despejos de águas negras e cinzentas cumprem o Anexo IV da Convenção MARPOL da IMO.</t>
  </si>
  <si>
    <t>Estão implementadas medidas para minimizar a toxicidade de tintas anti-incrustantes e biocidas, conforme estabelecido no Regulamento (UE) n.º 528/2012.</t>
  </si>
  <si>
    <t>No que se refere à redução das emissões de óxidos de enxofre e de partículas, as embarcações cumprem a Diretiva (UE) 2016/802 e o Regulamento 14 do Anexo VI da Convenção MARPOL da IMO.</t>
  </si>
  <si>
    <t>O teor de enxofre no combustível não excede 0,50 % em massa (limite global de enxofre) e 0,10 % em massa nas Áreas de Controlo de Emissões (ECA) para óxidos de enxofre designadas nos Mares do Norte e Báltico, bem como no Mar Mediterrâneo (a partir de 2025), segundo a IMO.</t>
  </si>
  <si>
    <t>Relativamente à extensão destes requisitos a outros mares da União, os países ribeirinhos do Mediterrâneo estão a discutir a criação de ECA relevantes ao abrigo do enquadramento jurídico da Convenção de Barcelona.</t>
  </si>
  <si>
    <t>No que se refere às emissões de óxidos de azoto (NOx), as embarcações cumprem o Regulamento 13 do Anexo VI da Convenção MARPOL da IMO.</t>
  </si>
  <si>
    <t>O requisito Tier II de NOx aplica-se a navios construídos após 2011. Apenas ao operar em áreas de controlo de emissões de NOx estabelecidas pelas regras da IMO, os navios construídos após 1 de janeiro de 2016 cumprem requisitos mais rigorosos de motores (Tier III) para reduzir as emissões de NOx; nos mares da União Europeia, este requisito é aplicável desde 2021 nos Mares Báltico e do Norte.</t>
  </si>
  <si>
    <t>São adotadas medidas para reduzir o ruído, o pó e as emissões de poluentes durante as obras de construção ou de manutenção.</t>
  </si>
  <si>
    <t>Quando apropriado, tendo em conta a sensibilidade da área afetada, nomeadamente em termos da dimensão da população exposta, o ruído e as vibrações provenientes da utilização da infraestrutura são mitigados mediante a introdução de valas abertas, barreiras acústicas ou outras medidas, cumprindo-se a Diretiva 2002/49/CE do Parlamento Europeu e do Conselho relativa à avaliação e gestão do ruído ambiental.</t>
  </si>
  <si>
    <t>No fabrico de componentes, a atividade cumpre os critérios estabelecidos no Apêndice C deste Anexo. Regulamento 2021/2139 (https://eur-lex.europa.eu/legal-content/PT/TXT/?uri=CELEX:32021R2139), p. 143</t>
  </si>
  <si>
    <t>Quando aplicável, o ruído e as vibrações decorrentes da utilização da infraestrutura são mitigados mediante a introdução de valas abertas, barreiras acústicas ou outras medidas, em conformidade com a Diretiva 2002/49/CE.</t>
  </si>
  <si>
    <t>São adotadas medidas para reduzir o ruído, as vibrações, o pó e as emissões de poluentes durante as obras de construção ou de manutenção.</t>
  </si>
  <si>
    <t>A aeronave cumpre os requisitos relevantes referidos no artigo 9.º, n.º 2, do Regulamento (UE) 2018/1139.</t>
  </si>
  <si>
    <t>A aeronave referida na subsecção «Contribuição substancial para a mitigação das alterações climáticas», pontos (b) a (c), cumpre as seguintes normas:
Para aeronaves que não sejam cargueiros: emenda 13 do Volume I (ruído), Capítulo 14 do Anexo 16 à Convenção de Chicago, sendo que a soma das diferenças em todos os três pontos de medição entre os níveis máximos de ruído e os níveis máximos permitidos especificados em 14.4.1.1, 14.4.1.2 e 14.4.1.3 não deve ser inferior a 22 EPNdB;
Para aeronaves cargueiras: emenda 13 do Volume I (ruído), Capítulo 14 do Anexo 16 à Convenção de Chicago; emenda 10 do Volume II (emissões dos motores), Capítulos 2 e 4, do Anexo 16 à Convenção de Chicago.</t>
  </si>
  <si>
    <t>A aeronave que cumpre os critérios técnicos de triagem nos pontos (b) a (e) cumpre as seguintes normas:
Para aeronaves que não sejam cargueiros: emenda 13 do Volume I (ruído), Capítulo 14 do Anexo 16 à Convenção de Chicago, sendo que a soma das diferenças em todos os três pontos de medição entre os níveis máximos de ruído e os níveis máximos permitidos especificados em 14.4.1.1, 14.4.1.2 e 14.4.1.3 não deve ser inferior a 22 EPNdB;
Para aeronaves cargueiras: emenda 13 do Volume I (ruído), Capítulo 14 do Anexo 16 à Convenção de Chicago; emenda 10 do Volume II (emissões dos motores), Capítulos 2 e 4, do Anexo 16 à Convenção de Chicago.</t>
  </si>
  <si>
    <t>Os componentes e materiais de construção utilizados na obra cumprem os critérios estabelecidos no Anexo C deste Anexo. Regulamento 2021/2139 (https://eur-lex.europa.eu/legal-content/PT/TXT/?uri=CELEX:32021R2139), p. 143</t>
  </si>
  <si>
    <t>Os componentes e materiais de construção que possam entrar em contacto com os ocupantes(351) (aplicável a tintas e vernizes, placas de teto, revestimentos de pavimento, incluindo adesivos e selantes associados, isolamento interior e tratamentos de superfícies interiores, como os destinados ao controlo de humidade e bolor) emitem menos de 0,06 mg de formaldeído por m³ de ar da câmara de ensaio, quando testados de acordo com as condições especificadas no Anexo XVII do Regulamento (CE) n.º 1907/2006, e menos de 0,001 mg de outros compostos orgânicos voláteis carcinogénicos das categorias 1A e 1B por m³ de ar da câmara de ensaio, quando testados de acordo com a norma CEN/EN 16516(352) ou ISO 16000-3:2011(353), ou outro método de ensaio e condições normalizadas equivalentes.</t>
  </si>
  <si>
    <t>Quando a nova construção se situa num local potencialmente contaminado (brownfield), o local foi sujeito a uma investigação de potenciais contaminantes, por exemplo, recorrendo à norma ISO 18400(355).</t>
  </si>
  <si>
    <t>São implementadas medidas para reduzir ruído, poeira e emissões poluentes durante os trabalhos de construção ou manutenção.</t>
  </si>
  <si>
    <t>Os componentes e materiais utilizados na renovação do edifício que possam entrar em contacto com os ocupantes(369) (aplicável a tintas e vernizes, placas de teto, revestimentos de pavimento, incluindo adesivos e selantes associados, isolamento interior e tratamentos de superfícies interiores, como os destinados ao controlo de humidade e bolor) emitem menos de 0,06 mg de formaldeído por m³ de ar da câmara de ensaio, quando testados de acordo com as condições especificadas no Anexo XVII do Regulamento (CE) n.º 1907/2006, e menos de 0,001 mg de outros compostos orgânicos voláteis carcinogénicos das categorias 1A e 1B por m³ de ar da câmara de ensaio, quando testados de acordo com a norma CEN/EN 16516 ou ISO 16000-3:2011(370), ou outro método de ensaio e condições normalizadas equivalentes(371).</t>
  </si>
  <si>
    <t>No caso de adição de isolamento térmico à envolvente de um edifício existente, é realizada uma inspeção do edifício de acordo com a legislação nacional por um especialista competente, com formação em inspeção de amianto.</t>
  </si>
  <si>
    <t>Qualquer remoção de revestimentos, camadas ou materiais que contenham ou possam conter amianto, assim como qualquer perfuração mecânica, perfuração ou parafusamento, ou remoção de placas isolantes, azulejos e outros materiais contendo amianto, é efetuada por pessoal devidamente formado, com monitorização da saúde antes, durante e após os trabalhos, em conformidade com a legislação nacional.</t>
  </si>
  <si>
    <t>Quaisquer riscos potenciais de gerar um aumento significativo das emissões de poluentes para o ar, água ou solo, resultantes da tecnologia, produto ou outra solução estudada, são avaliados e devidamente mitigados.</t>
  </si>
  <si>
    <t>A gestão da salmoura baseia-se num estudo de impacte ambiental, incluindo uma avaliação específica ao local dos impactos relativos à descarga de salmoura no meio marinho, tendo em conta os seguintes elementos: descrição e caracterização das condições de referência locais, como qualidade da água do mar, topografia, características hidrodinâmicas e ecossistemas marinhos, com base em medições de campo e inquéritos; análise dos impactos da descarga de salmoura, baseada em modelação da dispersão da salmoura e ensaios laboratoriais de toxicidade, com o objetivo de definir condições seguras de descarga, considerando a concentração de sais, alcalinidade total, temperatura e metais tóxicos.</t>
  </si>
  <si>
    <t>O nível de detalhe exigido na avaliação é adequado à dimensão, ao processo e às taxas de recuperação da planta de dessalinização, bem como à sua localização.</t>
  </si>
  <si>
    <t>O estudo de impacte ambiental demonstra que o impacto da descarga de salmoura não compromete a integridade do ecossistema.</t>
  </si>
  <si>
    <t>Com base neste estudo, a atividade adota critérios seguros para a descarga de salmoura, incluindo objetivos mínimos de diluição específicos ao local, fundamentados numa caracterização adequada das condições da água local, dos ecossistemas, das espécies e dos habitats, de modo a mitigar possíveis efeitos adversos da descarga de salmoura.</t>
  </si>
  <si>
    <t>Sempre que relevante, o ruído e as vibrações provenientes da utilização da infraestrutura são mitigados através da introdução de valas abertas, barreiras de parede ou outras medidas, cumprindo a Diretiva 2002/49/CE.</t>
  </si>
  <si>
    <t>São tomadas medidas para reduzir ruído, poeiras e emissões de poluentes durante obras de construção ou manutenção.</t>
  </si>
  <si>
    <t>Está implementado um plano de gestão de resíduos que assegura (1) a manipulação segura e ambientalmente adequada de resíduos perigosos (em particular resíduos tóxicos ou infeciosos) e produtos farmacêuticos, e (2) a máxima reutilização ou reciclagem de resíduos não perigosos, incluindo através de acordos contratuais com parceiros de gestão de resíduos.</t>
  </si>
  <si>
    <t>O operador desta atividade desenvolveu e implementou um plano de mitigação das alterações climáticas e de proteção ambiental que: identifica os principais impactos ambientais nocivos dos seus ativos e operações relevantes para a prevenção e controlo da poluição, incluindo impactos decorrentes de emissões poluentes para o ar, água ou solo, conforme definido no Artigo 3.º(2) da Diretiva 2010/75/UE do Parlamento Europeu e do Conselho(758), incluindo os impactos negativos de substâncias nocivas em espumas extintoras, agentes extintores, retardadores de fogo nos níveis de poluição ambiental, bem como os impactos negativos da utilização de halons na destruição da camada de ozono; define as medidas necessárias para minimizar os impactos nocivos identificados da atividade sobre o ambiente, enquanto alcança o objetivo principal do serviço de emergência; explica o nível de melhoria alcançável com a implementação das medidas propostas e inclui um cronograma para a implementação dessas medidas; monitoriza e documenta a implementação das medidas identificadas de acordo com o cronograma e o nível de melhorias alcançado.</t>
  </si>
  <si>
    <t>O plano de mitigação das alterações climáticas e de proteção ambiental: baseia-se nas melhores evidências científicas disponíveis, as quais são divulgadas de forma transparente; é desenvolvido em consulta com as partes interessadas relevantes, incluindo as autoridades de proteção ambiental; é atualizado sempre que as características e operação da atividade mudem significativamente, podendo alterar a natureza ou a escala dos impactos sobre o clima e o ambiente; no que respeita a operações de combate a incêndios, cumpre o Artigo 13.º do Regulamento n.º 1005/2009 do Parlamento Europeu e do Conselho(759).</t>
  </si>
  <si>
    <t>São implementadas medidas adequadas para evitar e mitigar transbordamentos prejudiciais de águas pluviais provenientes do sistema combinado de recolha de águas residuais, podendo estas incluir SUDS (Sistemas Urbanos de Drenagem Sustentável), sistemas de recolha de águas pluviais separados, reservatórios de retenção e tratamento do “first flush”.</t>
  </si>
  <si>
    <t>Os efluentes descarregados para as águas recetoras cumprem os requisitos estabelecidos na Diretiva 91/271/CEE ou, quando aplicável, os previstos na legislação nacional relativa aos níveis máximos permissíveis de poluentes provenientes de descargas para águas recetoras.</t>
  </si>
  <si>
    <t>Foram implementadas medidas para evitar e mitigar transbordamentos prejudiciais de águas pluviais do sistema de recolha de águas residuais, podendo estas incluir soluções baseadas na natureza, sistemas de recolha de águas pluviais separados, reservatórios de retenção e tratamento do “first flush”.</t>
  </si>
  <si>
    <t>Os lamas de depuração são utilizados em conformidade com a Diretiva do Conselho 86/278/CEE ou, quando aplicável, com a legislação nacional relativa à aplicação de lamas no solo ou a qualquer outra utilização de lamas no e sobre o solo.</t>
  </si>
  <si>
    <t>Dependendo da origem da água recebida e da carga poluente associada — como água da chuva, escoamentos pluviais de telhados, escoamentos pluviais de estradas ou águas pluviais urbanas — os sistemas de drenagem urbana sustentável (SUDS) tratam essas águas antes de descarregá-las ou de as infiltrar noutros meios ambientais.</t>
  </si>
  <si>
    <t>O uso de pesticidas é minimizado e são privilegiadas abordagens ou técnicas alternativas, que podem incluir alternativas não químicas aos pesticidas, em conformidade com a Diretiva 2009/128/CE do Parlamento Europeu e do Conselho(18)Diretiva 2009/128/CE do Parlamento Europeu e do Conselho de 21 de outubro de 2009 que estabelece um quadro para a ação comunitária visando alcançar o uso sustentável de pesticidas (JO L 309, 24.11.2009, p. 71)., exceto em situações em que o uso de pesticidas seja necessário para controlar surtos de pragas e doenças.</t>
  </si>
  <si>
    <t>A atividade minimiza a utilização de fertilizantes e não utiliza estrume.</t>
  </si>
  <si>
    <t>O equipamento utilizado cumpre os requisitos estabelecidos na Diretiva 2009/125/CE do Parlamento Europeu e do Conselho(24)Diretiva 2009/125/CE do Parlamento Europeu e do Conselho de 21 de outubro de 2009 que estabelece um quadro para a definição de requisitos de ecodesign para produtos relacionados com a energia (revisão) (JO L 285, 31.10.2009, p. 10), aplicáveis a servidores e produtos de armazenamento de dados.</t>
  </si>
  <si>
    <t>O equipamento utilizado não contém as substâncias restritas listadas no Anexo II da Diretiva 2011/65/UE do Parlamento Europeu e do Conselho(25)Diretiva 2011/65/UE do Parlamento Europeu e do Conselho de 8 de junho de 2011 relativa à restrição do uso de certas substâncias perigosas em equipamentos elétricos e eletrónicos (JO L 174, 1.7.2011, p. 88), exceto quando os valores de concentração por peso em materiais homogéneos não excedam os valores máximos indicados nesse Anexo.</t>
  </si>
  <si>
    <t>Para os produtos fabricados a partir de materiais plásticos em forma primária, as emissões provenientes da produção desses materiais plásticos estão dentro ou abaixo dos níveis de emissão associados às faixas de melhores técnicas disponíveis (BAT-AEL) definidas nas conclusões mais relevantes de melhores técnicas disponíveis (BAT), incluindo:
as conclusões de melhores técnicas disponíveis (BAT) para sistemas comuns de tratamento/gestão de águas residuais e gases residuais no setor químico(13)Decisão de Execução da Comissão (UE) 2016/902 de 30 de maio de 2016 que estabelece as conclusões de melhores técnicas disponíveis (BAT), ao abrigo da Diretiva 2010/75/UE do Parlamento Europeu e do Conselho, para sistemas comuns de tratamento/gestão de águas residuais e gases residuais no setor químico (JO L 152, 9.6.2016, p. 23), para emissões para água, quando se aplicam os limites relevantes;
as conclusões de melhores técnicas disponíveis (BAT) para sistemas comuns de gestão e tratamento de gases residuais no setor químico(14)Decisão de Execução da Comissão (UE) 2022/2427 de 6 de dezembro de 2022 que estabelece as conclusões de melhores técnicas disponíveis (BAT), ao abrigo da Diretiva 2010/75/UE do Parlamento Europeu e do Conselho sobre emissões industriais, para sistemas comuns de gestão e tratamento de gases residuais no setor químico (JO L 318, 12.12.2022, p. 157), para emissões para o ar de novas instalações (ou para instalações existentes no prazo de 4 anos após a publicação das BATC), quando se aplicam as condições relevantes;
o Documento de Referência de Melhores Técnicas Disponíveis (BREF) para a Produção de Polímeros(15)Documento de Referência de Melhores Técnicas Disponíveis (BREF) para a Produção de Polímeros (versão de [data de adoção]: https://eippcb.jrc.ec.europa.eu/sites/default/files/2019-11/pol_bref_0807.pdf
), para processos de produção em condições não abrangidas pelas BATC mencionadas acima;
o Documento de Referência de Melhores Técnicas Disponíveis (BREF) para a Indústria de Produtos Inorgânicos em Grande Volume – Sólidos e Outros(16)Documento de Referência de Melhores Técnicas Disponíveis (BREF) para a Indústria de Produtos Inorgânicos em Grande Volume – Sólidos e Outros (versão de [data de adoção]: https://eippcb.jrc.ec.europa.eu/sites/default/files/2019-11/lvic-s_bref_0907.pdf
);
o Documento de Referência de Melhores Técnicas Disponíveis (BREF) para a fabricação de Produtos Inorgânicos em Grande Volume – Amónia, Ácidos e Fertilizantes(17)Documento de Referência de Melhores Técnicas Disponíveis (BREF) para a fabricação de Produtos Inorgânicos em Grande Volume – Amónia, Ácidos e Fertilizantes (versão de [data de adoção]: https://eippcb.jrc.ec.europa.eu/sites/default/files/2019-11/lvic_aaf.pdf
);
o Documento de Referência de Melhores Técnicas Disponíveis (BREF) para a Fabricação de Produtos Químicos Orgânicos de Precisão(18)Documento de Referência de Melhores Técnicas Disponíveis (BREF) para a Fabricação de Produtos Químicos Orgânicos de Precisão (versão de [data de adoção]: https://eippcb.jrc.ec.europa.eu/sites/default/files/2019-11/ofc_bref_0806.pdf
);
o Documento de Referência de Melhores Técnicas Disponíveis (BREF) para a produção de produtos químicos inorgânicos especializados (SIC)(19)Documento de Referência de Melhores Técnicas Disponíveis (BREF) para a produção de produtos químicos inorgânicos especializados (SIC) (versão de [data de adoção]: https://eippcb.jrc.ec.europa.eu/reference/production-speciality-inorganic-chemicals
).</t>
  </si>
  <si>
    <t>No fabrico de baterias portáteis, as baterias cumprem as regras de sustentabilidade aplicáveis à sua colocação no mercado na União Europeia, incluindo restrições quanto à utilização de substâncias perigosas em baterias, nomeadamente o Regulamento (CE) n.º 1907/2006 e a Diretiva 2006/66/CE do Parlamento Europeu e do Conselho(37)Diretiva 2006/66/CE do Parlamento Europeu e do Conselho, de 6 de setembro de 2006, relativa a pilhas e acumuladores e a pilhas e acumuladores em fim de vida, e que revoga a Diretiva 91/157/CEE (JO L 266, 26.9.2006, p. 1).</t>
  </si>
  <si>
    <t>Os principais parâmetros de desempenho, incluindo um balanço de massa para o pentóxido de fósforo (P₂O₅) e os principais parâmetros ambientais relativos à identidade e quantidade de emissões e fluxos de resíduos gerados, são monitorizados.</t>
  </si>
  <si>
    <t>Para os usos previstos no Regulamento (UE) 2020/741, a atividade cumpre esse Regulamento ou a legislação nacional aplicável quando esta for mais restritiva.</t>
  </si>
  <si>
    <t>A recarga de aquíferos e a infiltração de águas de enxurrada de superfície cumprem a Diretiva 2006/118/CE ou a legislação nacional aplicável quando esta for mais restritiva.</t>
  </si>
  <si>
    <t>A atividade utiliza veículos de recolha de resíduos que cumprem, pelo menos, as normas EURO V.</t>
  </si>
  <si>
    <t>Os resíduos perigosos são recolhidos separadamente dos resíduos não perigosos para evitar contaminação cruzada.</t>
  </si>
  <si>
    <t>São tomadas medidas adequadas para assegurar que, durante a recolha e transporte separados, os resíduos perigosos não sejam misturados com outras categorias de resíduos perigosos nem com outros resíduos, substâncias ou materiais.</t>
  </si>
  <si>
    <t>A mistura inclui a diluição de substâncias perigosas.</t>
  </si>
  <si>
    <t>A recolha e manuseamento corretos previnem fugas de resíduos perigosos durante a recolha, transporte, armazenamento e entrega à instalação de tratamento autorizada a tratar resíduos perigosos.</t>
  </si>
  <si>
    <t>Os resíduos perigosos são embalados e etiquetados de acordo com as normas internacionais e da União Europeia em vigor durante a recolha, transporte e armazenamento temporário.</t>
  </si>
  <si>
    <t>O operador que recolhe resíduos perigosos cumpre as obrigações de registo, incluindo quanto à quantidade, natureza, origem, destino, frequência de recolha, modo de transporte e método de tratamento, conforme estabelecido na legislação nacional e da União Europeia aplicável.</t>
  </si>
  <si>
    <t>Para resíduos de equipamentos elétricos e eletrónicos (REEE): as principais categorias de equipamentos elétricos e eletrónicos em fim de vida, definidas no Anexo III da Diretiva 2012/19/UE, são recolhidas separadamente; a recolha e transporte preservam a integridade dos REEE e evitam a libertação de substâncias perigosas, como substâncias destruidoras da camada de ozono, gases fluorados com efeito de estufa ou mercúrio contido em lâmpadas fluorescentes.</t>
  </si>
  <si>
    <t>É implementado um sistema de gestão pelo operador de recolha e logística para gerir os riscos ambientais, de saúde e segurança.</t>
  </si>
  <si>
    <t>Todas as substâncias e misturas recuperadas cumprem a legislação aplicável e relevante, nomeadamente o Regulamento (CE) n.º 1907/2006, o Regulamento (UE) 2019/1021, o Regulamento (CE) n.º 1272/2008 e a Diretiva 2008/98/CE.</t>
  </si>
  <si>
    <t>A atividade aplica técnicas relevantes de prevenção e controlo da poluição, conforme estabelecido nas conclusões sobre as melhores técnicas disponíveis (BAT) para o tratamento de resíduos(56)Implementing Decision (UE) 2018/1147.</t>
  </si>
  <si>
    <t>A atividade cumpre os limites de emissão associados (BAT-AELs).</t>
  </si>
  <si>
    <t>Para instalações de digestão anaeróbia com tratamento superior a 100 toneladas por dia e para instalações de compostagem com tratamento superior a 75 toneladas por dia, a atividade cumpre as conclusões sobre as melhores técnicas disponíveis (BAT) para o tratamento de resíduos(58)Implementing Decision (UE) 2018/1147 ou regulamento nacional equivalente ou mais rigoroso, de forma a reduzir as emissões para o ar, melhorar o desempenho ambiental global, selecionar a entrada de resíduos e monitorizar ou controlar os principais parâmetros de resíduos e do processo.</t>
  </si>
  <si>
    <t>As emissões para o ar e para a água encontram-se dentro ou abaixo dos níveis de emissão associados aos intervalos das melhores técnicas disponíveis (BAT-AEL) definidos, respetivamente, para o tratamento anaeróbio e aeróbio de resíduos nas mais recentes conclusões relevantes sobre as melhores técnicas disponíveis (BAT), incluindo as conclusões sobre as melhores técnicas disponíveis (BAT) para o tratamento de resíduos(59)Implementing Decision (UE) 2018/1147.</t>
  </si>
  <si>
    <t>No caso da digestão anaeróbia, o teor de azoto do digestato utilizado como fertilizante ou melhorador do solo é comunicado ao comprador ou à entidade responsável pela recolha do digestato, em conformidade com o Regulamento (UE) 2019/1009 ou com um nível de tolerância de ±25 %.</t>
  </si>
  <si>
    <t>A instalação está equipada para gerir e armazenar de forma segura e ambientalmente adequada substâncias perigosas, misturas e componentes removidos durante as operações de despoluição.</t>
  </si>
  <si>
    <t>Para veículos fora de uso (ELVs), a instalação cumpre os requisitos para locais de armazenamento e tratamento, operações de despoluição e tratamento definidos no Anexo I da Diretiva 2000/53/CE.</t>
  </si>
  <si>
    <t>Para resíduos de equipamentos elétricos e eletrónicos (RAEE), a instalação cumpre os requisitos de tratamento adequado definidos no Artigo 8.º da Diretiva 2012/19/UE, nomeadamente os requisitos de tratamento seletivo de materiais e componentes de RAEE estabelecidos no Anexo VII da mesma Diretiva e os requisitos de armazenamento e tratamento constantes do Anexo VIII.</t>
  </si>
  <si>
    <t>A instalação cumpre os requisitos normativos relevantes para as suas atividades de despoluição definidos nas normas EN 50625-1:2014(64), EN 50625-2-1:2014(65), EN 50625-2-2:2015(66), EN 50625-2-3:2017(67) e EN 50625-2-4:2017(68).</t>
  </si>
  <si>
    <t>A implementação destas medidas pode igualmente ser demonstrada através do cumprimento de requisitos regulamentares equivalentes aos estabelecidos nas normas EN mencionadas.</t>
  </si>
  <si>
    <t>Para o tratamento de RAEE que contenha fluorocarbonetos voláteis (VFC) e hidrocarbonetos voláteis (VHC), bem como RAEE que contenha mercúrio, as emissões encontram-se dentro ou abaixo dos níveis de emissão associados aos intervalos das melhores técnicas disponíveis (BAT-AEL) definidos nas conclusões sobre as melhores técnicas disponíveis (BAT) para o tratamento de resíduos(69)Implementing Decision (UE) 2018/1147.</t>
  </si>
  <si>
    <t>Para a reciclagem de navios, a instalação cumpre os requisitos estabelecidos no Artigo 13.º do Regulamento (UE) n.º 1257/2013 e encontra-se incluída na Lista Europeia de instalações de reciclagem de navios criada ao abrigo desse Regulamento. A instalação cumpre os requisitos do Artigo 7.º do mesmo Regulamento relativamente à elaboração de um plano de reciclagem específico para cada navio antes de qualquer operação de reciclagem.</t>
  </si>
  <si>
    <t>Para atividades que se enquadram no âmbito das conclusões sobre as melhores técnicas disponíveis (BAT) para tratamento de resíduos(72)Implementing Decision (UE) 2018/1147, a atividade implementa as técnicas relevantes para prevenção e controlo da poluição e cumpre os limites de emissão associados (BAT-AELs).</t>
  </si>
  <si>
    <t>As instalações de reciclagem de plásticos possuem sistemas de filtração antes da descarga da lavagem, capazes de remover pelo menos 75% dos microplásticos com tamanho superior a 5 µm.</t>
  </si>
  <si>
    <t>São implementadas medidas para reduzir ruído, poeira e emissões de poluentes durante trabalhos de demolição e desmantelamento.</t>
  </si>
  <si>
    <t>São implementadas medidas para reduzir ruído, vibrações, poeira e emissões de poluentes durante trabalhos de construção ou manutenção.</t>
  </si>
  <si>
    <t>Na escolha de tipos de pavimento rodoviário, são preferidos pavimentos de baixo ruído, em conformidade com o critério abrangente B7 “requisitos mínimos para o desenho de pavimentos de baixo ruído” do Documento de Trabalho da Comissão sobre os Critérios de Compra Pública Verde da UE para Conceção, Construção e Manutenção de Estradas(130), considerando a priorização de pavimentos de baixo ruído para todas as estradas no âmbito da Diretiva 2002/49/CE.</t>
  </si>
  <si>
    <t>Na escolha dos tipos de pavimento rodoviário, privilegiam-se superfícies de baixo ruído, de acordo com o critério abrangente B7 “requisitos mínimos para o desenho de pavimentos de baixo ruído” dos Critérios de Compras Públicas Verdes da UE para Conceção, Construção e Manutenção de Estradas(130)Documento de Trabalho da Comissão. Critérios de Compras Públicas Verdes da UE para Conceção, Construção e Manutenção de Estradas (SWD(2016) 203), 2016, p.15, coluna ‘critérios abrangentes’, (versão de [data de adoção]: https://ec.europa.eu/environment/gpp/pdf/toolkit/roads/EN.pdf
), considerando as superfícies de baixo ruído como prioridade para todas as estradas abrangidas pela Diretiva 2002/49/CE.</t>
  </si>
  <si>
    <t>Os componentes e materiais utilizados na construção cumprem os critérios estabelecidos no Anexo C deste Anexo.</t>
  </si>
  <si>
    <t>Os componentes e materiais que possam entrar em contacto com os ocupantes(143) — aplicável a tintas e vernizes, tetos falsos, pavimentos, incluindo adesivos e selantes associados, isolamento interior e tratamentos de superfícies interiores, como os destinados ao tratamento de humidade e bolor — emitem menos de 0,06 mg de formaldeído por m³ de ar em câmara de teste, de acordo com as condições especificadas no Anexo XVII do Regulamento (CE) n.º 1907/2006, e menos de 0,001 mg de outros compostos orgânicos voláteis carcinogénicos das categorias 1A e 1B por m³ de ar em câmara de teste, conforme ensaio de acordo com CEN/EN 16516(144) ou ISO 16000-3:2011(145), ou outros métodos e condições normalizados equivalentes.</t>
  </si>
  <si>
    <t>Os limites de emissão para compostos orgânicos voláteis carcinogénicos referem-se a um período de ensaio de 28 dias.</t>
  </si>
  <si>
    <t>Quando a nova construção se encontra num terreno potencialmente contaminado (brownfield), o local é objeto de investigação quanto a contaminantes potenciais, por exemplo utilizando a norma ISO 18400.</t>
  </si>
  <si>
    <t>Sempre que apropriado, tendo em conta a sensibilidade da área afetada, nomeadamente em termos de população e fauna, o ruído e as vibrações provenientes da construção, uso e manutenção da infraestrutura são mitigados por planeamento acústico, recorrendo a valas abertas, barreiras de parede ou outras medidas adequadas, em conformidade com a Diretiva 2002/49/CE do Parlamento Europeu e do Conselho(147).</t>
  </si>
  <si>
    <t>O equipamento utilizado para operar o software cumpre os requisitos estabelecidos na Diretiva 2009/125/CE relativos a servidores e produtos de armazenamento de dados.</t>
  </si>
  <si>
    <t>O equipamento não contém as substâncias restritas listadas no Anexo II da Diretiva 2011/65/UE, exceto quando os valores de concentração por peso em materiais homogéneos não excedam os valores máximos indicados nesse Anexo.</t>
  </si>
  <si>
    <t>As peças sobressalentes instaladas através de reparação, recondicionamento ou remanufatura cumprem todas as normas da União Europeia relativas à restrição do uso de substâncias perigosas, de caráter genérico ou com relevância específica para essa categoria de produto, tais como o Regulamento (CE) n.º 1907/2006, a Diretiva 2011/65/UE e a Diretiva (UE) 2017/2102 do Parlamento Europeu e do Conselho.</t>
  </si>
  <si>
    <t>Para atividades de reparação ou recondicionamento, estes requisitos não se aplicam aos componentes originais que tenham sido mantidos no produto.</t>
  </si>
  <si>
    <t>Para instalações abrangidas pela Diretiva 2010/75/UE, as emissões estão dentro ou abaixo dos níveis de emissão associados às faixas definidas pelas melhores técnicas disponíveis (BAT-AEL) nas conclusões mais recentes sobre BAT, garantindo simultaneamente que não ocorrem efeitos cruzados significativos entre os meios ambientais.</t>
  </si>
  <si>
    <t>As peças sobressalentes vendidas cumprem todas as normas da União Europeia aplicáveis à restrição da utilização de substâncias perigosas, quer de caráter genérico, quer com relevância específica para a categoria de produto em questão, incluindo o Regulamento (CE) n.º 1907/2006, a Diretiva 2011/65/UE e a Diretiva (UE) 2017/2102.</t>
  </si>
  <si>
    <t>A atividade implementa procedimentos de segurança necessários para proteger a saúde e a segurança dos trabalhadores que realizam operações de preparação para reutilização.</t>
  </si>
  <si>
    <t>Quando o produto vendido é inicialmente produzido por atividades classificadas sob os códigos NACE C29, e se trata de um veículo, componente de mobilidade, sistema, unidade técnica separada, peça ou peça sobresselente, conforme definido no Regulamento (UE) 2018/858, cumpre os requisitos do estágio aplicável mais recente de aprovação de tipo de emissões para veículos pesados Euro VI, estabelecido de acordo com o Regulamento (CE) n.º 595/2009, ou os requisitos do estágio aplicável mais recente de aprovação de tipo de emissões para veículos ligeiros Euro 6, estabelecido de acordo com o Regulamento (CE) n.º 715/2007, ou os seus sucessores.</t>
  </si>
  <si>
    <t>Para veículos rodoviários das categorias M e N, os pneus, exceto pneus recondicionados, cumprem os requisitos de ruído externo de rolamento na classe mais populosa e o Coeficiente de Resistência ao Rolamento (influenciando a eficiência energética do veículo) nas duas classes mais populosas, conforme estabelecido no Regulamento (UE) 2020/740 do Parlamento Europeu e do Conselho, e conforme pode ser verificado no Registo Europeu de Produtos para Rotulagem Energética (EPREL), quando aplicável.</t>
  </si>
  <si>
    <t>Os pneus cumprem os sucessores dos Regulamentos (CE) n.º 715/2007 e (CE) n.º 595/2009.</t>
  </si>
  <si>
    <t>A atividade cumpre o Regulamento (UE) 2019/1009 ou as regras nacionais sobre fertilizantes ou melhoradores de solo para uso agrícola.</t>
  </si>
  <si>
    <t>Previne-se a poluição da água e do solo, sendo implementadas medidas de limpeza quando ocorre poluição.</t>
  </si>
  <si>
    <t>A atividade cumpre a legislação nacional aplicável relativa aos ingredientes ativos.</t>
  </si>
  <si>
    <t>São implementadas medidas bem documentadas e verificáveis para evitar o uso de princípios ativos listados no Anexo I, parte A, do Regulamento (UE) 2019/1021, que transpõe na União a Convenção de Estocolmo sobre poluentes orgânicos persistentes, a Convenção de Roterdão sobre o procedimento de consentimento prévio informado para determinadas substâncias químicas e pesticidas perigosos no comércio internacional, a Convenção de Minamata sobre o Mercúrio, o Protocolo de Montreal sobre Substâncias que Destroem a Camada de Ozono, bem como ingredientes ativos classificados como Ia (‘extremamente perigosos’) ou Ib (‘altamente perigosos’) na Classificação de Pesticidas por Perigo recomendada pela OMS.</t>
  </si>
  <si>
    <t>A atividade está em conformidade com a Diretiva (UE) 2015/2193 do Parlamento Europeu e do Conselho, de 25 de novembro de 2015, relativa à limitação das emissões de determinados poluentes para o ar provenientes de instalações de combustão média (JO L 313, 28.11.2015, p. 1).</t>
  </si>
  <si>
    <t>A poluição sonora, plástica, luminosa e química é minimizada.</t>
  </si>
  <si>
    <t>Em áreas designadas pela autoridade nacional competente para conservação ou em habitats protegidos, a atividade está em conformidade com os objetivos de conservação dessas áreas.</t>
  </si>
  <si>
    <t>Não ocorre conversão de habitats especificamente sensíveis à perda de biodiversidade ou com elevado valor de conservação, nem de áreas reservadas à restauração de tais habitats, de acordo com a legislação nacional.</t>
  </si>
  <si>
    <t>As informações detalhadas referidas nos pontos 1.2(k) (Plano de Reflorestamento) e 1.4(i) (Plano de Gestão Florestal ou sistema equivalente) incluem disposições para a manutenção e, se possível, melhoria da biodiversidade em conformidade com as disposições nacionais e locais, incluindo:
Garantir o bom estado de conservação dos habitats e das espécies, mantendo as espécies típicas do habitat;
Excluir o uso ou libertação de espécies exóticas invasoras;
Excluir o uso de espécies não nativas, salvo se for demonstrado que: (i) O uso do material de reprodução florestal conduz a condições ecológicas favoráveis e apropriadas (tais como clima, critérios do solo e zona de vegetação, resiliência a incêndios florestais); (ii) As espécies nativas atualmente presentes no local já não estão adaptadas às condições climáticas e pedo-hidrológicas projetadas;
Garantir a manutenção e melhoria da qualidade física, química e biológica do solo;
Promover práticas amigas da biodiversidade que reforcem os processos naturais das florestas;
Excluir a conversão de ecossistemas de alta biodiversidade em ecossistemas menos biodiversos;
Assegurar a diversidade de habitats e espécies associadas à floresta;
Garantir a diversidade das estruturas de povoamentos e a manutenção ou melhoria dos estágios maduros e da madeira morta.</t>
  </si>
  <si>
    <t>Em áreas designadas pela autoridade nacional competente para conservação ou em habitats protegidos, a atividade encontra-se em conformidade com os objetivos de conservação dessas áreas.</t>
  </si>
  <si>
    <t>Não ocorre conversão de habitats especificamente sensíveis à perda de biodiversidade ou de elevado valor de conservação, nem de áreas reservadas à restauração desses habitats, em conformidade com a legislação nacional.</t>
  </si>
  <si>
    <t>As informações detalhadas referidas no ponto 1.2.(i) incluem disposições para a manutenção e, sempre que possível, a melhoria da biodiversidade em conformidade com as disposições nacionais e locais, incluindo:
Garantir o bom estado de conservação dos habitats e das espécies, mantendo as espécies típicas de cada habitat;
Excluir a utilização ou libertação de espécies exóticas invasoras;
Excluir o uso de espécies não nativas, exceto se for demonstrado que: (i) A utilização do material de reprodução florestal conduz a condições ecológicas favoráveis e adequadas (como clima, critérios do solo e zona de vegetação, resiliência a incêndios florestais); (ii) As espécies nativas atualmente presentes no local já não estão adaptadas às condições climáticas e pedo-hidrológicas projetadas;
Garantir a manutenção e melhoria da qualidade física, química e biológica do solo;
Promover práticas amigas da biodiversidade que reforcem os processos naturais das florestas;
Excluir a conversão de ecossistemas de alta biodiversidade em ecossistemas menos biodiversos;
Garantir a diversidade de habitats e espécies associadas à floresta;
Garantir a diversidade das estruturas de povoamentos, bem como a manutenção ou melhoria dos estágios maduros e da madeira morta.</t>
  </si>
  <si>
    <t>Não ocorre a conversão de habitats especificamente sensíveis à perda de biodiversidade ou de elevado valor de conservação, nem de áreas reservadas à restauração desses habitats, em conformidade com a legislação nacional.</t>
  </si>
  <si>
    <t>As informações detalhadas referidas no ponto 1.2.(i) incluem disposições para a manutenção e, sempre que possível, a melhoria da biodiversidade, em conformidade com as disposições nacionais e locais, incluindo:
Garantir o bom estado de conservação dos habitats e das espécies, mantendo as espécies típicas de cada habitat;
Excluir a utilização ou libertação de espécies exóticas invasoras;
Excluir o uso de espécies não nativas, salvo se for demonstrado que: (i) A utilização do material de reprodução florestal conduz a condições ecológicas favoráveis e adequadas (como clima, critérios do solo, zona de vegetação e resiliência a incêndios florestais); (ii) As espécies nativas atualmente presentes no local já não estão adaptadas às condições climáticas e pedo-hidrológicas projetadas;
Garantir a manutenção e melhoria da qualidade física, química e biológica do solo;
Promover práticas amigas da biodiversidade que reforcem os processos naturais das florestas;
Excluir a conversão de ecossistemas de alta biodiversidade em ecossistemas de menor biodiversidade;
Garantir a diversidade de habitats e espécies associadas à floresta;
Garantir a diversidade das estruturas de povoamentos, bem como a manutenção ou melhoria dos estágios maduros e da madeira morta.</t>
  </si>
  <si>
    <t>As informações detalhadas referidas no ponto 1.2.(i) incluem disposições para a manutenção e, sempre que possível, para o reforço da biodiversidade, em conformidade com as disposições nacionais e locais, incluindo:
Garantir o bom estado de conservação de habitats e espécies, mantendo as espécies típicas de cada habitat;
Excluir a utilização ou libertação de espécies exóticas invasoras;
Excluir o uso de espécies não nativas, salvo se for demonstrado que: (i) A utilização do material de reprodução florestal conduz a condições ecológicas favoráveis e adequadas (como clima, critérios do solo, zona de vegetação e resiliência a incêndios florestais); (ii) As espécies nativas atualmente presentes no local já não estão adaptadas às condições climáticas e pedo-hidrológicas projetadas;
Garantir a manutenção e melhoria da qualidade física, química e biológica do solo;
Promover práticas amigas da biodiversidade que reforcem os processos naturais das florestas;
Excluir a conversão de ecossistemas de alta biodiversidade em ecossistemas de menor biodiversidade;
Garantir a diversidade de habitats e espécies associadas à floresta;
Garantir a diversidade das estruturas de povoamentos, bem como a manutenção ou melhoria dos estágios maduros e da madeira morta.</t>
  </si>
  <si>
    <t>O plano referido no ponto 1 (Plano de Restauração) desta Secção inclui disposições para a manutenção e, sempre que possível, para o reforço da biodiversidade, em conformidade com as disposições nacionais e locais, incluindo:
Garantir o bom estado de conservação de habitats e espécies, mantendo as espécies típicas de cada habitat;
Excluir a utilização ou libertação de espécies invasoras.</t>
  </si>
  <si>
    <t>A atividade cumpre os critérios estabelecidos no Apêndice D deste Anexo. Regulamento 2021/2139 (https://eur-lex.europa.eu/legal-content/PT/TXT/?uri=CELEX:32021R2139), p. 144</t>
  </si>
  <si>
    <t>Orientações práticas para a implementação deste critério encontram-se no aviso da Comissão Europeia C(2020) 7730 final “Guidance document on wind energy developments and EU nature legislation” (versão de [data de adoção]: https://ec.europa.eu/environment/nature/natura2000/management/docs/wind_farms_en.pdf
).</t>
  </si>
  <si>
    <t>No caso de energia eólica offshore, a atividade não compromete a obtenção de um bom estado ambiental, conforme definido na Diretiva 2008/56/CE, sendo tomadas as medidas adequadas para prevenir ou mitigar impactos em relação aos Descritores 1 (biodiversidade) e 6 (integridade do leito marinho) dessa Diretiva, conforme estabelecido no Anexo I da mesma, e de acordo com a Decisão (UE) 2017/848 relativamente aos critérios e normas metodológicas aplicáveis a esses descritores.</t>
  </si>
  <si>
    <t>A atividade não prejudica a consecução de um bom estado ambiental, conforme definido na Diretiva 2008/56/CE, exigindo que sejam tomadas as medidas adequadas para prevenir ou mitigar impactos relacionados com o Descritor 1 (biodiversidade) dessa Diretiva, estabelecido no Anexo I da mesma, e conforme definido na Decisão (UE) 2017/848 relativamente aos critérios relevantes e normas metodológicas para esse descritor.</t>
  </si>
  <si>
    <t>Orientações práticas estão contidas no aviso da Comissão C/2018/2619 “Documento de orientação sobre os requisitos para a energia hídrica em relação à legislação da UE sobre a natureza” (JO C 213, 18.6.2018, p. 1).</t>
  </si>
  <si>
    <t>Orientações práticas para a implementação deste critério estão contidas no aviso da Comissão Europeia C(2018)2620 “Infraestruturas de transmissão de energia e legislação da UE sobre a natureza” (JO C 213, 18.6.2018, p. 62).</t>
  </si>
  <si>
    <t>É realizada uma Avaliação de Impacto Ambiental antes da construção de uma central nuclear, de acordo com a Diretiva 2011/92/UE.</t>
  </si>
  <si>
    <t>As medidas de mitigação e compensação exigidas são implementadas.</t>
  </si>
  <si>
    <t>Para locais/operações situados em áreas sensíveis à biodiversidade ou nas suas proximidades, suscetíveis de terem um efeito significativo sobre essas áreas sensíveis (incluindo a rede Natura 2000 de áreas protegidas, locais do Património Mundial da UNESCO e Áreas-Chave para a Biodiversidade, bem como outras áreas protegidas), foi realizada, quando aplicável, uma avaliação adequada e, com base nas suas conclusões, são implementadas as medidas de mitigação necessárias.</t>
  </si>
  <si>
    <t>Os locais/operações não devem ser prejudiciais ao estado de conservação de quaisquer habitats ou espécies presentes em áreas protegidas.</t>
  </si>
  <si>
    <t>As descargas de águas de lastro contendo espécies não-indígenas são prevenidas, em conformidade com a Convenção Internacional para o Controlo e Gestão das Águas de Lastro e Sedimentos dos Navios (BWM)</t>
  </si>
  <si>
    <t>Estão implementadas medidas para prevenir a introdução de espécies não-indígenas através do bioincrustamento do casco e de áreas de nicho dos navios, tendo em conta as Orientações da IMO sobre Bioincrustamento (IMO Guidelines for the control and management of ships' biofouling to minimize the transfer of invasive aquatic species, resolução MEPC.207(62)).</t>
  </si>
  <si>
    <t>O ruído e as vibrações são limitados através da utilização de hélices redutoras de ruído, do desenho do casco ou de maquinaria a bordo, em conformidade com as Orientações da IMO para a Redução do Ruído Subaquático (IMO Guidelines for the Reduction of Underwater Noise from Commercial Shipping to Address Adverse Impacts on Marine Life, MEPC.1/Circ.833).</t>
  </si>
  <si>
    <t>Na União Europeia, a atividade não compromete a consecução de um bom estado ambiental, conforme definido na Diretiva 2008/56/CE, sendo adotadas as medidas apropriadas para prevenir ou mitigar impactos relativamente aos Descritores 1 (biodiversidade), 2 (espécies não-indígenas), 6 (integridade do fundo marinho), 8 (contaminantes), 10 (lixo marinho) e 11 (Ruído/Energia), conforme estabelecido na Decisão da Comissão (UE) 2017/848 relativamente aos critérios e normas metodológicas aplicáveis a esses descritores.</t>
  </si>
  <si>
    <t>As descargas de água de lastro contendo espécies não-indígenas são prevenidas em conformidade com a Convenção Internacional para o Controlo e Gestão da Água de Lastro e Sedimentos dos Navios (BWM)</t>
  </si>
  <si>
    <t>Estão implementadas medidas para impedir a introdução de espécies não-indígenas através do bioincrustamento do casco e das zonas de nicho dos navios, tendo em consideração as Orientações da IMO sobre Bioincrustamento (IMO Guidelines for the control and management of ships' biofouling to minimize the transfer of invasive aquatic species, resolução MEPC.207(62)).</t>
  </si>
  <si>
    <t>O ruído e as vibrações são minimizados mediante a utilização de hélices redutoras de ruído, conceção do casco ou maquinaria a bordo, em conformidade com as orientações constantes das IMO Guidelines for the Reduction of Underwater Noise from Commercial Shipping to Address Adverse Impacts on Marine Life (MEPC.1/Circ.833)</t>
  </si>
  <si>
    <t>No âmbito da União Europeia, a atividade não compromete a consecução do bom estado ambiental, conforme estabelecido na Diretiva 2008/56/CE, exigindo que sejam adotadas as medidas adequadas para prevenir ou mitigar impactos relativamente aos Descritores 1 (biodiversidade), 2 (espécies não-indígenas), 6 (integridade do fundo marinho), 8 (contaminantes), 10 (lixo marinho) e 11 (ruído/energia), conforme estabelecido na Decisão (UE) 2017/848 relativamente aos critérios e normas metodológicas pertinentes para esses descritores, quando aplicável.</t>
  </si>
  <si>
    <t>As descargas de água de lastro contendo espécies não-indígenas são prevenidas em conformidade com a Convenção Internacional para o Controlo e Gestão da Água de Lastro e Sedimentos dos Navios (BWM).</t>
  </si>
  <si>
    <t>Estão implementadas medidas para evitar a introdução de espécies não-indígenas através do bioincrustamento do casco e das zonas de nicho dos navios, tendo em consideração as Orientações da IMO sobre Bioincrustamento (IMO Guidelines for the control and management of ships' biofouling to minimize the transfer of invasive aquatic species, resolução MEPC.207(62)).</t>
  </si>
  <si>
    <t>O ruído e as vibrações são limitados através da utilização de hélices redutoras de ruído, conceção do casco ou maquinaria a bordo, em conformidade com as orientações constantes das IMO Guidelines for the Reduction of Underwater Noise from Commercial Shipping to Address Adverse Impacts on Marine Life (MEPC.1/Circ.833)</t>
  </si>
  <si>
    <t>No âmbito da União Europeia, a atividade não compromete a consecução do bom estado ambiental, conforme estabelecido na Diretiva 2008/56/CE, exigindo que sejam tomadas as medidas adequadas para prevenir ou mitigar os impactos relativamente aos Descritores 1 (biodiversidade), 2 (espécies não-indígenas), 6 (integridade do fundo marinho), 8 (contaminantes), 10 (lixo marinho) e 11 (ruído/energia), conforme estabelecido na Decisão (UE) 2017/848 relativamente aos critérios e normas metodológicas pertinentes para esses descritores, quando aplicável.</t>
  </si>
  <si>
    <t>Deve ser assegurado o seguinte:
No território da União Europeia, relativamente aos sítios da Rede Natura 2000:
A atividade não pode ter efeitos significativos sobre os sítios Natura 2000, tendo em vista os seus objetivos de conservação, com base numa avaliação de incidências ambientais adequada realizada em conformidade com o Artigo 6.º, n.º 3, da Diretiva 92/43/CEE do Conselho, de 21 de maio de 1992, relativa à conservação dos habitats naturais e da fauna e flora selvagens.
No território da União Europeia, em qualquer área:
A atividade não pode ser prejudicial à recuperação ou manutenção, em estado de conservação favorável, das populações de espécies protegidas ao abrigo da Diretiva 92/43/CEE e da Diretiva 2009/147/CE do Parlamento Europeu e do Conselho, de 30 de novembro de 2009, relativa à conservação das aves selvagens.
A atividade também não pode ser prejudicial à recuperação ou manutenção, em estado de conservação favorável, dos tipos de habitat protegidos ao abrigo da Diretiva 92/43/CEE.
Fora da União Europeia:
As atividades são conduzidas em conformidade com a legislação aplicável relativa à conservação de habitats e espécies.</t>
  </si>
  <si>
    <t>Quando relevante, a manutenção da vegetação ao longo da infraestrutura de transporte rodoviário garante que não ocorra a propagação de espécies invasoras.</t>
  </si>
  <si>
    <t>Foram implementadas medidas de mitigação para evitar colisões com a vida selvagem.</t>
  </si>
  <si>
    <t>Uma Avaliação de Impacte Ambiental (AIA) ou um procedimento de triagem(337) — o processo através do qual a autoridade competente determina se os projetos listados no Anexo II da Diretiva 2011/92/UE devem ser sujeitos a uma avaliação de impacte ambiental (conforme referido no Artigo 4.º, n.º 2 dessa Diretiva) — foi concluído em conformidade com a Diretiva 2011/92/UE(338).</t>
  </si>
  <si>
    <t>Para atividades em países terceiros, aplica-se a legislação nacional equivalente ou normas internacionais que exijam a realização de uma AIA ou triagem, como, por exemplo, a Norma de Desempenho 1 da IFC: Avaliação e Gestão de Riscos Ambientais e Sociais.</t>
  </si>
  <si>
    <t>Quando uma AIA foi realizada, são implementadas as medidas de mitigação e compensação necessárias para a proteção do ambiente.</t>
  </si>
  <si>
    <t>A atividade não produz efeitos significativos em áreas protegidas (como sítios do Património Mundial da UNESCO, Áreas-Chave de Biodiversidade, bem como outras áreas protegidas além dos sítios Natura 2000), nem afeta espécies protegidas, com base numa avaliação de impacte que tenha em consideração o melhor conhecimento disponível(339)</t>
  </si>
  <si>
    <t>Para atividades localizadas em países terceiros, aplica-se legislação nacional equivalente ou normas internacionais destinadas à conservação de habitats naturais, fauna e flora selvagens, que exijam: (1) um procedimento de triagem para determinar se é necessária uma avaliação apropriada dos possíveis impactos sobre habitats e espécies protegidas; (2) a realização dessa avaliação apropriada, quando determinada como necessária, como previsto, por exemplo, na Norma de Desempenho 6 da IFC: Conservação da Biodiversidade e Gestão Sustentável dos Recursos Naturais Vivos.</t>
  </si>
  <si>
    <t>Deve ser assegurado o seguinte:
Na União Europeia, em relação aos sítios Natura 2000: a atividade não tem efeitos significativos sobre esses sítios, tendo em vista os seus objetivos de conservação, com base numa avaliação apropriada realizada de acordo com o Artigo 6.º, n.º 3 da Diretiva 92/43/CEE do Conselho.
Na União Europeia, em qualquer área: a atividade não é prejudicial para a recuperação ou manutenção, em estado de conservação favorável, das populações de espécies protegidas ao abrigo da Diretiva 92/43/CEE e da Diretiva 2009/147/CE, nem para os tipos de habitats protegidos ao abrigo da Diretiva 92/43/CEE.
Na União Europeia: a introdução de espécies exóticas invasoras é prevenida, ou a sua disseminação é gerida em conformidade com o Regulamento (UE) n.º 1143/2014 do Parlamento Europeu e do Conselho(340).
Fora da União Europeia: as atividades são conduzidas em conformidade com a legislação aplicável relativa à conservação de habitats, espécies e à gestão de espécies exóticas invasoras.</t>
  </si>
  <si>
    <t>A nova construção não é edificada em nenhum dos seguintes terrenos:
Terras aráveis e terras de cultivo com nível médio a elevado de fertilidade do solo e biodiversidade subterrânea, conforme referido no inquérito LUCAS da UE(361)JRC ESDCA, LUCAS: Land Use and Coverage Area frame Survey. Versão de [data de adoção];
Terrenos verdes (“greenfield”) de reconhecido elevado valor de biodiversidade e terrenos que servem de habitat para espécies em perigo (flora e fauna) listadas na Lista Vermelha Europeia(362)IUCN, The IUCN European Red List of Threatened Species. Versão de [data de adoção]
 ou na Lista Vermelha da IUCN(363)IUCN, The IUCN Red List of Threatened Species. Versão de [data de adoção];
Terrenos que correspondam à definição de floresta estabelecida na legislação nacional utilizada no inventário nacional de gases com efeito de estufa, ou, quando não disponível, de acordo com a definição de floresta da FAO(364) — área com mais de 0,5 hectares, com árvores superiores a cinco metros e cobertura de copa superior a 10%, ou árvores que possam atingir esses limiares in situ. Não inclui terrenos predominantemente utilizados para agricultura ou ocupação urbana, FAO Global Resources Assessment 2020. Termos e definições. Versão de [data de adoção]
.</t>
  </si>
  <si>
    <t>Quaisquer riscos potenciais para o bom estado ou resiliência dos ecossistemas, ou para o estado de conservação de habitats e espécies, incluindo aqueles de interesse da União Europeia, provenientes da tecnologia, produto ou outra solução investigada, são avaliados e devidamente mitigados.</t>
  </si>
  <si>
    <t>Foi realizado um Estudo de Impacto Ambiental (EIA) ou uma triagem(485) — o procedimento através do qual a autoridade competente determina se os projetos listados no Anexo II da Diretiva 2011/92/UE devem ser sujeitos a um estudo de impacto ambiental (conforme referido no Artigo 4.º(2) dessa Diretiva) — em conformidade com a legislação nacional relevante de EIA(486) (para atividades em países terceiros, em conformidade com legislação nacional aplicável equivalente ou normas internacionais que exijam a realização de EIA ou triagem, por exemplo, a IFC Performance Standard 1: Assessment and Management of Environmental and Social Risks).</t>
  </si>
  <si>
    <t>Sempre que um EIA tenha sido realizado, as medidas necessárias de mitigação, restauração ou compensação para proteção do ambiente são implementadas.</t>
  </si>
  <si>
    <t>A atividade não tem efeitos significativos sobre áreas protegidas (sítios do Património Mundial da UNESCO, Áreas Chave para a Biodiversidade, bem como outras áreas protegidas que não sejam sítios Natura 2000) nem sobre espécies protegidas, com base numa avaliação do seu impacto que considera os melhores conhecimentos disponíveis(487) (para atividades localizadas em países terceiros, em conformidade com legislação nacional aplicável equivalente ou normas internacionais, que visem a conservação de habitats naturais, fauna e flora selvagens, e que exijam: (1) a realização de um procedimento de triagem para determinar se, para determinada atividade, é necessária uma avaliação apropriada dos possíveis impactos sobre habitats e espécies protegidos; (2) essa avaliação apropriada caso a triagem determine que é necessária, por exemplo, a IFC Performance Standard 6: Biodiversity Conservation and Sustainable Management of Living Natural Resources).</t>
  </si>
  <si>
    <t>Quando aplicável, a manutenção da vegetação ao longo da infraestrutura rodoviária garante que espécies invasoras não se espalhem.</t>
  </si>
  <si>
    <t>Foram implementadas medidas de mitigação para evitar colisões com a fauna selvagem.</t>
  </si>
  <si>
    <t>O operador desta atividade desenvolveu e implementou um plano de mitigação das alterações climáticas e de proteção ambiental que: identifica os principais impactos ambientais prejudiciais dos seus ativos e operações relevantes para a proteção e restauração da biodiversidade e dos ecossistemas, incluindo impactos em: áreas sensíveis à biodiversidade, como as áreas Natura 2000(760) listadas no Natura 2000 Viewer, consultar European Environment Agency, Natura 2000 Network Viewer, https://natura2000.eea.europa.eu/
, em conformidade com o Artigo 3.º da Diretiva do Conselho 92/43/CEE, Artigo 4.º da Diretiva 2009/147/CE, e Artigo 13.º, n.º 4, da Diretiva 2008/56/CE ou outras classificações/definições nacionais ou internacionais equivalentes(761), incluindo os impactos decorrentes do estabelecimento e operação de campos de socorro em situações de desastre, impactos em áreas de elevado valor de biodiversidade devido à introdução acidental/derrames de materiais perigosos ou à falha na proteção durante a resposta a materiais perigosos; ocupação do solo e aplicação da ‘hierarquia de ocupação do solo’ conforme descrito na Estratégia Europeia para o Solo 2030, incluindo impactos decorrentes do estabelecimento e operação a médio e longo prazo de campos de socorro em situações de desastre; define as medidas necessárias para minimizar os impactos prejudiciais identificados da atividade sobre o ambiente, enquanto se cumpre o principal objetivo do serviço de emergência, incluindo ações planeadas para reduzir os riscos em áreas sensíveis à biodiversidade, por exemplo, integrando informação espacial sobre áreas sensíveis à biodiversidade e princípios de cuidado no planeamento da resposta a emergências; explica o nível de melhoria alcançável com a implementação das medidas propostas e inclui um plano temporal para a execução dessas medidas; monitoriza e documenta a implementação das medidas identificadas de acordo com o plano temporal e o nível de melhorias alcançadas.</t>
  </si>
  <si>
    <t>O plano de mitigação das alterações climáticas e de proteção ambiental: baseia-se nas melhores evidências científicas disponíveis, que são publicamente divulgadas; é desenvolvido em consulta com partes interessadas relevantes, incluindo autoridades de proteção ambiental; é atualizado sempre que as características e a operação da atividade mudem significativamente, podendo alterar a natureza ou a escala dos impactos sobre o clima e o ambiente.</t>
  </si>
  <si>
    <t>É prevenido o risco de introdução de espécies invasoras ou é gerida a sua disseminação, de acordo com o Regulamento (UE) n.º 1143/2014 do Parlamento Europeu e do Conselho(12)Regulamento (UE) n.º 1143/2014 do Parlamento Europeu e do Conselho, de 22 de outubro de 2014, relativo à prevenção e gestão da introdução e propagação de espécies exóticas invasoras (JO L 317, 4.11.2014, p. 35).</t>
  </si>
  <si>
    <t>Deve ser assegurado o seguinte: na UE, relativamente a sítios Natura 2000: a atividade não provoca efeitos significativos sobre os sítios Natura 2000 tendo em conta os seus objetivos de conservação, com base numa avaliação adequada realizada de acordo com o Artigo 6.º, n.º 3, da Diretiva do Conselho 92/43/CEE(19)Diretiva do Conselho 92/43/CEE, de 21 de maio de 1992, relativa à conservação dos habitats naturais e da fauna e flora selvagens (JO L 206, 22.7.1992, p. 7); na UE, em qualquer área: a atividade não é prejudicial à recuperação ou manutenção das populações de espécies protegidas ao abrigo da Diretiva 92/43/CEE e da Diretiva 2009/147/CE do Parlamento Europeu e do Conselho(20)Diretiva 2009/147/CE do Parlamento Europeu e do Conselho, de 30 de novembro de 2009, relativa à conservação das aves selvagens (JO L 20, 26.1.2010, p. 7), em estado de conservação favorável.</t>
  </si>
  <si>
    <t>A atividade também não é prejudicial à recuperação ou manutenção dos tipos de habitats em causa e protegidos ao abrigo da Diretiva 92/43/CEE, em estado de conservação favorável; na UE, a introdução de espécies invasoras é prevenida ou a sua propagação é gerida de acordo com o Regulamento (UE) n.º 1143/2014; fora da UE, as atividades são conduzidas em conformidade com a legislação aplicável relativa à conservação de habitats, espécies e à gestão de espécies invasoras.</t>
  </si>
  <si>
    <t>Sempre que aplicável, a introdução de espécies exóticas invasoras é prevenida ou a sua propagação é gerida em conformidade com o Regulamento (UE) n.º 1143/2014.</t>
  </si>
  <si>
    <t>Deve assegurar-se o seguinte: na União Europeia, relativamente aos sítios Natura 2000: a atividade não provoca efeitos significativos sobre os sítios Natura 2000 tendo em conta os seus objetivos de conservação, com base numa avaliação apropriada realizada de acordo com o Artigo 6.º, n.º 3, da Diretiva 92/43/CEE; na União Europeia, em qualquer área: a atividade não é prejudicial à recuperação ou manutenção das populações de espécies protegidas pelas Diretivas 92/43/CEE e 2009/147/CE em estado de conservação favorável.</t>
  </si>
  <si>
    <t>A atividade também não prejudica a recuperação ou manutenção dos tipos de habitats relevantes e protegidos ao abrigo da Diretiva 92/43/CEE em estado de conservação favorável; a introdução de espécies exóticas invasoras é prevenida ou a sua propagação é gerida em conformidade com o Regulamento (UE) n.º 1143/2014.</t>
  </si>
  <si>
    <t>Deve ser assegurado o seguinte: na UE, relativamente a sítios Natura 2000: a atividade não provoca efeitos significativos sobre os sítios Natura 2000 tendo em conta os seus objetivos de conservação, com base numa avaliação adequada realizada de acordo com o Artigo 6.º, n.º 3, da Diretiva do Conselho 92/43/CEE; na UE, em qualquer área: a atividade não é prejudicial à recuperação ou manutenção das populações de espécies protegidas ao abrigo da Diretiva 92/43/CEE e da Diretiva 2009/147/CE em estado de conservação favorável.</t>
  </si>
  <si>
    <t>A atividade também não é prejudicial à recuperação ou manutenção dos tipos de habitats em causa e protegidos ao abrigo da Diretiva 92/43/CEE em estado de conservação favorável; fora da UE, as atividades são conduzidas em conformidade com a legislação aplicável relativa à conservação de habitats e espécies.</t>
  </si>
  <si>
    <t>Deve ser assegurado o seguinte: na UE, em relação aos sítios Natura 2000: a atividade não causa efeitos significativos sobre os sítios Natura 2000 em função dos seus objetivos de conservação, com base numa avaliação apropriada realizada nos termos do Artigo 6.º, n.º 3, da Diretiva do Conselho 92/43/CEE; na UE, em qualquer área: a atividade não prejudica a recuperação ou manutenção das populações de espécies protegidas nos termos da Diretiva 92/43/CEE e da Diretiva 2009/147/CE em estado de conservação favorável.</t>
  </si>
  <si>
    <t xml:space="preserve"> A atividade também não prejudica a recuperação ou manutenção dos tipos de habitat em causa e protegidos ao abrigo da Diretiva 92/43/CEE em estado de conservação favorável; na UE, é prevenido o risco de introdução de espécies invasoras ou é gerida a sua disseminação, de acordo com o Regulamento (UE) n.º 1143/2014; fora da UE, as atividades são conduzidas em conformidade com a legislação aplicável relativa à conservação de habitats, espécies e à gestão de espécies invasoras.</t>
  </si>
  <si>
    <t>ID</t>
  </si>
  <si>
    <t>A.1.</t>
  </si>
  <si>
    <t>A.</t>
  </si>
  <si>
    <t>Perfil do projeto</t>
  </si>
  <si>
    <t>Resposta</t>
  </si>
  <si>
    <t>Auxiliar</t>
  </si>
  <si>
    <t>Critérios base</t>
  </si>
  <si>
    <t>A.1.1.</t>
  </si>
  <si>
    <t>A.1.2.</t>
  </si>
  <si>
    <t>Código de Atividade Económica (5 dígitos)</t>
  </si>
  <si>
    <t>Código de Atividade Económica (4 dígitos)</t>
  </si>
  <si>
    <t>A.1.3.</t>
  </si>
  <si>
    <t>Tipologia de projeto</t>
  </si>
  <si>
    <t>Se o projeto não se enquadrar, selecione:</t>
  </si>
  <si>
    <t>A.1.3.1</t>
  </si>
  <si>
    <t>A.1.3.2</t>
  </si>
  <si>
    <t>A.1.3.3</t>
  </si>
  <si>
    <t>A.1.3.4</t>
  </si>
  <si>
    <t>A.1.3.5</t>
  </si>
  <si>
    <t>A.1.3.6</t>
  </si>
  <si>
    <t>A.1.3.7</t>
  </si>
  <si>
    <t>O projeto precisa de uma avaliação de adaptação às alterações climáticas, para cumprir o DNSH?</t>
  </si>
  <si>
    <t>O projeto precisa de uma avaliação de mitigação das alterações climáticas, para cumprir o DNSH?</t>
  </si>
  <si>
    <t>O projeto precisa de uma avaliação de utilização sustentável e a proteção dos recursos hídricos e marinhos, para cumprir o DNSH?</t>
  </si>
  <si>
    <t>O projeto precisa de uma avaliação de transição para uma economia circular, para cumprir o DNSH?</t>
  </si>
  <si>
    <t>O projeto precisa de uma avaliação de prevenção e o controlo da poluição, para cumprir o DNSH?</t>
  </si>
  <si>
    <t>O projeto precisa de uma avaliação de proteção e o restauro da biodiversidade e dos ecossistemas, para cumprir o DNSH?</t>
  </si>
  <si>
    <t>B.</t>
  </si>
  <si>
    <t>Perfil de risco</t>
  </si>
  <si>
    <t>B.1.</t>
  </si>
  <si>
    <t>B.1.1.</t>
  </si>
  <si>
    <t>B.1.2.</t>
  </si>
  <si>
    <t>B.1.3.</t>
  </si>
  <si>
    <t>O projeto encontra-se numa zona de risco?</t>
  </si>
  <si>
    <t>---</t>
  </si>
  <si>
    <t>B.1.3.1</t>
  </si>
  <si>
    <t>B.1.3.2</t>
  </si>
  <si>
    <t>B.1.3.3</t>
  </si>
  <si>
    <t>B.1.4.</t>
  </si>
  <si>
    <t>C.</t>
  </si>
  <si>
    <t>Sumário do projeto</t>
  </si>
  <si>
    <t>C.1.</t>
  </si>
  <si>
    <t>Característica</t>
  </si>
  <si>
    <t>C.1.1.</t>
  </si>
  <si>
    <t>C.1.2.</t>
  </si>
  <si>
    <t>C.1.3.</t>
  </si>
  <si>
    <t>O projeto exige uma avaliação para quais objetivos ambientais e climáticos?</t>
  </si>
  <si>
    <t>O projeto exige uma monitorização robusta?</t>
  </si>
  <si>
    <t>Questão</t>
  </si>
  <si>
    <t>MAC.1</t>
  </si>
  <si>
    <t>MAC.2</t>
  </si>
  <si>
    <t>MAC.3</t>
  </si>
  <si>
    <t>MAC.4</t>
  </si>
  <si>
    <t>MAC.5</t>
  </si>
  <si>
    <t>MAC.6</t>
  </si>
  <si>
    <t>MAC.7</t>
  </si>
  <si>
    <t>MAC.8</t>
  </si>
  <si>
    <t>MAC.9</t>
  </si>
  <si>
    <t>MAC.10</t>
  </si>
  <si>
    <t>MAC.11</t>
  </si>
  <si>
    <t>MAC.12</t>
  </si>
  <si>
    <t>MAC.13</t>
  </si>
  <si>
    <t>MAC.14</t>
  </si>
  <si>
    <t>MAC.15</t>
  </si>
  <si>
    <t>MAC.16</t>
  </si>
  <si>
    <t>MAC.17</t>
  </si>
  <si>
    <t>Documento comprovativo</t>
  </si>
  <si>
    <t>Mitigação das Alterações Climáticas</t>
  </si>
  <si>
    <t>Adaptação às Alterações Climáticas</t>
  </si>
  <si>
    <t>AAC.1</t>
  </si>
  <si>
    <t>AAC.2</t>
  </si>
  <si>
    <t>AAC.3</t>
  </si>
  <si>
    <t>Utilização sustentável e a proteção dos recursos hídricos e marinhos</t>
  </si>
  <si>
    <t>USPRHM.1</t>
  </si>
  <si>
    <t>USPRHM.2</t>
  </si>
  <si>
    <t>USPRHM.3</t>
  </si>
  <si>
    <t>USPRHM.4</t>
  </si>
  <si>
    <t>USPRHM.5</t>
  </si>
  <si>
    <t>USPRHM.6</t>
  </si>
  <si>
    <t>USPRHM.7</t>
  </si>
  <si>
    <t>USPRHM.8</t>
  </si>
  <si>
    <t>USPRHM.9</t>
  </si>
  <si>
    <t>TEC.1</t>
  </si>
  <si>
    <t>TEC.2</t>
  </si>
  <si>
    <t>TEC.3</t>
  </si>
  <si>
    <t>TEC.4</t>
  </si>
  <si>
    <t>TEC.5</t>
  </si>
  <si>
    <t>TEC.6</t>
  </si>
  <si>
    <t>TEC.7</t>
  </si>
  <si>
    <t>TEC.8</t>
  </si>
  <si>
    <t>Transição para uma Economia Circular</t>
  </si>
  <si>
    <t>Prevenção e o Controlo da Poluição</t>
  </si>
  <si>
    <t>PCP.1</t>
  </si>
  <si>
    <t>PCP.2</t>
  </si>
  <si>
    <t>PCP.3</t>
  </si>
  <si>
    <t>PCP.4</t>
  </si>
  <si>
    <t>PCP.5</t>
  </si>
  <si>
    <t>PCP.6</t>
  </si>
  <si>
    <t>PCP.7</t>
  </si>
  <si>
    <t>PCP.8</t>
  </si>
  <si>
    <t>PCP.9</t>
  </si>
  <si>
    <t>Proteção e o Restauro da Biodiversidade e dos Ecossistemas</t>
  </si>
  <si>
    <t>PRBE.1</t>
  </si>
  <si>
    <t>PRBE.2</t>
  </si>
  <si>
    <t>PRBE.3</t>
  </si>
  <si>
    <t>PRBE.4</t>
  </si>
  <si>
    <t>PRBE.5</t>
  </si>
  <si>
    <t>PRBE.6</t>
  </si>
  <si>
    <t>3. MAC</t>
  </si>
  <si>
    <t>4. AAC</t>
  </si>
  <si>
    <t>5. USPRHM</t>
  </si>
  <si>
    <t>6. TEC</t>
  </si>
  <si>
    <t>7. PCP</t>
  </si>
  <si>
    <t>8. PRBE</t>
  </si>
  <si>
    <t>Nesta fase, o analista deverá fornecer as variáveis necessárias à caracterização do projeto. Estas constituem a identificação do Código de Atividade Económica (CAE) do projeto, a indicação da tipologia do projeto (i.e., consoante a lista prevista nos atos delegados) e a indicação do perfil de risco. Posteriormente, um sumário do projeto é produzido automaticamente.</t>
  </si>
  <si>
    <t>02</t>
  </si>
  <si>
    <t>03</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</si>
  <si>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</si>
  <si>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</si>
  <si>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</si>
  <si>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</si>
  <si>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</si>
  <si>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</si>
  <si>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</si>
  <si>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</si>
  <si>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</si>
  <si>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</si>
  <si>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</si>
  <si>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</si>
  <si>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</si>
  <si>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</si>
  <si>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</si>
  <si>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</si>
  <si>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</si>
  <si>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</si>
  <si>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</si>
  <si>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</si>
  <si>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</si>
  <si>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</si>
  <si>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</si>
  <si>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</si>
  <si>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</si>
  <si>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</si>
  <si>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</si>
  <si>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</si>
  <si>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</si>
  <si>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</si>
  <si>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</si>
  <si>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</si>
  <si>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</si>
  <si>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</si>
  <si>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</si>
  <si>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42</t>
  </si>
  <si>
    <t>43</t>
  </si>
  <si>
    <t>45</t>
  </si>
  <si>
    <t>46</t>
  </si>
  <si>
    <t>47</t>
  </si>
  <si>
    <t>49</t>
  </si>
  <si>
    <t>50</t>
  </si>
  <si>
    <t>51</t>
  </si>
  <si>
    <t>52</t>
  </si>
  <si>
    <t>53</t>
  </si>
  <si>
    <t>55</t>
  </si>
  <si>
    <t>56</t>
  </si>
  <si>
    <t>58</t>
  </si>
  <si>
    <t>59</t>
  </si>
  <si>
    <t>60</t>
  </si>
  <si>
    <t>61</t>
  </si>
  <si>
    <t>62</t>
  </si>
  <si>
    <t>63</t>
  </si>
  <si>
    <t>64</t>
  </si>
  <si>
    <t>65</t>
  </si>
  <si>
    <t>66</t>
  </si>
  <si>
    <t>68</t>
  </si>
  <si>
    <t>69</t>
  </si>
  <si>
    <t>70</t>
  </si>
  <si>
    <t>71</t>
  </si>
  <si>
    <t>72</t>
  </si>
  <si>
    <t>73</t>
  </si>
  <si>
    <t>74</t>
  </si>
  <si>
    <t>75</t>
  </si>
  <si>
    <t>77</t>
  </si>
  <si>
    <t>78</t>
  </si>
  <si>
    <t>79</t>
  </si>
  <si>
    <t>80</t>
  </si>
  <si>
    <t>81</t>
  </si>
  <si>
    <t>82</t>
  </si>
  <si>
    <t>84</t>
  </si>
  <si>
    <t>85</t>
  </si>
  <si>
    <t>86</t>
  </si>
  <si>
    <t>87</t>
  </si>
  <si>
    <t>88</t>
  </si>
  <si>
    <t>90</t>
  </si>
  <si>
    <t>91</t>
  </si>
  <si>
    <t>92</t>
  </si>
  <si>
    <t>93</t>
  </si>
  <si>
    <t>94</t>
  </si>
  <si>
    <t>95</t>
  </si>
  <si>
    <t>96</t>
  </si>
  <si>
    <t>97</t>
  </si>
  <si>
    <t>98</t>
  </si>
  <si>
    <t>99</t>
  </si>
  <si>
    <t>101</t>
  </si>
  <si>
    <t>102</t>
  </si>
  <si>
    <t>103</t>
  </si>
  <si>
    <t>104</t>
  </si>
  <si>
    <t>105</t>
  </si>
  <si>
    <t>106</t>
  </si>
  <si>
    <t>107</t>
  </si>
  <si>
    <t>108</t>
  </si>
  <si>
    <t>109</t>
  </si>
  <si>
    <t>110</t>
  </si>
  <si>
    <t>120</t>
  </si>
  <si>
    <t>131</t>
  </si>
  <si>
    <t>132</t>
  </si>
  <si>
    <t>133</t>
  </si>
  <si>
    <t>139</t>
  </si>
  <si>
    <t>141</t>
  </si>
  <si>
    <t>142</t>
  </si>
  <si>
    <t>143</t>
  </si>
  <si>
    <t>151</t>
  </si>
  <si>
    <t>152</t>
  </si>
  <si>
    <t>291</t>
  </si>
  <si>
    <t>301</t>
  </si>
  <si>
    <t>302</t>
  </si>
  <si>
    <t>309</t>
  </si>
  <si>
    <t>272</t>
  </si>
  <si>
    <t>2529</t>
  </si>
  <si>
    <t>222</t>
  </si>
  <si>
    <t>261</t>
  </si>
  <si>
    <t>262</t>
  </si>
  <si>
    <t>292</t>
  </si>
  <si>
    <t>293</t>
  </si>
  <si>
    <t>271</t>
  </si>
  <si>
    <t>279</t>
  </si>
  <si>
    <t>273</t>
  </si>
  <si>
    <t>332</t>
  </si>
  <si>
    <t>303</t>
  </si>
  <si>
    <t>721</t>
  </si>
  <si>
    <t>4910</t>
  </si>
  <si>
    <t>504</t>
  </si>
  <si>
    <t>502</t>
  </si>
  <si>
    <t>4120</t>
  </si>
  <si>
    <t>511</t>
  </si>
  <si>
    <t>5229</t>
  </si>
  <si>
    <t>411</t>
  </si>
  <si>
    <t>412</t>
  </si>
  <si>
    <t>01494</t>
  </si>
  <si>
    <t>Nível de origem</t>
  </si>
  <si>
    <t>Designação da origem</t>
  </si>
  <si>
    <t>Nível de destino</t>
  </si>
  <si>
    <t>Designação do destino</t>
  </si>
  <si>
    <t>A</t>
  </si>
  <si>
    <t>Agricultura, floresta e pesca</t>
  </si>
  <si>
    <t>Agricultura, produção animal, caça, floresta e pesca</t>
  </si>
  <si>
    <t>C</t>
  </si>
  <si>
    <t>Indústrias transformadoras</t>
  </si>
  <si>
    <t>01</t>
  </si>
  <si>
    <t>Agricultura, produção animal, caça e atividades dos serviços relacionados</t>
  </si>
  <si>
    <t>Agricultura, produção animal, caça e actividades dos serviços relacionados</t>
  </si>
  <si>
    <t>Pesca e aquicultura</t>
  </si>
  <si>
    <t>Indústrias alimentares</t>
  </si>
  <si>
    <t>011</t>
  </si>
  <si>
    <t>Culturas temporárias</t>
  </si>
  <si>
    <t>012</t>
  </si>
  <si>
    <t>Culturas permanentes</t>
  </si>
  <si>
    <t>Cultura de cereais (exceto arroz), leguminosas e sementes oleaginosas</t>
  </si>
  <si>
    <t>Cerealicultura (excepto arroz), leguminosas secas e sementes oleaginosas</t>
  </si>
  <si>
    <t>Cerealicultura (excepto arroz)</t>
  </si>
  <si>
    <t>Culturas de produtos hortícolas, raízes e tubérculos</t>
  </si>
  <si>
    <t>Outras culturas temporárias</t>
  </si>
  <si>
    <t>Cultura de outros frutos (incluindo casca rija) em árvores e arbustos</t>
  </si>
  <si>
    <t>Cultura de outros frutos (inclui casca rija), em árvores e arbustos</t>
  </si>
  <si>
    <t>Cultura de frutos oleaginosos</t>
  </si>
  <si>
    <t>013</t>
  </si>
  <si>
    <t>Cultura de materiais de propagação vegetativa</t>
  </si>
  <si>
    <t>014</t>
  </si>
  <si>
    <t>Produção animal</t>
  </si>
  <si>
    <t>016</t>
  </si>
  <si>
    <t>Actividades dos serviços relacionados com a agricultura e com a produção animal</t>
  </si>
  <si>
    <t>032</t>
  </si>
  <si>
    <t>Aquicultura</t>
  </si>
  <si>
    <t>Criação de outros bovinos (excepto para produção de leite) e búfalos</t>
  </si>
  <si>
    <t>Criação de equinos, asininos e muares</t>
  </si>
  <si>
    <t>0149</t>
  </si>
  <si>
    <t>Outra produção animal</t>
  </si>
  <si>
    <t>Actividades dos serviços relacionados com a produção animal, excepto serviços de veterinária</t>
  </si>
  <si>
    <t>Aquicultura em águas doces</t>
  </si>
  <si>
    <t>01491</t>
  </si>
  <si>
    <t>01492</t>
  </si>
  <si>
    <t>01493</t>
  </si>
  <si>
    <t>015</t>
  </si>
  <si>
    <t>Agricultura e produção animal combinadas</t>
  </si>
  <si>
    <t>Atividades de apoio à agricultura e à produção animal, e atividades pós-colheita</t>
  </si>
  <si>
    <t>Preparação e conservação de frutos e de produtos hortícolas</t>
  </si>
  <si>
    <t>Actividades dos serviços relacionados com a agricultura</t>
  </si>
  <si>
    <t>Atividades pós-colheita e tratamento de sementes para propagação</t>
  </si>
  <si>
    <t>0164</t>
  </si>
  <si>
    <t>Outra preparação e conservação de frutos e de produtos hortícolas</t>
  </si>
  <si>
    <t>01630</t>
  </si>
  <si>
    <t>01640</t>
  </si>
  <si>
    <t>017</t>
  </si>
  <si>
    <t>Caça, captura de animais e atividades dos serviços relacionados</t>
  </si>
  <si>
    <t>Caça, repovoamento cinegético e actividades dos serviços relacionados</t>
  </si>
  <si>
    <t>Actividades dos serviços relacionados com a caça e repovoamento cinegético</t>
  </si>
  <si>
    <t>Silvicultura e exploração florestal</t>
  </si>
  <si>
    <t>021</t>
  </si>
  <si>
    <t>Silvicultura e outras actividades florestais</t>
  </si>
  <si>
    <t>022</t>
  </si>
  <si>
    <t>023</t>
  </si>
  <si>
    <t>Extracção de cortiça, resina e apanha de outros produtos florestais, excepto madeira</t>
  </si>
  <si>
    <t>024</t>
  </si>
  <si>
    <t>Actividades dos serviços relacionados com a silvicultura e exploração florestal</t>
  </si>
  <si>
    <t>031</t>
  </si>
  <si>
    <t>Pesca</t>
  </si>
  <si>
    <t>Pesca marítima</t>
  </si>
  <si>
    <t>Pesca marítima, apanha de algas e de outros produtos do mar</t>
  </si>
  <si>
    <t>Pesca em água doce</t>
  </si>
  <si>
    <t>Pesca em águas interiores e apanha produtos de águas interiores</t>
  </si>
  <si>
    <t>Pesca em águas interiores</t>
  </si>
  <si>
    <t>Apanha de produtos de águas interiores</t>
  </si>
  <si>
    <t>033</t>
  </si>
  <si>
    <t>B</t>
  </si>
  <si>
    <t>Indústrias extrativas</t>
  </si>
  <si>
    <t>Indústrias extractivas</t>
  </si>
  <si>
    <t>Extração de carvão e lenhite</t>
  </si>
  <si>
    <t>Extracção de hulha e lenhite</t>
  </si>
  <si>
    <t>051</t>
  </si>
  <si>
    <t>Extracção de hulha (inclui antracite)</t>
  </si>
  <si>
    <t>052</t>
  </si>
  <si>
    <t>Extracção de lenhite</t>
  </si>
  <si>
    <t>Extração de petróleo bruto e gás natural</t>
  </si>
  <si>
    <t>Extracção de petróleo bruto e gás natural</t>
  </si>
  <si>
    <t>061</t>
  </si>
  <si>
    <t>Extracção de petróleo bruto</t>
  </si>
  <si>
    <t>062</t>
  </si>
  <si>
    <t>Extracção de gás natural</t>
  </si>
  <si>
    <t>Extração de minérios metálicos</t>
  </si>
  <si>
    <t>Extracção e preparação de minérios metálicos</t>
  </si>
  <si>
    <t>071</t>
  </si>
  <si>
    <t>Extracção e preparação de minérios de ferro</t>
  </si>
  <si>
    <t>072</t>
  </si>
  <si>
    <t>Extração de minérios metálicos não ferrosos</t>
  </si>
  <si>
    <t>Extracção e preparação de minérios metálicos não ferrosos</t>
  </si>
  <si>
    <t>Extracção e preparação de minérios de urânio e de tório</t>
  </si>
  <si>
    <t>Extracção e preparação de outros minérios metálicos não ferrosos</t>
  </si>
  <si>
    <t>Outras indústrias extrativas</t>
  </si>
  <si>
    <t>Outras indústrias extractivas</t>
  </si>
  <si>
    <t>081</t>
  </si>
  <si>
    <t>Extração de pedra, areia e argila</t>
  </si>
  <si>
    <t>Extracção de pedra, areia e argila</t>
  </si>
  <si>
    <t>Extração de rochas ornamentais, calcário, gesso, ardósia e outras rochas</t>
  </si>
  <si>
    <t>Extracção de rochas ornamentais e de outras pedras para construção, de cálcário, de gesso, de cré e de ardósia</t>
  </si>
  <si>
    <t>Extracção de mármore e outras rochas carbonatadas</t>
  </si>
  <si>
    <t>Extracção de granito ornamental e rochas similares</t>
  </si>
  <si>
    <t>Extracção de calcário e cré</t>
  </si>
  <si>
    <t>Extracção de gesso</t>
  </si>
  <si>
    <t>08115</t>
  </si>
  <si>
    <t>Extracção de ardósia</t>
  </si>
  <si>
    <t>Extração de saibro, areia e pedra britada e extração de argilas e caulino</t>
  </si>
  <si>
    <t>Extracção de saibro, areia e pedra britada; extracção de argilas e caulino</t>
  </si>
  <si>
    <t>Extracção de saibro, areia e pedra britada</t>
  </si>
  <si>
    <t>Extracção de argilas e caulino</t>
  </si>
  <si>
    <t>089</t>
  </si>
  <si>
    <t>Indústrias extrativas, n.e.</t>
  </si>
  <si>
    <t>Indústrias extractivas, n.e.</t>
  </si>
  <si>
    <t>Extracção de minerais para a indústria química e para a fabricação de adubos</t>
  </si>
  <si>
    <t>Extracção da turfa</t>
  </si>
  <si>
    <t>Extração de sal</t>
  </si>
  <si>
    <t>Extracção de sal</t>
  </si>
  <si>
    <t>Extracção de sal marinho</t>
  </si>
  <si>
    <t>Extracção de sal gema</t>
  </si>
  <si>
    <t>Outras indústrias extractivas, n.e.</t>
  </si>
  <si>
    <t>08991</t>
  </si>
  <si>
    <t>Extracção de feldspato</t>
  </si>
  <si>
    <t>08992</t>
  </si>
  <si>
    <t>Extracção de outros minerais não metálicos, n.e.</t>
  </si>
  <si>
    <t>Atividades de serviços de apoio às indústrias extrativas</t>
  </si>
  <si>
    <t>Actividades dos serviços relacionados com as indústrias extractivas</t>
  </si>
  <si>
    <t>091</t>
  </si>
  <si>
    <t>Actividades dos serviços relacionados com a extracção de petróleo e gás, excepto a prospecção</t>
  </si>
  <si>
    <t>099</t>
  </si>
  <si>
    <t>Outras actividades dos serviços relacionados com as indústrias extractivas</t>
  </si>
  <si>
    <t>E</t>
  </si>
  <si>
    <t>Captação, tratamento e distribuição de água; saneamento, gestão de resíduos e despoluição</t>
  </si>
  <si>
    <t>M</t>
  </si>
  <si>
    <t>Actividades de consultoria, científicas, técnicas e similares</t>
  </si>
  <si>
    <t>Actividades administrativas e dos serviços de apoio</t>
  </si>
  <si>
    <t>Processamento e conservação de carne e fabricação de produtos à base de carne</t>
  </si>
  <si>
    <t>Abate de animais, preparação e conservação de carne e de produtos à base de carne</t>
  </si>
  <si>
    <t>Abate de gado (produção de carne)</t>
  </si>
  <si>
    <t>Abate de aves (produção de carne)</t>
  </si>
  <si>
    <t>Processamento e conservação de peixes, crustáceos e moluscos</t>
  </si>
  <si>
    <t>Preparação e conservação de peixes, crustáceos e moluscos</t>
  </si>
  <si>
    <t>Salga, secagem e outras actividades de transformação de produtos da pesca e aquicultura</t>
  </si>
  <si>
    <t>Processamento e conservação de frutos e de produtos hortícolas</t>
  </si>
  <si>
    <t>Preparação e conservação de batatas</t>
  </si>
  <si>
    <t>Outro processamento e conservação de frutos e de produtos hortícolas</t>
  </si>
  <si>
    <t>Produção de óleos e gorduras animais e vegetais</t>
  </si>
  <si>
    <t>Produção de óleos e gorduras</t>
  </si>
  <si>
    <t>Produção de óleos vegetais brutos (excepto azeite)</t>
  </si>
  <si>
    <t>Indústria de laticínios; fabricação de gelados e sorvetes</t>
  </si>
  <si>
    <t>Indústria de lacticínios</t>
  </si>
  <si>
    <t>Indústrias do leite e derivados</t>
  </si>
  <si>
    <t>Transformação de cereais e leguminosas; fabricação de amidos, féculas e produtos afins</t>
  </si>
  <si>
    <t>Transformação de cereais e leguminosas; fabricação de amidos, de féculas e de produtos afins</t>
  </si>
  <si>
    <t>Fabricação de outros produtos alimentares</t>
  </si>
  <si>
    <t>Transformação de cereais e leguminosas</t>
  </si>
  <si>
    <t>Fabricação de produtos de padaria e outros produtos à base de farinha</t>
  </si>
  <si>
    <t>Panificação e pastelaria fresca</t>
  </si>
  <si>
    <t>Panificação e pastelaria</t>
  </si>
  <si>
    <t>Pastelaria</t>
  </si>
  <si>
    <t>Fabricação de massas alimentícias, cuscuz e similares</t>
  </si>
  <si>
    <t>Indústria do cacau, do chocolate e dos produtos de confeitaria à base de açúcar</t>
  </si>
  <si>
    <t>Indústria do cacau, do chocolate e dos produtos de confeitaria</t>
  </si>
  <si>
    <t>Fabricação de outros produtos alimentares, n.e.</t>
  </si>
  <si>
    <t>Fabricação de alimentos preparados para animais</t>
  </si>
  <si>
    <t>Fabricação de alimentos para animais</t>
  </si>
  <si>
    <t>Fabricação de alimentos para animais de criação</t>
  </si>
  <si>
    <t>Fabricação de alimentos para animais de criação (excepto para aquicultura)</t>
  </si>
  <si>
    <t>Fabricação de alimentos para animais de companhia</t>
  </si>
  <si>
    <t>Indústria das bebidas</t>
  </si>
  <si>
    <t>Fabricação de bebidas alcoólicas destiladas</t>
  </si>
  <si>
    <t>Indústria do vinho</t>
  </si>
  <si>
    <t>Fabricação de cidra e outras bebidas fermentadas de frutos</t>
  </si>
  <si>
    <t>Produção de bebidas refrigerantes não alcoólicas e de águas engarrafadas</t>
  </si>
  <si>
    <t>Fabricação de refrigerantes; produção de águas minerais naturais e de outras águas engarrafadas</t>
  </si>
  <si>
    <t>Preparação de tabaco</t>
  </si>
  <si>
    <t>Fabricação de têxteis</t>
  </si>
  <si>
    <t>Preparação e fiação de fibras têxteis</t>
  </si>
  <si>
    <t>Preparação e fiação de fibras do tipo algodão</t>
  </si>
  <si>
    <t>Preparação e fiação de fibras do tipo lã</t>
  </si>
  <si>
    <t>13103</t>
  </si>
  <si>
    <t>Preparação e fiação da seda e preparação e texturização de filamentos sintéticos e artificiais</t>
  </si>
  <si>
    <t>13105</t>
  </si>
  <si>
    <t>Preparação e fiação de linho e de outras fibras têxteis</t>
  </si>
  <si>
    <t>13104</t>
  </si>
  <si>
    <t>13201</t>
  </si>
  <si>
    <t>Tecelagem de fio do tipo algodão</t>
  </si>
  <si>
    <t>13202</t>
  </si>
  <si>
    <t>Tecelagem de fio do tipo lã</t>
  </si>
  <si>
    <t>13203</t>
  </si>
  <si>
    <t>Tecelagem de fio do tipo seda e de outros têxteis</t>
  </si>
  <si>
    <t>Acabamento de têxteis</t>
  </si>
  <si>
    <t>Fabricação de outros têxteis</t>
  </si>
  <si>
    <t>Fabricação de artigos têxteis confeccionados, excepto vestuário</t>
  </si>
  <si>
    <t>Fabricação de cordoaria e redes</t>
  </si>
  <si>
    <t>Fabricação de não tecidos e respectivos artigos, excepto vestuário</t>
  </si>
  <si>
    <t>Fabricação de têxteis para uso técnico e industrial</t>
  </si>
  <si>
    <t>Fabricação de têxteis para uso técnico e industrial, n.e.</t>
  </si>
  <si>
    <t>Fabricação de outros têxteis, n.e.</t>
  </si>
  <si>
    <t>Indústria do vestuário</t>
  </si>
  <si>
    <t>Fabricação de vestuário de malha</t>
  </si>
  <si>
    <t>Confecção de artigos de vestuário, excepto artigos de peles com pêlo</t>
  </si>
  <si>
    <t>Fabricação de artigos de malha</t>
  </si>
  <si>
    <t>1413</t>
  </si>
  <si>
    <t>Confecção de outro vestuário exterior</t>
  </si>
  <si>
    <t>1414</t>
  </si>
  <si>
    <t>Confecção de vestuário interior</t>
  </si>
  <si>
    <t>1419</t>
  </si>
  <si>
    <t>Confecção de outros artigos e acessórios de vestuário</t>
  </si>
  <si>
    <t>1431</t>
  </si>
  <si>
    <t>1439</t>
  </si>
  <si>
    <t>14310</t>
  </si>
  <si>
    <t>14131</t>
  </si>
  <si>
    <t>Confecção de outro vestuário exterior em série</t>
  </si>
  <si>
    <t>14140</t>
  </si>
  <si>
    <t>14190</t>
  </si>
  <si>
    <t>14390</t>
  </si>
  <si>
    <t>Confeção de outros artigos e acessórios de vestuário</t>
  </si>
  <si>
    <t>Fabricação de artigos de peles com pêlo</t>
  </si>
  <si>
    <t>Confeção de vestuário exterior</t>
  </si>
  <si>
    <t>14132</t>
  </si>
  <si>
    <t>Confecção de outro vestuário exterior por medida</t>
  </si>
  <si>
    <t>14133</t>
  </si>
  <si>
    <t>Actividades de acabamento de artigos de vestuário</t>
  </si>
  <si>
    <t>1412</t>
  </si>
  <si>
    <t>Confecção de vestuário de trabalho</t>
  </si>
  <si>
    <t>14120</t>
  </si>
  <si>
    <t>Confeção de vestuário em couro e de artigos de peles com pelo</t>
  </si>
  <si>
    <t>1411</t>
  </si>
  <si>
    <t>Confecção de vestuário em couro</t>
  </si>
  <si>
    <t>1420</t>
  </si>
  <si>
    <t>14110</t>
  </si>
  <si>
    <t>14200</t>
  </si>
  <si>
    <t>Indústria do couro, dos produtos do couro e produtos similares de outros materiais</t>
  </si>
  <si>
    <t>Indústria do couro e dos produtos do couro</t>
  </si>
  <si>
    <t>Indústrias da madeira e da cortiça e suas obras, excepto mobiliário; fabricação de obras de cestaria e de espartaria</t>
  </si>
  <si>
    <t>Fabricação de artigos de borracha e de matérias plásticas</t>
  </si>
  <si>
    <t>Curtimenta, tingimento e acabamento de couro e peles com pelo; fabricação de artigos de viagem, marroquinaria, arreios e selas</t>
  </si>
  <si>
    <t>Curtimenta e acabamento de peles sem pêlo e com pêlo; fabricação de artigos de viagem e de uso pessoal, de marroquinaria, de correeiro e de seleiro</t>
  </si>
  <si>
    <t>Curtimenta, acabamento e tingimento de couros e peles com pelo</t>
  </si>
  <si>
    <t>Curtimenta e acabamento de peles sem pêlo e com pêlo</t>
  </si>
  <si>
    <t>Curtimenta e acabamento de peles sem pêlo</t>
  </si>
  <si>
    <t>Curtimenta e acabamento de peles com pêlo</t>
  </si>
  <si>
    <t>Fabricação de artigos de viagem e de uso pessoal, de marroquinaria, de correeiro e de seleiro</t>
  </si>
  <si>
    <t>Indústria do calçado</t>
  </si>
  <si>
    <t>162</t>
  </si>
  <si>
    <t>Fabricação de artigos de madeira, de cortiça, de espartaria e de cestaria, excepto mobiliário</t>
  </si>
  <si>
    <t>221</t>
  </si>
  <si>
    <t>Fabricação de artigos de borracha</t>
  </si>
  <si>
    <t>Fabricação de artigos de matérias plásticas</t>
  </si>
  <si>
    <t>1629</t>
  </si>
  <si>
    <t>Fabricação de outras obras de madeira, de cestaria e espartaria; indústria da cortiça</t>
  </si>
  <si>
    <t>2219</t>
  </si>
  <si>
    <t>2229</t>
  </si>
  <si>
    <t>16291</t>
  </si>
  <si>
    <t>22191</t>
  </si>
  <si>
    <t>Fabricação de componentes de borracha para calçado</t>
  </si>
  <si>
    <t>22291</t>
  </si>
  <si>
    <t>Fabricação de componentes de plástico para calçado</t>
  </si>
  <si>
    <t>Indústria da madeira e dos produtos da madeira e cortiça, exceto mobiliário; Fabricação de artigos de espartaria e cestaria</t>
  </si>
  <si>
    <t>161</t>
  </si>
  <si>
    <t>Serração e aplainamento da madeira; processamento e acabamento da madeira</t>
  </si>
  <si>
    <t>Serração, aplainamento e impregnação da madeira</t>
  </si>
  <si>
    <t>1610</t>
  </si>
  <si>
    <t>16101</t>
  </si>
  <si>
    <t>Serração de madeira</t>
  </si>
  <si>
    <t>16102</t>
  </si>
  <si>
    <t>Impregnação de madeira</t>
  </si>
  <si>
    <t>Fabricação de artigos de madeira, de cortiça, de espartaria e cestaria</t>
  </si>
  <si>
    <t>Fabricação de folheados e painéis à base de madeira</t>
  </si>
  <si>
    <t>Parqueteria</t>
  </si>
  <si>
    <t>Fabricação de outras obras de carpintaria para a construção</t>
  </si>
  <si>
    <t>Fabricação de outros produtos de madeira e artigos de cortiça, de espartaria e cestaria</t>
  </si>
  <si>
    <t>16292</t>
  </si>
  <si>
    <t>16293</t>
  </si>
  <si>
    <t>16294</t>
  </si>
  <si>
    <t>16295</t>
  </si>
  <si>
    <t>Fabricação de papel e produtos do papel</t>
  </si>
  <si>
    <t>Fabricação de pasta, de papel, de cartão e seus artigos</t>
  </si>
  <si>
    <t>171</t>
  </si>
  <si>
    <t>Fabricação de pasta, de papel e cartão (exceto canelado)</t>
  </si>
  <si>
    <t>Fabricação de pasta, de papel e cartão (excepto canelado)</t>
  </si>
  <si>
    <t>Fabricação de papel e de cartão (excepto canelado)</t>
  </si>
  <si>
    <t>172</t>
  </si>
  <si>
    <t>Fabricação de artigos de papel e de cartão</t>
  </si>
  <si>
    <t>Fabricação de papel e de cartão canelados e de artigos de papel e de cartão</t>
  </si>
  <si>
    <t>Fabricação de papel e de cartão canelados e de embalagens de papel e cartão</t>
  </si>
  <si>
    <t>1729</t>
  </si>
  <si>
    <t>Fabricação de outros artigos de pasta de papel, de papel e de cartão</t>
  </si>
  <si>
    <t>17290</t>
  </si>
  <si>
    <t>Impressão e reprodução de suportes gravados</t>
  </si>
  <si>
    <t>Outras actividades de consultoria, científicas, técnicas e similares</t>
  </si>
  <si>
    <t>Actividades de serviços administrativos e de apoio prestados às empresas</t>
  </si>
  <si>
    <t>181</t>
  </si>
  <si>
    <t>Impressão e serviços relacionados com a impressão</t>
  </si>
  <si>
    <t>Impressão e actividades dos serviços relacionados com a impressão</t>
  </si>
  <si>
    <t>742</t>
  </si>
  <si>
    <t>Actividades fotográficas</t>
  </si>
  <si>
    <t>821</t>
  </si>
  <si>
    <t>Actividades de serviços administrativos e de apoio</t>
  </si>
  <si>
    <t>8219</t>
  </si>
  <si>
    <t>Execução de fotocópias, preparação de documentos e outras actividades especializadas de apoio administrativo</t>
  </si>
  <si>
    <t>82190</t>
  </si>
  <si>
    <t>Actividades de preparação da impressão e de produtos media</t>
  </si>
  <si>
    <t>Encadernação e actividades relacionadas</t>
  </si>
  <si>
    <t>182</t>
  </si>
  <si>
    <t>Fabricação de coque e de produtos petrolíferos refinados</t>
  </si>
  <si>
    <t>Fabricação de coque, produtos petrolíferos refinados e de aglomerados de combustíveis</t>
  </si>
  <si>
    <t>191</t>
  </si>
  <si>
    <t>192</t>
  </si>
  <si>
    <t>Fabricação de produtos petrolíferos refinados e de produtos de combustíveis fósseis</t>
  </si>
  <si>
    <t>Fabricação de produtos petrolíferos refinados e de aglomerados de combustíveis</t>
  </si>
  <si>
    <t>Fabricação de produtos químicos e de fibras sintéticas e artificiais</t>
  </si>
  <si>
    <t>Fabricação de produtos químicos e de fibras sintéticas ou artificiais, excepto produtos farmacêuticos</t>
  </si>
  <si>
    <t>Recolha, tratamento e eliminação de resíduos; valorização de materiais</t>
  </si>
  <si>
    <t>201</t>
  </si>
  <si>
    <t>Fabricação de produtos químicos de base, adubos e compostos azotados, matérias plásticas e borracha sintética, sob formas primárias</t>
  </si>
  <si>
    <t>383</t>
  </si>
  <si>
    <t>Valorização de materiais</t>
  </si>
  <si>
    <t>Fabricação de outros produtos químicos orgânicos de base</t>
  </si>
  <si>
    <t>Fabricação de adubos e de compostos azotados</t>
  </si>
  <si>
    <t>Fabricação de matérias plásticas sob formas primárias</t>
  </si>
  <si>
    <t>Valorização de resíduos seleccionados</t>
  </si>
  <si>
    <t>38322</t>
  </si>
  <si>
    <t>Fabricação de borracha sintética sob formas primárias</t>
  </si>
  <si>
    <t>202</t>
  </si>
  <si>
    <t>Fabricação de pesticidas e de outros produtos agroquímicos</t>
  </si>
  <si>
    <t>203</t>
  </si>
  <si>
    <t>Fabricação de tintas, vernizes e produtos similares, tintas de impressão e mástiques</t>
  </si>
  <si>
    <t>Fabricação de tintas, vernizes e produtos similares; mastiques; tintas de impressão</t>
  </si>
  <si>
    <t>Fabricação de tintas (excepto impressão), vernizes, mastiques e produtos similares</t>
  </si>
  <si>
    <t>204</t>
  </si>
  <si>
    <t>Fabricação de produtos para lavagem, limpeza e polimento</t>
  </si>
  <si>
    <t>Fabricação de sabões e detergentes, produtos de limpeza e de polimento, perfumes e produtos de higiene</t>
  </si>
  <si>
    <t>Fabricação de sabões e detergentes, produtos de limpeza e de polimento</t>
  </si>
  <si>
    <t>Fabricação de produtos de limpeza, polimento e protecção</t>
  </si>
  <si>
    <t>205</t>
  </si>
  <si>
    <t>Fabricação de outros produtos químicos</t>
  </si>
  <si>
    <t>Fabricação de outros produtos químicos, n.e.</t>
  </si>
  <si>
    <t>Fabricação de biodiesel</t>
  </si>
  <si>
    <t>2052</t>
  </si>
  <si>
    <t>2053</t>
  </si>
  <si>
    <t>20520</t>
  </si>
  <si>
    <t>20530</t>
  </si>
  <si>
    <t>Fabricação de óleos e massas lubrificantes, com exclusão da efectuada nas refinarias</t>
  </si>
  <si>
    <t>206</t>
  </si>
  <si>
    <t>Fabricação de produtos farmacêuticos de base e de preparações farmacêuticas</t>
  </si>
  <si>
    <t>211</t>
  </si>
  <si>
    <t>212</t>
  </si>
  <si>
    <t>Fabricação de preparações farmacêuticas</t>
  </si>
  <si>
    <t>Fabricação, recauchutagem e reconstrução de pneus e fabricação de câmaras de ar</t>
  </si>
  <si>
    <t>Fabricação de pneus e câmaras-de-ar; reconstrução de pneus</t>
  </si>
  <si>
    <t>Fabricação de pneus e câmaras-de-ar</t>
  </si>
  <si>
    <t>22192</t>
  </si>
  <si>
    <t>Fabricação de outros produtos de borracha, n.e.</t>
  </si>
  <si>
    <t>22292</t>
  </si>
  <si>
    <t>Fabricação de outros artigos de plástico, n.e.</t>
  </si>
  <si>
    <t>Fabricação de outros produtos minerais não metálicos</t>
  </si>
  <si>
    <t>Fabrico de outros produtos minerais não metálicos</t>
  </si>
  <si>
    <t>231</t>
  </si>
  <si>
    <t>Fabricação de vidro e artigos de vidro</t>
  </si>
  <si>
    <t>Moldagem e transformação de vidro plano</t>
  </si>
  <si>
    <t>Fabricação de vidro de embalagem e cristalaria (vidro oco)</t>
  </si>
  <si>
    <t>2319</t>
  </si>
  <si>
    <t>Fabricação e transformação de outro vidro (inclui vidro técnico)</t>
  </si>
  <si>
    <t>23190</t>
  </si>
  <si>
    <t>232</t>
  </si>
  <si>
    <t>Fabricação de produtos cerâmicos refractários</t>
  </si>
  <si>
    <t>233</t>
  </si>
  <si>
    <t>Fabricação de produtos de barro para a construção</t>
  </si>
  <si>
    <t>Fabricação de produtos cerâmicos para a construção</t>
  </si>
  <si>
    <t>Fabricação de azulejos, ladrilhos, mosaicos e lajes de cerâmica</t>
  </si>
  <si>
    <t>Fabricação de azulejos, ladrilhos, mosaicos e placas de cerâmica</t>
  </si>
  <si>
    <t>Fabricação de ladrilhos, mosaicos e placas de cerâmica</t>
  </si>
  <si>
    <t>Fabricação de tijolos, telhas e de outros produtos de barro para a construção</t>
  </si>
  <si>
    <t>Fabricação de tijolos, telhas e de outros produtos cerâmicos para a construção</t>
  </si>
  <si>
    <t>Fabricação de tijolos</t>
  </si>
  <si>
    <t>Fabricação de abobadilhas</t>
  </si>
  <si>
    <t>23324</t>
  </si>
  <si>
    <t>Fabricação de outros produtos cerâmicos para a construção</t>
  </si>
  <si>
    <t>234</t>
  </si>
  <si>
    <t>Fabricação de outros produtos de porcelana e cerâmica</t>
  </si>
  <si>
    <t>Fabricação de outros produtos de porcelana e cerâmicos não refractários</t>
  </si>
  <si>
    <t>Fabricação de artigos cerâmicos de uso doméstico e ornamental</t>
  </si>
  <si>
    <t>Actividades de decoração de artigos cerâmicos de uso doméstico e ornamental</t>
  </si>
  <si>
    <t>2349</t>
  </si>
  <si>
    <t>Fabricação de outros produtos cerâmicos não refractários</t>
  </si>
  <si>
    <t>23490</t>
  </si>
  <si>
    <t>235</t>
  </si>
  <si>
    <t>Fabricação de cimento, cal e gesso</t>
  </si>
  <si>
    <t>Fabricação de cal e gesso</t>
  </si>
  <si>
    <t>236</t>
  </si>
  <si>
    <t>Fabricação de produtos de betão, cimento e gesso</t>
  </si>
  <si>
    <t>Fabricação de produtos de betão, gesso e cimento</t>
  </si>
  <si>
    <t>2369</t>
  </si>
  <si>
    <t>Fabricação de outros produtos de betão, gesso e cimento</t>
  </si>
  <si>
    <t>23690</t>
  </si>
  <si>
    <t>237</t>
  </si>
  <si>
    <t>Serragem, corte e acabamento de pedra</t>
  </si>
  <si>
    <t>Serragem, corte e acabamento de rochas ornamentais e de outras pedras de construção</t>
  </si>
  <si>
    <t>239</t>
  </si>
  <si>
    <t>Fabricação de produtos abrasivos e produtos minerais não metálicos, n.e.</t>
  </si>
  <si>
    <t>Fabricação de produtos abrasivos e de outros produtos minerais não metálicos</t>
  </si>
  <si>
    <t>Fabricação de outros produtos minerais não metálicos, n.e.</t>
  </si>
  <si>
    <t>Indústrias metalúrgicas de base</t>
  </si>
  <si>
    <t>241</t>
  </si>
  <si>
    <t>242</t>
  </si>
  <si>
    <t>Fabricação de tubos, condutas, perfis ocos e respectivos acessórios, de aço</t>
  </si>
  <si>
    <t>243</t>
  </si>
  <si>
    <t>Fabricação de outros produtos da primeira transformação do aço</t>
  </si>
  <si>
    <t>Outras actividades da primeira transformação do aço</t>
  </si>
  <si>
    <t>Estiragem a frio</t>
  </si>
  <si>
    <t>244</t>
  </si>
  <si>
    <t>Produção de metais básicos e preciosos e outros metais não ferrosos</t>
  </si>
  <si>
    <t>Obtenção e primeira transformação de metais preciosos e de outros metais não ferrosos</t>
  </si>
  <si>
    <t>Obtenção e primeira transformação de metais preciosos</t>
  </si>
  <si>
    <t>Obtenção e primeira transformação de alumínio</t>
  </si>
  <si>
    <t>Obtenção e primeira transformação de chumbo, zinco e estanho</t>
  </si>
  <si>
    <t>Obtenção e primeira transformação de cobre</t>
  </si>
  <si>
    <t>Obtenção e primeira transformação de outros metais não ferrosos</t>
  </si>
  <si>
    <t>Tratamento de combustível nuclear</t>
  </si>
  <si>
    <t>245</t>
  </si>
  <si>
    <t>Fundição de metais</t>
  </si>
  <si>
    <t>Fundição de metais ferrosos e não ferrosos</t>
  </si>
  <si>
    <t>Fundição de ferro fundido</t>
  </si>
  <si>
    <t>Fabricação de produtos metálicos, exceto máquinas e equipamentos</t>
  </si>
  <si>
    <t>Fabricação de produtos metálicos, excepto máquinas e equipamentos</t>
  </si>
  <si>
    <t>251</t>
  </si>
  <si>
    <t>Fabricação de elementos de construção em metal</t>
  </si>
  <si>
    <t>Fabricação de estruturas de construções metálicas</t>
  </si>
  <si>
    <t>Fabricação de portas, janelas e elementos similares em metal</t>
  </si>
  <si>
    <t>252</t>
  </si>
  <si>
    <t>Fabricação de tanques, reservatórios e contentores metálicos</t>
  </si>
  <si>
    <t>Fabricação de reservatórios, recipientes, caldeiras e radiadores metálicos para aquecimento central</t>
  </si>
  <si>
    <t>253</t>
  </si>
  <si>
    <t>Fabricação de geradores de vapor (excepto caldeiras para aquecimento central)</t>
  </si>
  <si>
    <t>Fabricação de radiadores para aquecimento central, geradores de vapor e caldeiras</t>
  </si>
  <si>
    <t>Fabricação de caldeiras e radiadores para aquecimento central</t>
  </si>
  <si>
    <t>25210</t>
  </si>
  <si>
    <t>25300</t>
  </si>
  <si>
    <t>Fabricação de outros reservatórios e recipientes metálicos</t>
  </si>
  <si>
    <t>25290</t>
  </si>
  <si>
    <t>Fabricação de armas e munições</t>
  </si>
  <si>
    <t>254</t>
  </si>
  <si>
    <t>25401</t>
  </si>
  <si>
    <t>25402</t>
  </si>
  <si>
    <t>255</t>
  </si>
  <si>
    <t>Fabricação de produtos forjados, estampados e laminados; metalurgia dos pós</t>
  </si>
  <si>
    <t>2550</t>
  </si>
  <si>
    <t>25501</t>
  </si>
  <si>
    <t>Fabricação de produtos forjados, estampados e laminados</t>
  </si>
  <si>
    <t>25502</t>
  </si>
  <si>
    <t>Fabricação de produtos por pulverometalurgia</t>
  </si>
  <si>
    <t>Tratamento e revestimento de metais; atividades de maquinagem de metais</t>
  </si>
  <si>
    <t>256</t>
  </si>
  <si>
    <t>Tratamento e revestimento de metais; actividades de mecânica geral</t>
  </si>
  <si>
    <t>Tratamento e revestimento de metais</t>
  </si>
  <si>
    <t>Actividades de mecânica geral</t>
  </si>
  <si>
    <t>Fabricação de cutelaria, ferramentas e ferragens</t>
  </si>
  <si>
    <t>257</t>
  </si>
  <si>
    <t>2571</t>
  </si>
  <si>
    <t>25710</t>
  </si>
  <si>
    <t>2572</t>
  </si>
  <si>
    <t>Fabricação de fechaduras, dobradiças e de outras ferragens</t>
  </si>
  <si>
    <t>25720</t>
  </si>
  <si>
    <t>Fabricação de ferramentas</t>
  </si>
  <si>
    <t>2573</t>
  </si>
  <si>
    <t>25731</t>
  </si>
  <si>
    <t>25732</t>
  </si>
  <si>
    <t>25733</t>
  </si>
  <si>
    <t>25734</t>
  </si>
  <si>
    <t>259</t>
  </si>
  <si>
    <t>Fabricação de outros produtos metálicos</t>
  </si>
  <si>
    <t>Fabricação de embalagens metálicas pesadas</t>
  </si>
  <si>
    <t>Fabricação de produtos de arame, correntes e molas metálicas</t>
  </si>
  <si>
    <t>Fabricação de outros produtos metálicos, n.e.</t>
  </si>
  <si>
    <t>Fabricação de equipamentos informáticos e para comunicações, produtos eletrónicos e óticos</t>
  </si>
  <si>
    <t>Fabricação de equipamentos informáticos, equipamento para comunicações e produtos electrónicos e ópticos</t>
  </si>
  <si>
    <t>Fabricação de máquinas e de equipamentos, n.e.</t>
  </si>
  <si>
    <t>Outras indústrias transformadoras</t>
  </si>
  <si>
    <t>Fabricação de componentes e placas eletrónicos</t>
  </si>
  <si>
    <t>Fabricação de componentes e de placas, electrónicos</t>
  </si>
  <si>
    <t>Fabricação de componentes electrónicos</t>
  </si>
  <si>
    <t>Fabricação de placas de circuitos electrónicos</t>
  </si>
  <si>
    <t>282</t>
  </si>
  <si>
    <t>Fabricação de outras máquinas para uso geral</t>
  </si>
  <si>
    <t>Fabricação de máquinas e equipamento de escritório, excepto computadores e equipamento periférico</t>
  </si>
  <si>
    <t>263</t>
  </si>
  <si>
    <t>Fabricação de aparelhos e equipamentos para comunicações</t>
  </si>
  <si>
    <t>264</t>
  </si>
  <si>
    <t>Fabricação de receptores de rádio e de televisão e bens de consumo similares</t>
  </si>
  <si>
    <t>265</t>
  </si>
  <si>
    <t>Fabricação de instrumentos de medição e verificação, relógios e material de relojoaria</t>
  </si>
  <si>
    <t>Fabricação de instrumentos e aparelhos de medida, verificação e navegação; relógios e material de relojoaria</t>
  </si>
  <si>
    <t>Fabricação de instrumentos e aparelhos de medição, verificação e navegação</t>
  </si>
  <si>
    <t>Fabricação de instrumentos e aparelhos de medida, verificação e navegação</t>
  </si>
  <si>
    <t>Fabricação de contadores de electricidade, gás, água e de outros líquidos</t>
  </si>
  <si>
    <t>266</t>
  </si>
  <si>
    <t>Fabricação de equipamentos de radiação, electromedicina e electroterapêutico</t>
  </si>
  <si>
    <t>325</t>
  </si>
  <si>
    <t>Fabricação de instrumentos e material médico-cirúrgico</t>
  </si>
  <si>
    <t>267</t>
  </si>
  <si>
    <t>Fabricação de instrumentos óticos, suportes de informação magnéticos e óticos e equipamentos fotográficos</t>
  </si>
  <si>
    <t>Fabricação de instrumentos e de equipamentos ópticos e fotográficos</t>
  </si>
  <si>
    <t>268</t>
  </si>
  <si>
    <t>Fabricação de suportes de informação magnéticos e ópticos</t>
  </si>
  <si>
    <t>2680</t>
  </si>
  <si>
    <t>Fabricação de instrumentos e equipamentos ópticos não oftálmicos</t>
  </si>
  <si>
    <t>26800</t>
  </si>
  <si>
    <t>Fabricação de equipamento elétrico</t>
  </si>
  <si>
    <t>Fabricação de equipamento eléctrico</t>
  </si>
  <si>
    <t>Fabricação de motores, geradores e transformadores elétricos e fabricação de material de distribuição e de controlo para instalações elétricas</t>
  </si>
  <si>
    <t>Fabricação de motores, geradores e transformadores eléctricos e fabricação de material de distribuição e de controlo para instalações eléctricas</t>
  </si>
  <si>
    <t>Fabricação de outro equipamento eléctrico</t>
  </si>
  <si>
    <t>Fabricação de motores, geradores e transformadores eléctricos</t>
  </si>
  <si>
    <t>Fabricação de material de distribuição e de controlo para instalações eléctricas</t>
  </si>
  <si>
    <t>Fabricação de material de distribuição e controlo para instalações eléctricas de alta tensão</t>
  </si>
  <si>
    <t>Fabricação de material de distribuição e de controlo para instalações elétricas</t>
  </si>
  <si>
    <t>Fabricação de material de distribuição e controlo para instalações eléctricas de baixa tensão</t>
  </si>
  <si>
    <t>Fabricação de fios e cabos isolados e seus acessórios</t>
  </si>
  <si>
    <t>Fabricação de cabos de fibra óptica</t>
  </si>
  <si>
    <t>Fabricação de outros fios e cabos eléctricos e electrónicos</t>
  </si>
  <si>
    <t>Fabricação de dispositivos e acessórios para instalações eléctricas de baixa tensão</t>
  </si>
  <si>
    <t>274</t>
  </si>
  <si>
    <t>Fabricação de lâmpadas eléctricas e de outro equipamento de iluminação</t>
  </si>
  <si>
    <t>275</t>
  </si>
  <si>
    <t>Fabricação de aparelhos para uso doméstico</t>
  </si>
  <si>
    <t>Fabricação de electrodomésticos</t>
  </si>
  <si>
    <t>Fabricação de aparelhos não eléctricos para uso doméstico</t>
  </si>
  <si>
    <t>284</t>
  </si>
  <si>
    <t>Fabricação de máquinas-ferramentas, excepto portáteis</t>
  </si>
  <si>
    <t>2849</t>
  </si>
  <si>
    <t>Fabricação de outras máquinas-ferramentas, n.e.</t>
  </si>
  <si>
    <t>28490</t>
  </si>
  <si>
    <t>Fabricação de máquinas e equipamentos, n.e.</t>
  </si>
  <si>
    <t>281</t>
  </si>
  <si>
    <t>Fabricação de máquinas e de equipamentos para uso geral</t>
  </si>
  <si>
    <t>Fabricação de motores e turbinas, excepto motores para aeronaves, automóveis e motociclos</t>
  </si>
  <si>
    <t>Fabricação de fornos e queimadores</t>
  </si>
  <si>
    <t>Fabricação de equipamento de elevação e de movimentação</t>
  </si>
  <si>
    <t>Fabricação de equipamento não doméstico para refrigeração e ventilação</t>
  </si>
  <si>
    <t>Fabricação de outras máquinas para uso geral, n.e.</t>
  </si>
  <si>
    <t>283</t>
  </si>
  <si>
    <t>Fabricação de máquinas e de tractores para a agricultura, pecuária e silvicultura</t>
  </si>
  <si>
    <t>289</t>
  </si>
  <si>
    <t>Fabricação de outras máquinas e equipamento para uso específico</t>
  </si>
  <si>
    <t>Fabricação de máquinas para as indústrias extractivas e para a construção</t>
  </si>
  <si>
    <t>Fabricação de máquinas de moldagem de metais e máquinas-ferramentas</t>
  </si>
  <si>
    <t>Fabricação de máquinas-ferramentas para metais</t>
  </si>
  <si>
    <t>Fabricação de outras máquinas e equipamento para uso específico, n.e.</t>
  </si>
  <si>
    <t>Fabricação de outras máquinas para uso específico, n.e.</t>
  </si>
  <si>
    <t>Fabricação de veículos a motor, reboques e semirreboques</t>
  </si>
  <si>
    <t>Fabricação de veículos automóveis, reboques, semi-reboques e componentes para veículos automóveis</t>
  </si>
  <si>
    <t>Fabricação de veículos automóveis</t>
  </si>
  <si>
    <t>Fabricação de carroçarias, reboques e semi-reboques</t>
  </si>
  <si>
    <t>Fabricação de peças e acessórios para veículos a motor</t>
  </si>
  <si>
    <t>Fabricação de componentes e acessórios para veículos automóveis</t>
  </si>
  <si>
    <t>Fabricação de equipamento eléctrico e electrónico para veículos automóveis</t>
  </si>
  <si>
    <t>Fabricação de outros componentes e acessórios para veículos automóveis</t>
  </si>
  <si>
    <t>Fabricação de outro equipamento de transporte</t>
  </si>
  <si>
    <t>Construção naval</t>
  </si>
  <si>
    <t>Construção de embarcações e estruturas flutuantes civis</t>
  </si>
  <si>
    <t>Construção de embarcações e estruturas flutuantes, excepto de recreio e desporto</t>
  </si>
  <si>
    <t>Construção de embarcações metálicas e estruturas flutuantes, excepto de recreio e desporto</t>
  </si>
  <si>
    <t>Construção de embarcações não metálicas, excepto de recreio e desporto</t>
  </si>
  <si>
    <t>Construção de embarcações de recreio e de desporto</t>
  </si>
  <si>
    <t>Fabricação de material circulante para caminhos-de-ferro</t>
  </si>
  <si>
    <t>Fabricação de aeronaves, veículos espaciais e equipamento relacionado</t>
  </si>
  <si>
    <t>Fabricação de aeronaves, de veículos espaciais e equipamento relacionado</t>
  </si>
  <si>
    <t>3030</t>
  </si>
  <si>
    <t>30300</t>
  </si>
  <si>
    <t>304</t>
  </si>
  <si>
    <t>Fabricação de equipamento de transporte, n.e.</t>
  </si>
  <si>
    <t>Fabricação de bicicletas e veículos para inválidos</t>
  </si>
  <si>
    <t>Fabricação de mobiliário</t>
  </si>
  <si>
    <t>Fabrico de mobiliário e de colchões</t>
  </si>
  <si>
    <t>310</t>
  </si>
  <si>
    <t>3101</t>
  </si>
  <si>
    <t>3102</t>
  </si>
  <si>
    <t>3103</t>
  </si>
  <si>
    <t>3109</t>
  </si>
  <si>
    <t>Fabricação de mobiliário para outros fins</t>
  </si>
  <si>
    <t>31010</t>
  </si>
  <si>
    <t>31020</t>
  </si>
  <si>
    <t>31030</t>
  </si>
  <si>
    <t>31091</t>
  </si>
  <si>
    <t>31092</t>
  </si>
  <si>
    <t>31093</t>
  </si>
  <si>
    <t>31094</t>
  </si>
  <si>
    <t>Actividades de acabamento de mobiliário</t>
  </si>
  <si>
    <t>321</t>
  </si>
  <si>
    <t>Fabricação de joalharia, ourivesaria, bijutaria e artigos similares</t>
  </si>
  <si>
    <t>Fabricação de joalharia, ourivesaria, bijutaria e artigos similares; cunhagem de moedas</t>
  </si>
  <si>
    <t>Fabricação de joalharia, ourivesaria e artigos similares</t>
  </si>
  <si>
    <t>Trabalho de diamantes e de outras pedras preciosas ou semi-preciosas para joalharia e uso industrial</t>
  </si>
  <si>
    <t>322</t>
  </si>
  <si>
    <t>323</t>
  </si>
  <si>
    <t>324</t>
  </si>
  <si>
    <t>Fabricação de instrumentos e materiais médicos e dentários</t>
  </si>
  <si>
    <t>329</t>
  </si>
  <si>
    <t>Indústrias transformadoras, n.e.</t>
  </si>
  <si>
    <t>Outras indústrias transformadoras, n.e.</t>
  </si>
  <si>
    <t>Fabricação de material óptico oftálmico</t>
  </si>
  <si>
    <t>Fabricação de equipamento de protecção e segurança</t>
  </si>
  <si>
    <t>Reparação, manutenção e instalação de máquinas e equipamentos</t>
  </si>
  <si>
    <t>331</t>
  </si>
  <si>
    <t>Reparação e manutenção de produtos metálicos, máquinas e equipamento</t>
  </si>
  <si>
    <t>Reparação e manutenção de produtos metálicos, máquinas e equipamentos</t>
  </si>
  <si>
    <t>Reparação e manutenção de produtos metálicos (excepto máquinas e equipamento)</t>
  </si>
  <si>
    <t>Reparação e manutenção de máquinas e equipamentos</t>
  </si>
  <si>
    <t>Reparação e manutenção de equipamento electrónico e óptico</t>
  </si>
  <si>
    <t>Reparação e manutenção de equipamento eléctrico</t>
  </si>
  <si>
    <t>Reparação e manutenção de embarcações</t>
  </si>
  <si>
    <t>Reparação e manutenção de aeronaves e de veículos espaciais</t>
  </si>
  <si>
    <t>Reparação e manutenção de outro equipamento de transporte</t>
  </si>
  <si>
    <t>D</t>
  </si>
  <si>
    <t>Produção e distribuição de eletricidade, gás, vapor e ar condicionado</t>
  </si>
  <si>
    <t>Electricidade, gás, vapor, água quente e fria e ar frio</t>
  </si>
  <si>
    <t>H</t>
  </si>
  <si>
    <t>Transportes e armazenagem</t>
  </si>
  <si>
    <t>Armazenagem e actividades auxiliares dos transportes (inclui manuseamento)</t>
  </si>
  <si>
    <t>351</t>
  </si>
  <si>
    <t>Produção, transporte e distribuição de energia elétrica</t>
  </si>
  <si>
    <t>Produção, transporte, distribuição e comércio de electricidade</t>
  </si>
  <si>
    <t>Produção de electricidade</t>
  </si>
  <si>
    <t>35112</t>
  </si>
  <si>
    <t>Produção de electricidade de origem térmica</t>
  </si>
  <si>
    <t>Produção de eletricidade a partir de fontes renováveis</t>
  </si>
  <si>
    <t>35111</t>
  </si>
  <si>
    <t>Produção de electricidade de origem hídrica</t>
  </si>
  <si>
    <t>35113</t>
  </si>
  <si>
    <t>Produção de electricidade de origem eólica, geotérmica, solar e de origem, n.e.</t>
  </si>
  <si>
    <t>Transporte de electricidade</t>
  </si>
  <si>
    <t>35120</t>
  </si>
  <si>
    <t>Distribuição de electricidade</t>
  </si>
  <si>
    <t>Comércio de eletricidade</t>
  </si>
  <si>
    <t>Comércio de electricidade</t>
  </si>
  <si>
    <t>352</t>
  </si>
  <si>
    <t>Produção de gás e distribuição de combustíveis gasosos por condutas</t>
  </si>
  <si>
    <t>Produção de gás; distribuição de combustíveis gasosos por condutas; comércio de gás por condutas</t>
  </si>
  <si>
    <t>521</t>
  </si>
  <si>
    <t>Armazenagem</t>
  </si>
  <si>
    <t>353</t>
  </si>
  <si>
    <t>Produção e distribuição de vapor e ar condicionado</t>
  </si>
  <si>
    <t>Produção e distribuição de vapor, água quente e fria e ar frio por conduta; produção de gelo</t>
  </si>
  <si>
    <t>354</t>
  </si>
  <si>
    <t>Captação, tratamento e distribuição de água</t>
  </si>
  <si>
    <t>360</t>
  </si>
  <si>
    <t>Recolha e tratamento de águas residuais</t>
  </si>
  <si>
    <t>Recolha, drenagem e tratamento de águas residuais</t>
  </si>
  <si>
    <t>370</t>
  </si>
  <si>
    <t>Recolha, valorização e eliminação de resíduos</t>
  </si>
  <si>
    <t>381</t>
  </si>
  <si>
    <t>Recolha de resíduos</t>
  </si>
  <si>
    <t>Recolha de resíduos não perigosos</t>
  </si>
  <si>
    <t>382</t>
  </si>
  <si>
    <t>Valorização de resíduos</t>
  </si>
  <si>
    <t>Tratamento e eliminação de resíduos</t>
  </si>
  <si>
    <t>Desmantelamento de equipamentos e bens, em fim de vida</t>
  </si>
  <si>
    <t>38311</t>
  </si>
  <si>
    <t>38312</t>
  </si>
  <si>
    <t>Desmantelamento de equipamentos eléctricos e electrónicos, em fim de vida</t>
  </si>
  <si>
    <t>38313</t>
  </si>
  <si>
    <t>38321</t>
  </si>
  <si>
    <t>Tratamento e eliminação de resíduos não perigosos</t>
  </si>
  <si>
    <t>Tratamento e eliminação de resíduos perigosos</t>
  </si>
  <si>
    <t>Tratamento e eliminação de resíduos inertes</t>
  </si>
  <si>
    <t>Tratamento e eliminação de outros resíduos não perigosos</t>
  </si>
  <si>
    <t>Eliminação de resíduos, sem valorização</t>
  </si>
  <si>
    <t>Descontaminação e actividades similares</t>
  </si>
  <si>
    <t>390</t>
  </si>
  <si>
    <t>F</t>
  </si>
  <si>
    <t>Construção</t>
  </si>
  <si>
    <t>Promoção imobiliária (desenvolvimento de projectos de edifícios); construção de edifícios</t>
  </si>
  <si>
    <t>410</t>
  </si>
  <si>
    <t>Construção de edifícios (residenciais e não residenciais)</t>
  </si>
  <si>
    <t>41200</t>
  </si>
  <si>
    <t>Engenharia civil</t>
  </si>
  <si>
    <t>Actividades especializadas de construção</t>
  </si>
  <si>
    <t>421</t>
  </si>
  <si>
    <t>Construção de estradas e vias-férreas</t>
  </si>
  <si>
    <t>Construção de estradas, pontes, túneis, pistas de aeroportos e vias férreas</t>
  </si>
  <si>
    <t>Construção de estradas e pistas de aeroportos</t>
  </si>
  <si>
    <t>Construção de vias férreas</t>
  </si>
  <si>
    <t>422</t>
  </si>
  <si>
    <t>Construção de redes de transporte de águas, de esgotos, de distribuição de energia, de telecomunicações e de outras redes</t>
  </si>
  <si>
    <t>Construção de redes de transporte de águas, de esgotos e de outros fluídos</t>
  </si>
  <si>
    <t>Construção de redes de transporte e distribuição de electricidade e redes de telecomunicações</t>
  </si>
  <si>
    <t>429</t>
  </si>
  <si>
    <t>Construção de outros projetos de engenharia civil</t>
  </si>
  <si>
    <t>Construção de outras obras de engenharia civil</t>
  </si>
  <si>
    <t>439</t>
  </si>
  <si>
    <t>Outras actividades especializadas de construção</t>
  </si>
  <si>
    <t>Outras actividades especializadas de construção, n.e.</t>
  </si>
  <si>
    <t>Outras actividades especializadas de construção diversas, n.e.</t>
  </si>
  <si>
    <t>Atividades especializadas de construção</t>
  </si>
  <si>
    <t>431</t>
  </si>
  <si>
    <t>Demolição e preparação dos locais de construção</t>
  </si>
  <si>
    <t>432</t>
  </si>
  <si>
    <t>Instalação elétrica, de canalizações e outras instalações</t>
  </si>
  <si>
    <t>Instalação eléctrica, de canalizações, de climatização e outras instalações</t>
  </si>
  <si>
    <t>Instalação eléctrica</t>
  </si>
  <si>
    <t>Instalação de canalizações e de climatização</t>
  </si>
  <si>
    <t>4329</t>
  </si>
  <si>
    <t>43290</t>
  </si>
  <si>
    <t>433</t>
  </si>
  <si>
    <t>Atividades de acabamento em edifícios</t>
  </si>
  <si>
    <t>Actividades de acabamento em edifícios</t>
  </si>
  <si>
    <t>4339</t>
  </si>
  <si>
    <t>Outras actividades de acabamento em edifícios</t>
  </si>
  <si>
    <t>43390</t>
  </si>
  <si>
    <t>434</t>
  </si>
  <si>
    <t>Atividades especializadas de construção na construção de edifícios</t>
  </si>
  <si>
    <t>Actividades de colocação de coberturas</t>
  </si>
  <si>
    <t>435</t>
  </si>
  <si>
    <t>436</t>
  </si>
  <si>
    <t>829</t>
  </si>
  <si>
    <t>Actividades de serviços de apoio prestados às empresas, n.e.</t>
  </si>
  <si>
    <t>Outras actividades de serviços de apoio prestados às empresas, n.e.</t>
  </si>
  <si>
    <t>Outras atividades especializadas de construção</t>
  </si>
  <si>
    <t>Outras atividades especializadas de construção, n.e.</t>
  </si>
  <si>
    <t>G</t>
  </si>
  <si>
    <t>Comércio por grosso e a retalho</t>
  </si>
  <si>
    <t>Comércio por grosso e a retalho; reparação de veículos automóveis e motociclos</t>
  </si>
  <si>
    <t>Comércio por grosso</t>
  </si>
  <si>
    <t>Comércio, manutenção e reparação, de veículos automóveis e motociclos</t>
  </si>
  <si>
    <t>Comércio por grosso (inclui agentes), excepto de veículos automóveis e motociclos</t>
  </si>
  <si>
    <t>461</t>
  </si>
  <si>
    <t>Agentes do comércio por grosso</t>
  </si>
  <si>
    <t>451</t>
  </si>
  <si>
    <t>Comércio de veículos automóveis</t>
  </si>
  <si>
    <t>453</t>
  </si>
  <si>
    <t>Comércio de peças e acessórios para veículos automóveis</t>
  </si>
  <si>
    <t>454</t>
  </si>
  <si>
    <t>Comércio, manutenção e reparação de motociclos, de suas peças e acessórios</t>
  </si>
  <si>
    <t>Agentes do comércio por grosso de matérias-primas agrícolas e têxteis, animais vivos e produtos semi-acabados</t>
  </si>
  <si>
    <t>Agentes do comércio por grosso de combustíveis, minérios, metais e de produtos químicos para a indústria</t>
  </si>
  <si>
    <t>Agentes do comércio por grosso de madeira e materiais de construção</t>
  </si>
  <si>
    <t>Agentes do comércio por grosso de máquinas, equipamento industrial, embarcações e aeronaves</t>
  </si>
  <si>
    <t>Agentes do comércio por grosso de mobiliário, artigos para uso doméstico e ferragens</t>
  </si>
  <si>
    <t>Agentes do comércio por grosso de têxteis, vestuário, calçado e artigos de couro</t>
  </si>
  <si>
    <t>Agentes do comércio por grosso de produtos alimentares, bebidas e tabaco</t>
  </si>
  <si>
    <t>4511</t>
  </si>
  <si>
    <t>Comércio de veículos automóveis ligeiros</t>
  </si>
  <si>
    <t>4519</t>
  </si>
  <si>
    <t>Comércio de outros veículos automóveis</t>
  </si>
  <si>
    <t>4531</t>
  </si>
  <si>
    <t>4540</t>
  </si>
  <si>
    <t>Agentes especializados do comércio por grosso de outros produtos</t>
  </si>
  <si>
    <t>45110</t>
  </si>
  <si>
    <t>45190</t>
  </si>
  <si>
    <t>45310</t>
  </si>
  <si>
    <t>45401</t>
  </si>
  <si>
    <t>Comércio por grosso e a retalho de motociclos, de suas peças e acessórios</t>
  </si>
  <si>
    <t>Agentes do comércio por grosso misto sem predominância</t>
  </si>
  <si>
    <t>462</t>
  </si>
  <si>
    <t>Comércio por grosso de produtos agrícolas brutos e animais vivos</t>
  </si>
  <si>
    <t>Comércio por grosso de cereais, tabaco em bruto, sementes e alimentos para animais</t>
  </si>
  <si>
    <t>Comércio por grosso de cereais, tabaco e cortiça em bruto, sementes, outras matérias-primas agrícolas e alimentos para animais</t>
  </si>
  <si>
    <t>463</t>
  </si>
  <si>
    <t>Comércio por grosso de produtos alimentares, bebidas e tabaco</t>
  </si>
  <si>
    <t>Comércio por grosso de fruta e de produtos hortícolas</t>
  </si>
  <si>
    <t>Comércio por grosso de fruta e de produtos hortícolas, excepto batata</t>
  </si>
  <si>
    <t>Comércio por grosso de carne, produtos à base de carne, peixe e produtos à base de peixe</t>
  </si>
  <si>
    <t>46320</t>
  </si>
  <si>
    <t>46381</t>
  </si>
  <si>
    <t>Comércio por grosso de peixe, crustáceos e moluscos</t>
  </si>
  <si>
    <t>Comércio por grosso de leite e derivados, ovos, azeite, óleos e gorduras alimentares</t>
  </si>
  <si>
    <t>Comércio por grosso de bebidas</t>
  </si>
  <si>
    <t>Comércio por grosso de açúcar, chocolate e produtos de confeitaria</t>
  </si>
  <si>
    <t>46382</t>
  </si>
  <si>
    <t>Comércio por grosso de outros produtos alimentares, n.e.</t>
  </si>
  <si>
    <t>464</t>
  </si>
  <si>
    <t>Comércio por grosso de bens de consumo, exceto alimentares, bebidas e tabaco</t>
  </si>
  <si>
    <t>Comércio por grosso de bens de consumo, excepto alimentares, bebidas e tabaco</t>
  </si>
  <si>
    <t>466</t>
  </si>
  <si>
    <t>Comércio por grosso de outras máquinas, equipamentos e suas partes</t>
  </si>
  <si>
    <t>Comércio por grosso de vestuário e calçado</t>
  </si>
  <si>
    <t>Comércio por grosso de electrodomésticos, aparelhos de rádio e de televisão</t>
  </si>
  <si>
    <t>Comércio por grosso de louças em cerâmica e em vidro e produtos de limpeza</t>
  </si>
  <si>
    <t>Comércio por grosso de produtos farmacêuticos</t>
  </si>
  <si>
    <t>4669</t>
  </si>
  <si>
    <t>Comércio por grosso de outras máquinas e equipamentos</t>
  </si>
  <si>
    <t>46690</t>
  </si>
  <si>
    <t>Comércio por grosso de mobiliário para uso doméstico, para escritório e comércio, de carpetes, tapetes e artigos de iluminação</t>
  </si>
  <si>
    <t>Comércio por grosso de móveis para uso doméstico, carpetes, tapetes e artigos de iluminação</t>
  </si>
  <si>
    <t>4665</t>
  </si>
  <si>
    <t>46470</t>
  </si>
  <si>
    <t>46650</t>
  </si>
  <si>
    <t>Outro comércio por grosso de bens de consumo</t>
  </si>
  <si>
    <t>465</t>
  </si>
  <si>
    <t>Comércio por grosso de equipamento de informação e comunicação</t>
  </si>
  <si>
    <t>Comércio por grosso de equipamento das tecnologias de informação e comunicação (TIC)</t>
  </si>
  <si>
    <t>4651</t>
  </si>
  <si>
    <t>4652</t>
  </si>
  <si>
    <t>Comércio por grosso de equipamentos electrónicos, de telecomunicações e suas partes</t>
  </si>
  <si>
    <t>4666</t>
  </si>
  <si>
    <t>46510</t>
  </si>
  <si>
    <t>46520</t>
  </si>
  <si>
    <t>46660</t>
  </si>
  <si>
    <t>Comércio por grosso de máquinas e equipamentos, agrícolas</t>
  </si>
  <si>
    <t>Comércio por grosso de máquinas para a indústria extractiva, construção e engenharia civil</t>
  </si>
  <si>
    <t>46640</t>
  </si>
  <si>
    <t>467</t>
  </si>
  <si>
    <t>Comércio por grosso de veículos automóveis, motociclos, suas partes e acessórios</t>
  </si>
  <si>
    <t>Comércio por grosso de veículos automóveis</t>
  </si>
  <si>
    <t>468</t>
  </si>
  <si>
    <t>Outro comércio por grosso especializado</t>
  </si>
  <si>
    <t>Comércio por grosso de combustíveis, metais, materiais de construção, ferragens e outros produtos n.e.</t>
  </si>
  <si>
    <t>Comércio por grosso de combustíveis sólidos, líquidos, gasosos e produtos derivados</t>
  </si>
  <si>
    <t>Comércio por grosso de madeira, de materiais de construção e equipamento sanitário</t>
  </si>
  <si>
    <t>46731</t>
  </si>
  <si>
    <t>46732</t>
  </si>
  <si>
    <t>Comércio por grosso de materiais de construção (excepto madeira) e equipamento sanitário</t>
  </si>
  <si>
    <t>4674</t>
  </si>
  <si>
    <t>46740</t>
  </si>
  <si>
    <t>4675</t>
  </si>
  <si>
    <t>46750</t>
  </si>
  <si>
    <t>Comércio por grosso de outros bens intermédios</t>
  </si>
  <si>
    <t>4676</t>
  </si>
  <si>
    <t>46761</t>
  </si>
  <si>
    <t>46762</t>
  </si>
  <si>
    <t>Comércio por grosso de desperdícios e sucata</t>
  </si>
  <si>
    <t>4677</t>
  </si>
  <si>
    <t>46771</t>
  </si>
  <si>
    <t>46772</t>
  </si>
  <si>
    <t>46773</t>
  </si>
  <si>
    <t>469</t>
  </si>
  <si>
    <t>Comércio a retalho</t>
  </si>
  <si>
    <t>Comércio a retalho, excepto de veículos automóveis e motociclos</t>
  </si>
  <si>
    <t>471</t>
  </si>
  <si>
    <t>Comércio a retalho não especializado</t>
  </si>
  <si>
    <t>Comércio a retalho em estabelecimentos não especializados</t>
  </si>
  <si>
    <t>478</t>
  </si>
  <si>
    <t>Comércio a retalho em bancas, feiras e unidades móveis de venda</t>
  </si>
  <si>
    <t>479</t>
  </si>
  <si>
    <t>Comércio a retalho não efectuado em estabelecimentos, bancas, feiras ou unidades móveis de venda</t>
  </si>
  <si>
    <t>Comércio a retalho não especializado, com predominância de produtos alimentares, bebidas ou tabaco</t>
  </si>
  <si>
    <t>Comércio a retalho em estabelecimentos não especializados, com predominância de produtos alimentares, bebidas ou tabaco</t>
  </si>
  <si>
    <t>Comércio a retalho em bancas, feiras e unidades móveis de venda, de produtos alimentares, bebidas e tabaco</t>
  </si>
  <si>
    <t>Comércio a retalho por correspondência ou via Internet</t>
  </si>
  <si>
    <t>4799</t>
  </si>
  <si>
    <t>Comércio a retalho por outros métodos, não efectuado em estabelecimentos, bancas, feiras ou unidades móveis de venda</t>
  </si>
  <si>
    <t>47810</t>
  </si>
  <si>
    <t>47990</t>
  </si>
  <si>
    <t>Outro comércio a retalho não especializado</t>
  </si>
  <si>
    <t>4719</t>
  </si>
  <si>
    <t>Comércio a retalho em estabelecimentos não especializados, sem predominância de produtos alimentares, bebidas ou tabaco</t>
  </si>
  <si>
    <t>Comércio a retalho em bancas, feiras e unidades móveis de venda, de têxteis, vestuário, calçado, malas e similares</t>
  </si>
  <si>
    <t>4789</t>
  </si>
  <si>
    <t>Comércio a retalho em bancas, feiras e unidades móveis de venda, de outros produtos</t>
  </si>
  <si>
    <t>47191</t>
  </si>
  <si>
    <t>Comércio a retalho não especializado, sem predominância de produtos alimentares, bebidas ou tabaco, em grandes armazéns e similares</t>
  </si>
  <si>
    <t>47192</t>
  </si>
  <si>
    <t>47890</t>
  </si>
  <si>
    <t>472</t>
  </si>
  <si>
    <t>Comércio a retalho de produtos alimentares, bebidas e tabaco</t>
  </si>
  <si>
    <t>Comércio a retalho de produtos alimentares, bebidas e tabaco, em estabelecimentos especializados</t>
  </si>
  <si>
    <t>Comércio a retalho de frutas e produtos hortícolas, em estabelecimentos especializados</t>
  </si>
  <si>
    <t>Comércio a retalho de carne e produtos à base de carne, em estabelecimentos especializados</t>
  </si>
  <si>
    <t>Comércio a retalho de peixe, crustáceos e moluscos, em estabelecimentos especializados</t>
  </si>
  <si>
    <t>Comércio a retalho de pão, de produtos de pastelaria e de confeitaria, em estabelecimentos especializados</t>
  </si>
  <si>
    <t>Comércio a retalho de bebidas, em estabelecimentos especializados</t>
  </si>
  <si>
    <t>Comércio a retalho de tabaco, em estabelecimentos especializados</t>
  </si>
  <si>
    <t>Comércio a retalho de outros produtos novos, em estabelecimentos especializados</t>
  </si>
  <si>
    <t>47784</t>
  </si>
  <si>
    <t>Comércio a retalho de outros produtos novos, em estabelecimentos especializados, n.e.</t>
  </si>
  <si>
    <t>Comércio a retalho de outros produtos alimentares</t>
  </si>
  <si>
    <t>4729</t>
  </si>
  <si>
    <t>Comércio a retalho de outros produtos alimentares, em estabelecimentos especializados</t>
  </si>
  <si>
    <t>47291</t>
  </si>
  <si>
    <t>Comércio a retalho de leite e de derivados, em estabelecimentos especializados</t>
  </si>
  <si>
    <t>47292</t>
  </si>
  <si>
    <t>Comércio a retalho de produtos alimentares, naturais e dietéticos, em estabelecimentos especializados</t>
  </si>
  <si>
    <t>47293</t>
  </si>
  <si>
    <t>Outro comércio a retalho de produtos alimentares, em estabelecimentos especializados, n.e.</t>
  </si>
  <si>
    <t>473</t>
  </si>
  <si>
    <t>Comércio a retalho de combustível para veículos a motor, em estabelecimentos especializados</t>
  </si>
  <si>
    <t>474</t>
  </si>
  <si>
    <t>Comércio a retalho de equipamento das tecnologias de informação e comunicação (TIC)</t>
  </si>
  <si>
    <t>Comércio a retalho de equipamento das tecnologias de informação e comunicação (TIC), em estabelecimentos especializados</t>
  </si>
  <si>
    <t>4741</t>
  </si>
  <si>
    <t>Comércio a retalho de computadores, unidades periféricas e programas informáticos, em estabelecimentos especializados</t>
  </si>
  <si>
    <t>4742</t>
  </si>
  <si>
    <t>Comércio a retalho de equipamento de telecomunicações, em estabelecimentos especializados</t>
  </si>
  <si>
    <t>4743</t>
  </si>
  <si>
    <t>Comércio a retalho de equipamento audiovisual, em estabelecimentos especializados</t>
  </si>
  <si>
    <t>47410</t>
  </si>
  <si>
    <t>47420</t>
  </si>
  <si>
    <t>47430</t>
  </si>
  <si>
    <t>475</t>
  </si>
  <si>
    <t>Comércio a retalho de outro equipamento para uso doméstico</t>
  </si>
  <si>
    <t>Comércio a retalho de outro equipamento para uso doméstico, em estabelecimentos especializados</t>
  </si>
  <si>
    <t>476</t>
  </si>
  <si>
    <t>Comércio a retalho de bens culturais e recreativos, em estabelecimentos especializados</t>
  </si>
  <si>
    <t>Comércio a retalho de têxteis, em estabelecimentos especializados</t>
  </si>
  <si>
    <t>Comércio a retalho de ferragens, materiais de construção, tintas e vidros</t>
  </si>
  <si>
    <t>Comércio a retalho de ferragens, tintas, vidros, equipamento sanitário, ladrilhos e similares, em estabelecimentos especializados</t>
  </si>
  <si>
    <t>Comércio a retalho de ferragens e de vidro plano, em estabelecimentos especializados</t>
  </si>
  <si>
    <t>Comércio a retalho de tintas, vernizes e produtos similares, em estabelecimentos especializados</t>
  </si>
  <si>
    <t>Comércio a retalho de material de bricolage, equipamento sanitário, ladrilhos e materiais similares, em estabelecimentos especializados</t>
  </si>
  <si>
    <t>Comércio a retalho de carpetes, tapetes, cortinados e revestimentos para paredes e pavimentos, em estabelecimentos especializados</t>
  </si>
  <si>
    <t>Comércio a retalho de electrodomésticos, em estabelecimentos especializados</t>
  </si>
  <si>
    <t>Comércio a retalho de móveis, de artigos de iluminação, louças e de outros artigos para o lar</t>
  </si>
  <si>
    <t>4759</t>
  </si>
  <si>
    <t>Comércio a retalho de móveis, de artigos de iluminação e de outros artigos para o lar, em estabelecimentos especializados</t>
  </si>
  <si>
    <t>4765</t>
  </si>
  <si>
    <t>Comércio a retalho de jogos e brinquedos, em estabelecimentos especializados</t>
  </si>
  <si>
    <t>47591</t>
  </si>
  <si>
    <t>Comércio a retalho de mobiliário e artigos de iluminação, em estabelecimentos especializados</t>
  </si>
  <si>
    <t>47592</t>
  </si>
  <si>
    <t>Comércio a retalho de louças, cutelaria e de outros artigos similares para uso doméstico, em estabelecimentos especializados</t>
  </si>
  <si>
    <t>47593</t>
  </si>
  <si>
    <t>Comércio a retalho de outros artigos para o lar, n.e., em estabelecimentos especializados</t>
  </si>
  <si>
    <t>47650</t>
  </si>
  <si>
    <t>Comércio a retalho de bens culturais e recreativos</t>
  </si>
  <si>
    <t>477</t>
  </si>
  <si>
    <t>Comércio a retalho de outros produtos, em estabelecimentos especializados</t>
  </si>
  <si>
    <t>Comércio a retalho de livros, em estabelecimentos especializados</t>
  </si>
  <si>
    <t>Comércio a retalho de jornais, revistas e outras publicações periódicas e artigos de papelaria</t>
  </si>
  <si>
    <t>Comércio a retalho de jornais, revistas e artigos de papelaria, em estabelecimentos especializados</t>
  </si>
  <si>
    <t>47620</t>
  </si>
  <si>
    <t>Comércio a retalho de máquinas e de outro material de escritório, em estabelecimentos especializados</t>
  </si>
  <si>
    <t>Comércio a retalho de artigos de desporto, de campismo e lazer, em estabelecimentos especializados</t>
  </si>
  <si>
    <t>Comércio a retalho de discos, CD, DVD, cassetes e similares, em estabelecimentos especializados</t>
  </si>
  <si>
    <t>Comércio a retalho de outros produtos, exceto veículos automóveis e motociclos</t>
  </si>
  <si>
    <t>Comércio a retalho de vestuário</t>
  </si>
  <si>
    <t>Comércio a retalho de vestuário, em estabelecimentos especializados</t>
  </si>
  <si>
    <t>Comércio a retalho de vestuário para adultos, em estabelecimentos especializados</t>
  </si>
  <si>
    <t>Comércio a retalho de vestuário para bebés e crianças, em estabelecimentos especializados</t>
  </si>
  <si>
    <t>Comércio a retalho de calçado e artigos de couro</t>
  </si>
  <si>
    <t>Comércio a retalho de calçado e artigos de couro, em estabelecimentos especializados</t>
  </si>
  <si>
    <t>Comércio a retalho de calçado, em estabelecimentos especializados</t>
  </si>
  <si>
    <t>Comércio a retalho de marroquinaria e artigos de viagem, em estabelecimentos especializados</t>
  </si>
  <si>
    <t>Comércio a retalho de produtos farmacêuticos, em estabelecimentos especializados</t>
  </si>
  <si>
    <t>Comércio a retalho de produtos médicos e ortopédicos</t>
  </si>
  <si>
    <t>Comércio a retalho de produtos médicos e ortopédicos, em estabelecimentos especializados</t>
  </si>
  <si>
    <t>47740</t>
  </si>
  <si>
    <t>Comércio a retalho de material óptico, fotográfico, cinematográfico e de instrumentos de precisão, em estabelecimentos especializados</t>
  </si>
  <si>
    <t>Comércio a retalho de produtos cosméticos e de higiene, em estabelecimentos especializados</t>
  </si>
  <si>
    <t>Comércio a retalho de flores, plantas, fertilizantes, animais de estimação e respetivos alimentos</t>
  </si>
  <si>
    <t>Comércio a retalho de flores, plantas, sementes, fertilizantes, animais de companhia e respectivos alimentos, em estabelecimentos especializados</t>
  </si>
  <si>
    <t>Comércio a retalho de flores, plantas, sementes e fertilizantes, em estabelecimentos especializados</t>
  </si>
  <si>
    <t>Comércio a retalho de animais de companhia e respectivos alimentos, em estabelecimentos especializados</t>
  </si>
  <si>
    <t>Comércio a retalho de relógios e de artigos de ourivesaria e joalharia, em estabelecimentos especializados</t>
  </si>
  <si>
    <t>Comércio a retalho de outros produtos novos</t>
  </si>
  <si>
    <t>Comércio a retalho de combustíveis para uso doméstico, em estabelecimentos especializados</t>
  </si>
  <si>
    <t>Comércio a retalho de artigos em segunda mão, em estabelecimentos especializados</t>
  </si>
  <si>
    <t>Comércio a retalho de veículos automóveis, motociclos, suas partes e acessórios</t>
  </si>
  <si>
    <t>Comércio a retalho de veículos automóveis</t>
  </si>
  <si>
    <t>4532</t>
  </si>
  <si>
    <t>45320</t>
  </si>
  <si>
    <t>Atividades de serviços de intermediação no comércio a retalho</t>
  </si>
  <si>
    <t>S</t>
  </si>
  <si>
    <t>Outras actividades de serviços</t>
  </si>
  <si>
    <t>Transportes terrestres e transportes por oleodutos ou gasodutos</t>
  </si>
  <si>
    <t>491</t>
  </si>
  <si>
    <t>Transporte ferroviário de passageiros</t>
  </si>
  <si>
    <t>Transporte interurbano de passageiros por caminho-de-ferro</t>
  </si>
  <si>
    <t>493</t>
  </si>
  <si>
    <t>Outros transportes terrestres de passageiros</t>
  </si>
  <si>
    <t>Transportes terrestres, urbanos e suburbanos, de passageiros</t>
  </si>
  <si>
    <t>49100</t>
  </si>
  <si>
    <t>49310</t>
  </si>
  <si>
    <t>492</t>
  </si>
  <si>
    <t>Transporte de mercadorias por caminho-de-ferro</t>
  </si>
  <si>
    <t>Transporte de mercadorias por caminhos-de-ferro</t>
  </si>
  <si>
    <t>Transporte rodoviário regular de passageiros</t>
  </si>
  <si>
    <t>Outros transportes terrestres de passageiros, n.e</t>
  </si>
  <si>
    <t>49391</t>
  </si>
  <si>
    <t>Transporte interurbano em autocarros</t>
  </si>
  <si>
    <t>49392</t>
  </si>
  <si>
    <t>Outros transportes terrestres de passageiros diversos, n.e</t>
  </si>
  <si>
    <t>Transporte ocasional de passageiros em veículos ligeiros</t>
  </si>
  <si>
    <t>494</t>
  </si>
  <si>
    <t>Transportes rodoviários de mercadorias e serviços de mudanças</t>
  </si>
  <si>
    <t>Transportes rodoviários de mercadorias e actividades de mudanças</t>
  </si>
  <si>
    <t>Actividades de mudanças, por via rodoviária</t>
  </si>
  <si>
    <t>495</t>
  </si>
  <si>
    <t>Transportes por água</t>
  </si>
  <si>
    <t>501</t>
  </si>
  <si>
    <t>Transportes marítimos de passageiros</t>
  </si>
  <si>
    <t>Transportes costeiros e locais de passageiros</t>
  </si>
  <si>
    <t>503</t>
  </si>
  <si>
    <t>Transportes de passageiros por vias navegáveis interiores</t>
  </si>
  <si>
    <t>50300</t>
  </si>
  <si>
    <t>Transportes aéreos</t>
  </si>
  <si>
    <t>512</t>
  </si>
  <si>
    <t>Transportes aéreos de mercadorias e transportes espaciais</t>
  </si>
  <si>
    <t>Armazenagem e atividades auxiliares dos transportes</t>
  </si>
  <si>
    <t>Agências de viagem, operadores turísticos, outros serviços de reservas e actividades relacionadas</t>
  </si>
  <si>
    <t>522</t>
  </si>
  <si>
    <t>Atividades auxiliares dos transportes</t>
  </si>
  <si>
    <t>Actividades auxiliares dos transportes</t>
  </si>
  <si>
    <t>Atividades auxiliares dos transportes terrestres</t>
  </si>
  <si>
    <t>Actividades auxiliares e de gestão de infra-estruturas dos transportes terrestres</t>
  </si>
  <si>
    <t>Gestão de infra-estruturas dos transportes terrestres</t>
  </si>
  <si>
    <t>Outras actividades auxiliares dos transportes terrestres</t>
  </si>
  <si>
    <t>Actividades auxiliares dos transportes por água</t>
  </si>
  <si>
    <t>Actividades auxiliares dos transportes aéreos</t>
  </si>
  <si>
    <t>Actividades dos agentes transitários, aduaneiros e de outras actividades de apoio ao transporte</t>
  </si>
  <si>
    <t>52291</t>
  </si>
  <si>
    <t>Organização do transporte</t>
  </si>
  <si>
    <t>Outras atividades de apoio ao transporte</t>
  </si>
  <si>
    <t>52292</t>
  </si>
  <si>
    <t>523</t>
  </si>
  <si>
    <t>Atividades de serviços de intermediação dos transportes</t>
  </si>
  <si>
    <t>791</t>
  </si>
  <si>
    <t>Agências de viagem e operadores turísticos</t>
  </si>
  <si>
    <t>799</t>
  </si>
  <si>
    <t>Outros serviços de reservas e actividades relacionadas</t>
  </si>
  <si>
    <t>Actividades das agências de viagem</t>
  </si>
  <si>
    <t>Atividades postais e de correios</t>
  </si>
  <si>
    <t>Actividades postais e de courier</t>
  </si>
  <si>
    <t>Outras actividades de serviços pessoais</t>
  </si>
  <si>
    <t>531</t>
  </si>
  <si>
    <t>Actividades postais sujeitas a obrigações do serviço universal</t>
  </si>
  <si>
    <t>532</t>
  </si>
  <si>
    <t>Outras atividades postais e de correios</t>
  </si>
  <si>
    <t>Outras actividades postais e de courier</t>
  </si>
  <si>
    <t>960</t>
  </si>
  <si>
    <t>9601</t>
  </si>
  <si>
    <t>Lavagem e limpeza a seco de têxteis e peles</t>
  </si>
  <si>
    <t>53200</t>
  </si>
  <si>
    <t>96010</t>
  </si>
  <si>
    <t>533</t>
  </si>
  <si>
    <t>I</t>
  </si>
  <si>
    <t>Atividades de alojamento e restauração</t>
  </si>
  <si>
    <t>Alojamento, restauração e similares</t>
  </si>
  <si>
    <t>Alojamento</t>
  </si>
  <si>
    <t>551</t>
  </si>
  <si>
    <t>Estabelecimentos hoteleiros</t>
  </si>
  <si>
    <t>552</t>
  </si>
  <si>
    <t>Residências para férias e outros alojamentos de curta duração</t>
  </si>
  <si>
    <t>5511</t>
  </si>
  <si>
    <t>Estabelecimentos hoteleiros com restaurante</t>
  </si>
  <si>
    <t>5512</t>
  </si>
  <si>
    <t>Estabelecimentos hoteleiros sem restaurante</t>
  </si>
  <si>
    <t>55111</t>
  </si>
  <si>
    <t>Hotéis com restaurante</t>
  </si>
  <si>
    <t>55121</t>
  </si>
  <si>
    <t>Hotéis sem restaurante</t>
  </si>
  <si>
    <t>55116</t>
  </si>
  <si>
    <t>Hotéis-Apartamentos com restaurante</t>
  </si>
  <si>
    <t>55114</t>
  </si>
  <si>
    <t>Pousadas com restaurante</t>
  </si>
  <si>
    <t>55117</t>
  </si>
  <si>
    <t>Aldeamentos turísticos com restaurante</t>
  </si>
  <si>
    <t>55118</t>
  </si>
  <si>
    <t>Apartamentos turísticos com restaurante</t>
  </si>
  <si>
    <t>55123</t>
  </si>
  <si>
    <t>Apartamentos turísticos sem restaurante</t>
  </si>
  <si>
    <t>Turismo no espaço rural</t>
  </si>
  <si>
    <t>55112</t>
  </si>
  <si>
    <t>Pensões com restaurante</t>
  </si>
  <si>
    <t>55113</t>
  </si>
  <si>
    <t>Estalagens com restaurante</t>
  </si>
  <si>
    <t>55115</t>
  </si>
  <si>
    <t>Motéis com restaurante</t>
  </si>
  <si>
    <t>55119</t>
  </si>
  <si>
    <t>Outros estabelecimentos hoteleiros com restaurante</t>
  </si>
  <si>
    <t>55122</t>
  </si>
  <si>
    <t>Pensões sem restaurante</t>
  </si>
  <si>
    <t>55124</t>
  </si>
  <si>
    <t>Outros estabelecimentos hoteleiros sem restaurante</t>
  </si>
  <si>
    <t>Alojamentos de férias e outros alojamentos de curta duração</t>
  </si>
  <si>
    <t>553</t>
  </si>
  <si>
    <t>554</t>
  </si>
  <si>
    <t>559</t>
  </si>
  <si>
    <t>Restauração</t>
  </si>
  <si>
    <t>Restauração e similares</t>
  </si>
  <si>
    <t>561</t>
  </si>
  <si>
    <t>Restaurantes, incluindo alimentação em meios móveis</t>
  </si>
  <si>
    <t>Restaurantes (inclui actividades de restauração em meios móveis)</t>
  </si>
  <si>
    <t>Atividades de restauração</t>
  </si>
  <si>
    <t>5610</t>
  </si>
  <si>
    <t>56101</t>
  </si>
  <si>
    <t>56102</t>
  </si>
  <si>
    <t>56103</t>
  </si>
  <si>
    <t>56104</t>
  </si>
  <si>
    <t>56105</t>
  </si>
  <si>
    <t>56106</t>
  </si>
  <si>
    <t>Confecção de refeições prontas a levar para casa</t>
  </si>
  <si>
    <t>56107</t>
  </si>
  <si>
    <t>Restaurantes, n.e. (inclui actividades de restauração em meios móveis)</t>
  </si>
  <si>
    <t>562</t>
  </si>
  <si>
    <t>Fornecimento de refeições para eventos, atividades de serviços de fornecimento de refeições por contrato e outras atividades de serviços de alimentação</t>
  </si>
  <si>
    <t>Fornecimento de refeições para eventos e outras actividades de serviço de refeições</t>
  </si>
  <si>
    <t>5629</t>
  </si>
  <si>
    <t>Outras actividades de serviço de refeições</t>
  </si>
  <si>
    <t>56290</t>
  </si>
  <si>
    <t>563</t>
  </si>
  <si>
    <t>Atividades de estabelecimentos de bebidas</t>
  </si>
  <si>
    <t>Estabelecimentos de bebidas</t>
  </si>
  <si>
    <t>Outros estabelecimentos de bebidas sem espectáculo</t>
  </si>
  <si>
    <t>Estabelecimentos de bebidas itinerantes (Lei n.º 66/2018, de 3 de dezembro)</t>
  </si>
  <si>
    <t>564</t>
  </si>
  <si>
    <t>J</t>
  </si>
  <si>
    <t>Atividades de edição, difusão e produção e distribuição de conteúdos</t>
  </si>
  <si>
    <t>Actividades de informação e de comunicação</t>
  </si>
  <si>
    <t>Atividades de edição</t>
  </si>
  <si>
    <t>Actividades de edição</t>
  </si>
  <si>
    <t>581</t>
  </si>
  <si>
    <t>Edição de livros, jornais e de outras publicações, exceto edição de programas informáticos</t>
  </si>
  <si>
    <t>Edição de livros, de jornais e de outras publicações</t>
  </si>
  <si>
    <t>5814</t>
  </si>
  <si>
    <t>58140</t>
  </si>
  <si>
    <t>Edição de listas destinadas a consulta</t>
  </si>
  <si>
    <t>Outras actividades de edição</t>
  </si>
  <si>
    <t>582</t>
  </si>
  <si>
    <t>Edição de programas informáticos</t>
  </si>
  <si>
    <t>Edição de jogos de computador</t>
  </si>
  <si>
    <t>Atividades de produção de filmes, de vídeos e de programas de televisão, de gravação de som e de edição de música</t>
  </si>
  <si>
    <t>Actividades cinematográficas, de vídeo, de produção de programas de televisão, de gravação de som e de edição de música</t>
  </si>
  <si>
    <t>591</t>
  </si>
  <si>
    <t>Atividades cinematográficas, de vídeos e de programas de televisão</t>
  </si>
  <si>
    <t>Actividades cinematográficas, de vídeo e de produção de programas de televisão</t>
  </si>
  <si>
    <t>Produção de filmes, de vídeos e de programas de televisão</t>
  </si>
  <si>
    <t>Actividades técnicas de pós-produção para filmes, vídeos e programas de televisão</t>
  </si>
  <si>
    <t>Distribuição de filmes, de vídeos e de programas de televisão</t>
  </si>
  <si>
    <t>Projecção de filmes e de vídeos</t>
  </si>
  <si>
    <t>592</t>
  </si>
  <si>
    <t>Actividades de gravação de som e edição de música</t>
  </si>
  <si>
    <t>Atividades de programação, difusão de rádio e de televisão, de agências de notícias e outras atividades de distribuição de conteúdos</t>
  </si>
  <si>
    <t>Actividades de rádio e de televisão</t>
  </si>
  <si>
    <t>Actividades dos serviços de informação</t>
  </si>
  <si>
    <t>601</t>
  </si>
  <si>
    <t>Actividades de rádio</t>
  </si>
  <si>
    <t>602</t>
  </si>
  <si>
    <t>Actividades de televisão</t>
  </si>
  <si>
    <t>631</t>
  </si>
  <si>
    <t>Actividades de processamento de dados, domiciliação de informação e actividades relacionadas; portais Web</t>
  </si>
  <si>
    <t>6311</t>
  </si>
  <si>
    <t>Actividades de processamento de dados, domiciliação de informação e actividades relacionadas</t>
  </si>
  <si>
    <t>63110</t>
  </si>
  <si>
    <t>603</t>
  </si>
  <si>
    <t>Atividades das agências de notícias e outras atividades de distribuição de conteúdos</t>
  </si>
  <si>
    <t>639</t>
  </si>
  <si>
    <t>Outras actividades dos serviços de informação</t>
  </si>
  <si>
    <t>Actividades de agências de notícias</t>
  </si>
  <si>
    <t>6312</t>
  </si>
  <si>
    <t>Portais Web</t>
  </si>
  <si>
    <t>63120</t>
  </si>
  <si>
    <t>K</t>
  </si>
  <si>
    <t>Telecomunicações, programação informática, consultoria, infraestruturas de computação e outras atividades dos serviços de informação</t>
  </si>
  <si>
    <t>Telecomunicações</t>
  </si>
  <si>
    <t>611</t>
  </si>
  <si>
    <t>Atividades de telecomunicações por fios, sem fios e por satélites</t>
  </si>
  <si>
    <t>Actividades de telecomunicações por fio</t>
  </si>
  <si>
    <t>612</t>
  </si>
  <si>
    <t>Actividades de telecomunicações sem fio</t>
  </si>
  <si>
    <t>613</t>
  </si>
  <si>
    <t>Actividades de telecomunicações por satélite</t>
  </si>
  <si>
    <t>619</t>
  </si>
  <si>
    <t>Outras actividades de telecomunicações</t>
  </si>
  <si>
    <t>6130</t>
  </si>
  <si>
    <t>61100</t>
  </si>
  <si>
    <t>61300</t>
  </si>
  <si>
    <t>Consultoria, programação informática e atividades relacionadas</t>
  </si>
  <si>
    <t>Consultoria e programação informática e actividades relacionadas</t>
  </si>
  <si>
    <t>621</t>
  </si>
  <si>
    <t>620</t>
  </si>
  <si>
    <t>6201</t>
  </si>
  <si>
    <t>Actividades de programação informática</t>
  </si>
  <si>
    <t>62010</t>
  </si>
  <si>
    <t>622</t>
  </si>
  <si>
    <t>Atividades de consultoria informática e de gestão de instalações informáticas</t>
  </si>
  <si>
    <t>6202</t>
  </si>
  <si>
    <t>Actividades de consultoria em informática</t>
  </si>
  <si>
    <t>6203</t>
  </si>
  <si>
    <t>Gestão e exploração de equipamento informático</t>
  </si>
  <si>
    <t>62020</t>
  </si>
  <si>
    <t>62030</t>
  </si>
  <si>
    <t>629</t>
  </si>
  <si>
    <t>6209</t>
  </si>
  <si>
    <t>Outras actividades relacionadas com as tecnologias da informação e informática</t>
  </si>
  <si>
    <t>62090</t>
  </si>
  <si>
    <t>Infraestruturas de computação, atividades de processamento de dados, domiciliação de informação e outras atividades dos serviços de informação</t>
  </si>
  <si>
    <t>Atividades de portais de pesquisa Web e outras atividades dos serviços de informação</t>
  </si>
  <si>
    <t>6399</t>
  </si>
  <si>
    <t>Outras actividades dos serviços de informação, n.e.</t>
  </si>
  <si>
    <t>63990</t>
  </si>
  <si>
    <t>L</t>
  </si>
  <si>
    <t>Atividades financeiras e de seguros</t>
  </si>
  <si>
    <t>Actividades financeiras e de seguros</t>
  </si>
  <si>
    <t>Atividades de serviços financeiros, exceto seguros e fundos de pensões</t>
  </si>
  <si>
    <t>Actividades de serviços financeiros, excepto seguros e fundos de pensões</t>
  </si>
  <si>
    <t>641</t>
  </si>
  <si>
    <t>Intermediação monetária</t>
  </si>
  <si>
    <t>642</t>
  </si>
  <si>
    <t>Atividades das sociedades gestoras de participações sociais e canais de financiamento (financing conduits)</t>
  </si>
  <si>
    <t>Actividades das sociedades gestoras de participações sociais</t>
  </si>
  <si>
    <t>649</t>
  </si>
  <si>
    <t>Outras actividades de serviços financeiros, excepto seguros e fundos de pensões</t>
  </si>
  <si>
    <t>Atividades das sociedades gestoras de participações sociais</t>
  </si>
  <si>
    <t>6420</t>
  </si>
  <si>
    <t>64201</t>
  </si>
  <si>
    <t>Actividades das sociedades gestoras de participações sociais financeiras</t>
  </si>
  <si>
    <t>64202</t>
  </si>
  <si>
    <t>Actividades das sociedades gestoras de participações sociais não financeiras</t>
  </si>
  <si>
    <t>Outras actividades de serviços financeiros n.e., excepto seguros e fundos de pensões</t>
  </si>
  <si>
    <t>64992</t>
  </si>
  <si>
    <t>Outras actividades de serviços financeiros diversos, n.e., excepto seguros e fundos de pensões</t>
  </si>
  <si>
    <t>643</t>
  </si>
  <si>
    <t>Atividades de trusts, fundos e entidades financeiras semelhantes</t>
  </si>
  <si>
    <t>Trusts, fundos e entidades financeiras similares</t>
  </si>
  <si>
    <t>6430</t>
  </si>
  <si>
    <t>64300</t>
  </si>
  <si>
    <t>Outras atividades de serviços financeiros, exceto seguros e fundos de pensões</t>
  </si>
  <si>
    <t>Actividades de locação financeira</t>
  </si>
  <si>
    <t>Outras atividades de crédito</t>
  </si>
  <si>
    <t>Outras actividades de crédito</t>
  </si>
  <si>
    <t>Actividades das instituições financeiras de crédito</t>
  </si>
  <si>
    <t>Actividades das sociedades financeiras para aquisições a crédito</t>
  </si>
  <si>
    <t>64991</t>
  </si>
  <si>
    <t>Actividades de factoring</t>
  </si>
  <si>
    <t>Outras actividades de crédito, n.e.</t>
  </si>
  <si>
    <t>Outras atividades de serviços financeiros n.e., exceto seguros e fundos de pensões</t>
  </si>
  <si>
    <t>Seguros, resseguros e fundos de pensões, exceto segurança social obrigatória</t>
  </si>
  <si>
    <t>Seguros, resseguros e fundos de pensões, excepto segurança social obrigatória</t>
  </si>
  <si>
    <t>651</t>
  </si>
  <si>
    <t>Seguros</t>
  </si>
  <si>
    <t>Seguros de vida</t>
  </si>
  <si>
    <t>Seguros de vida e outras actividades complementares de segurança social</t>
  </si>
  <si>
    <t>Outras actividades complementares de segurança social</t>
  </si>
  <si>
    <t>652</t>
  </si>
  <si>
    <t>653</t>
  </si>
  <si>
    <t>Fundos de pensões e regimes profissionais complementares</t>
  </si>
  <si>
    <t>Atividades auxiliares de serviços financeiros e das atividades dos seguros</t>
  </si>
  <si>
    <t>Actividades auxiliares de serviços financeiros e dos seguros</t>
  </si>
  <si>
    <t>661</t>
  </si>
  <si>
    <t>Atividades auxiliares de serviços financeiros, exceto seguros e fundos de pensões</t>
  </si>
  <si>
    <t>Actividades auxiliares de serviços financeiros, excepto seguros e fundos de pensões</t>
  </si>
  <si>
    <t>Actividades de negociação por conta de terceiros em valores mobiliários e outros instrumentos financeiros</t>
  </si>
  <si>
    <t>Outras actividades auxiliares de serviços financeiros, excepto seguros e fundos de pensões</t>
  </si>
  <si>
    <t>662</t>
  </si>
  <si>
    <t>Atividades auxiliares de seguros e de fundos de pensões</t>
  </si>
  <si>
    <t>Actividades auxiliares de seguros e de fundos de pensões</t>
  </si>
  <si>
    <t>Actividades de avaliação de riscos e danos</t>
  </si>
  <si>
    <t>Actividades de mediadores de seguros</t>
  </si>
  <si>
    <t>Outras actividades auxiliares de seguros e fundos de pensões</t>
  </si>
  <si>
    <t>663</t>
  </si>
  <si>
    <t>Actividades de gestão de fundos</t>
  </si>
  <si>
    <t>Atividades imobiliárias</t>
  </si>
  <si>
    <t>Actividades imobiliárias</t>
  </si>
  <si>
    <t>681</t>
  </si>
  <si>
    <t>Atividades imobiliárias com bens imobiliários próprios e desenvolvimento de projetos de edifícios</t>
  </si>
  <si>
    <t>Promoção imobiliária (desenvolvimento de projectos de edifícios)</t>
  </si>
  <si>
    <t>6810</t>
  </si>
  <si>
    <t>68100</t>
  </si>
  <si>
    <t>4110</t>
  </si>
  <si>
    <t>41100</t>
  </si>
  <si>
    <t>682</t>
  </si>
  <si>
    <t>Arrendamento de bens imobiliários</t>
  </si>
  <si>
    <t>683</t>
  </si>
  <si>
    <t>Atividades imobiliárias por conta de outrem</t>
  </si>
  <si>
    <t>Actividades imobiliárias por conta de outrem</t>
  </si>
  <si>
    <t>Mediação e avaliação imobiliária</t>
  </si>
  <si>
    <t>68311</t>
  </si>
  <si>
    <t>Actividades de mediação imobiliária</t>
  </si>
  <si>
    <t>Outras atividades imobiliárias por conta de outrem</t>
  </si>
  <si>
    <t>Administração de imóveis por conta de outrem; administração de condomínios</t>
  </si>
  <si>
    <t>68312</t>
  </si>
  <si>
    <t>Actividades de angariação imobiliária</t>
  </si>
  <si>
    <t>68313</t>
  </si>
  <si>
    <t>Actividades de avaliação imobiliária</t>
  </si>
  <si>
    <t>Atividades de consultoria, científicas, técnicas e similares</t>
  </si>
  <si>
    <t>Atividades jurídicas e de contabilidade</t>
  </si>
  <si>
    <t>Actividades jurídicas e de contabilidade</t>
  </si>
  <si>
    <t>691</t>
  </si>
  <si>
    <t>Atividades jurídicas</t>
  </si>
  <si>
    <t>Actividades jurídicas e dos cartórios notariais</t>
  </si>
  <si>
    <t>Actividades jurídicas</t>
  </si>
  <si>
    <t>Actividades dos cartórios notariais</t>
  </si>
  <si>
    <t>692</t>
  </si>
  <si>
    <t>Atividades de contabilidade e auditoria; consultoria fiscal</t>
  </si>
  <si>
    <t>Actividades de contabilidade e auditoria; consultoria fiscal</t>
  </si>
  <si>
    <t>69200</t>
  </si>
  <si>
    <t>Atividades das sedes sociais e de consultoria para a gestão</t>
  </si>
  <si>
    <t>Actividades das sedes sociais e de consultoria para a gestão</t>
  </si>
  <si>
    <t>701</t>
  </si>
  <si>
    <t>Actividades das sedes sociais</t>
  </si>
  <si>
    <t>702</t>
  </si>
  <si>
    <t>Actividades de consultoria para os negócios e a gestão</t>
  </si>
  <si>
    <t>7022</t>
  </si>
  <si>
    <t>Outras actividades de consultoria para os negócios e a gestão</t>
  </si>
  <si>
    <t>70220</t>
  </si>
  <si>
    <t>Atividades de arquitetura e de engenharia; atividades de ensaios e de análises técnicas</t>
  </si>
  <si>
    <t>Actividades de arquitectura, de engenharia e técnicas afins; actividades de ensaios e de análises técnicas</t>
  </si>
  <si>
    <t>711</t>
  </si>
  <si>
    <t>Atividades de arquitetura, de engenharia e técnicas afins</t>
  </si>
  <si>
    <t>Actividades de arquitectura, de engenharia e técnicas afins</t>
  </si>
  <si>
    <t>Actividades de arquitectura</t>
  </si>
  <si>
    <t>Actividades de engenharia e técnicas afins</t>
  </si>
  <si>
    <t>712</t>
  </si>
  <si>
    <t>Actividades de ensaios e análises técnicas</t>
  </si>
  <si>
    <t>Investigação científica e desenvolvimento</t>
  </si>
  <si>
    <t>Actividades de investigação científica e de desenvolvimento</t>
  </si>
  <si>
    <t>Investigação e desenvolvimento das ciências físicas e naturais</t>
  </si>
  <si>
    <t>7211</t>
  </si>
  <si>
    <t>7219</t>
  </si>
  <si>
    <t>72110</t>
  </si>
  <si>
    <t>72190</t>
  </si>
  <si>
    <t>722</t>
  </si>
  <si>
    <t>Atividades de publicidade, estudos de mercado e relações públicas</t>
  </si>
  <si>
    <t>Publicidade, estudos de mercado e sondagens de opinião</t>
  </si>
  <si>
    <t>731</t>
  </si>
  <si>
    <t>Publicidade</t>
  </si>
  <si>
    <t>Agências de publicidade</t>
  </si>
  <si>
    <t>Actividades de representação nos meios de comunicação</t>
  </si>
  <si>
    <t>732</t>
  </si>
  <si>
    <t>733</t>
  </si>
  <si>
    <t>7021</t>
  </si>
  <si>
    <t>Actividades de relações públicas e comunicação</t>
  </si>
  <si>
    <t>70210</t>
  </si>
  <si>
    <t>Outras atividades de consultoria, científicas, técnicas e similares</t>
  </si>
  <si>
    <t>741</t>
  </si>
  <si>
    <t>Atividades especializadas de design</t>
  </si>
  <si>
    <t>Actividades de design</t>
  </si>
  <si>
    <t>7410</t>
  </si>
  <si>
    <t>74100</t>
  </si>
  <si>
    <t>743</t>
  </si>
  <si>
    <t>Actividades de tradução e interpretação</t>
  </si>
  <si>
    <t>749</t>
  </si>
  <si>
    <t>Outras atividades de consultoria, científicas, técnicas e similares, n.e.</t>
  </si>
  <si>
    <t>Outras actividades de consultoria, científicas, técnicas e similares, n.e.</t>
  </si>
  <si>
    <t>7490</t>
  </si>
  <si>
    <t>74900</t>
  </si>
  <si>
    <t>Todas as outras atividades de consultoria, científicas, técnicas e similares, n.e.</t>
  </si>
  <si>
    <t>Actividades veterinárias</t>
  </si>
  <si>
    <t>750</t>
  </si>
  <si>
    <t>O</t>
  </si>
  <si>
    <t>Atividades administrativas e dos serviços de apoio</t>
  </si>
  <si>
    <t>Atividades de aluguer</t>
  </si>
  <si>
    <t>Actividades de aluguer</t>
  </si>
  <si>
    <t>771</t>
  </si>
  <si>
    <t>Aluguer de veículos automóveis</t>
  </si>
  <si>
    <t>773</t>
  </si>
  <si>
    <t>Aluguer de outras máquinas e equipamentos</t>
  </si>
  <si>
    <t>Aluguer de veículos automóveis ligeiros</t>
  </si>
  <si>
    <t>Aluguer de outras máquinas e equipamentos, n.e.</t>
  </si>
  <si>
    <t>77110</t>
  </si>
  <si>
    <t>772</t>
  </si>
  <si>
    <t>Aluguer de bens de uso pessoal e doméstico</t>
  </si>
  <si>
    <t>Aluguer de bens recreativos e desportivos</t>
  </si>
  <si>
    <t>77210</t>
  </si>
  <si>
    <t>Aluguer de videocassetes e discos</t>
  </si>
  <si>
    <t>7729</t>
  </si>
  <si>
    <t>77290</t>
  </si>
  <si>
    <t>Aluguer de outras máquinas, equipamentos e bens tangíveis</t>
  </si>
  <si>
    <t>Aluguer de máquinas e equipamentos de escritório (inclui computadores)</t>
  </si>
  <si>
    <t>774</t>
  </si>
  <si>
    <t>Locação de propriedade intelectual e produtos similares, excepto direitos de autor</t>
  </si>
  <si>
    <t>775</t>
  </si>
  <si>
    <t>Atividades de serviços de intermediação de aluguer e locação de bens corpóreos e ativos incorpóreos não financeiros</t>
  </si>
  <si>
    <t>Atividades de emprego</t>
  </si>
  <si>
    <t>Actividades de emprego</t>
  </si>
  <si>
    <t>781</t>
  </si>
  <si>
    <t>Actividades das empresas de selecção e colocação de pessoal</t>
  </si>
  <si>
    <t>782</t>
  </si>
  <si>
    <t>Atividades das empresas de trabalho temporário e outro fornecimento de recursos humanos</t>
  </si>
  <si>
    <t>Actividades das empresas de trabalho temporário</t>
  </si>
  <si>
    <t>783</t>
  </si>
  <si>
    <t>7830</t>
  </si>
  <si>
    <t>78200</t>
  </si>
  <si>
    <t>78300</t>
  </si>
  <si>
    <t>Atividades das agências de viagens, dos operadores turísticos e outras atividades dos serviços de reservas e atividades relacionadas</t>
  </si>
  <si>
    <t>Atividades das agências de viagens e dos operadores turísticos</t>
  </si>
  <si>
    <t>Actividades dos operadores turísticos</t>
  </si>
  <si>
    <t>Atividades de investigação e de segurança</t>
  </si>
  <si>
    <t>Actividades de investigação e segurança</t>
  </si>
  <si>
    <t>800</t>
  </si>
  <si>
    <t>801</t>
  </si>
  <si>
    <t>Actividades de segurança privada</t>
  </si>
  <si>
    <t>802</t>
  </si>
  <si>
    <t>Actividades relacionadas com sistemas de segurança</t>
  </si>
  <si>
    <t>803</t>
  </si>
  <si>
    <t>Actividades de investigação</t>
  </si>
  <si>
    <t>Atividades de investigação e de segurança privada</t>
  </si>
  <si>
    <t>8010</t>
  </si>
  <si>
    <t>8030</t>
  </si>
  <si>
    <t>80100</t>
  </si>
  <si>
    <t>80300</t>
  </si>
  <si>
    <t>8020</t>
  </si>
  <si>
    <t>80200</t>
  </si>
  <si>
    <t>Atividades dos serviços relacionados com edifícios e plantação e manutenção de jardins</t>
  </si>
  <si>
    <t>Actividades relacionadas com edifícios, plantação e manutenção de jardins</t>
  </si>
  <si>
    <t>811</t>
  </si>
  <si>
    <t>Actividades combinadas de apoio aos edifícios</t>
  </si>
  <si>
    <t>812</t>
  </si>
  <si>
    <t>Atividades de limpeza</t>
  </si>
  <si>
    <t>Actividades de limpeza</t>
  </si>
  <si>
    <t>Actividades de limpeza geral em edifícios</t>
  </si>
  <si>
    <t>Outras actividades de limpeza em edifícios e em equipamentos industriais</t>
  </si>
  <si>
    <t>Outras atividades de limpeza</t>
  </si>
  <si>
    <t>8129</t>
  </si>
  <si>
    <t>Outras actividades de limpeza</t>
  </si>
  <si>
    <t>81291</t>
  </si>
  <si>
    <t>Actividades de desinfecção, desratização e similares</t>
  </si>
  <si>
    <t>81292</t>
  </si>
  <si>
    <t>Outras actividades de limpeza, n.e.</t>
  </si>
  <si>
    <t>813</t>
  </si>
  <si>
    <t>Actividades de plantação e manutenção de jardins</t>
  </si>
  <si>
    <t>Atividades de serviços administrativos e de apoio aos negócios</t>
  </si>
  <si>
    <t>8211</t>
  </si>
  <si>
    <t>Actividades combinadas de serviços administrativos</t>
  </si>
  <si>
    <t>82110</t>
  </si>
  <si>
    <t>822</t>
  </si>
  <si>
    <t>Actividades dos centros de chamadas</t>
  </si>
  <si>
    <t>823</t>
  </si>
  <si>
    <t>Organização de feiras, congressos e outros eventos similares</t>
  </si>
  <si>
    <t>824</t>
  </si>
  <si>
    <t>Atividades de serviços de apoio aos negócios, n.e.</t>
  </si>
  <si>
    <t>Actividades de cobranças e avaliação de crédito</t>
  </si>
  <si>
    <t>Atividades de embalagem</t>
  </si>
  <si>
    <t>Actividades de embalagem</t>
  </si>
  <si>
    <t>Outras actividades de embalagem</t>
  </si>
  <si>
    <t>P</t>
  </si>
  <si>
    <t>Administração pública e defesa; segurança social obrigatória</t>
  </si>
  <si>
    <t>Administração Pública e Defesa; Segurança Social Obrigatória</t>
  </si>
  <si>
    <t>841</t>
  </si>
  <si>
    <t>Administração pública geral, económica, social e do ambiente</t>
  </si>
  <si>
    <t>Administração pública em geral, económica e social</t>
  </si>
  <si>
    <t>Atividades de administração pública geral</t>
  </si>
  <si>
    <t>Administração pública em geral</t>
  </si>
  <si>
    <t>Actividades de apoio à administração pública</t>
  </si>
  <si>
    <t>Administração Pública – atividades de saúde, educação, cultura e outros serviços sociais</t>
  </si>
  <si>
    <t>Administração pública - actividades de saúde, educação, culturais e sociais, excepto segurança social obrigatória</t>
  </si>
  <si>
    <t>Administração Pública - actividades de saúde</t>
  </si>
  <si>
    <t>Administração Pública - actividades de educação</t>
  </si>
  <si>
    <t>Administração Pública - actividades da cultura, desporto, recreativas, ambiente, habitação e de outras actividades sociais, excepto segurança social obrigatória</t>
  </si>
  <si>
    <t>Administração pública - actividades económicas</t>
  </si>
  <si>
    <t>842</t>
  </si>
  <si>
    <t>Prestação de serviços à comunidade em geral - negócios estrangeiros, defesa, justiça, segurança, ordem pública e proteção civil</t>
  </si>
  <si>
    <t>Negócios estrangeiros, defesa, justiça, segurança, ordem pública e protecção civil</t>
  </si>
  <si>
    <t>Actividades de defesa</t>
  </si>
  <si>
    <t>Actividades de justiça</t>
  </si>
  <si>
    <t>Actividades de segurança e ordem pública</t>
  </si>
  <si>
    <t>Actividades de protecção civil</t>
  </si>
  <si>
    <t>843</t>
  </si>
  <si>
    <t>Actividades de segurança social obrigatória</t>
  </si>
  <si>
    <t>Q</t>
  </si>
  <si>
    <t>Educação</t>
  </si>
  <si>
    <t>851</t>
  </si>
  <si>
    <t>Educação pré-escolar</t>
  </si>
  <si>
    <t>852</t>
  </si>
  <si>
    <t>Ensino básico (1º e 2º Ciclos)</t>
  </si>
  <si>
    <t>853</t>
  </si>
  <si>
    <t>Ensino básico (3º ciclo) e secundário e pós-secundário não superior</t>
  </si>
  <si>
    <t>Ensinos básico (3º Ciclo) e secundário</t>
  </si>
  <si>
    <t>854</t>
  </si>
  <si>
    <t>Ensinos pós-secundário não superior e superior</t>
  </si>
  <si>
    <t>Ensinos básico (3º Ciclo) e secundário geral</t>
  </si>
  <si>
    <t>Ensinos secundário tecnológico, artístico e profissional</t>
  </si>
  <si>
    <t>8541</t>
  </si>
  <si>
    <t>85410</t>
  </si>
  <si>
    <t>8542</t>
  </si>
  <si>
    <t>85420</t>
  </si>
  <si>
    <t>855</t>
  </si>
  <si>
    <t>Outras atividades educativas</t>
  </si>
  <si>
    <t>Outras actividades educativas</t>
  </si>
  <si>
    <t>Ensinos desportivo e recreativo</t>
  </si>
  <si>
    <t>Ensino de actividades culturais</t>
  </si>
  <si>
    <t>Outras atividades educativas, n.e.</t>
  </si>
  <si>
    <t>Formação profissional, escolas de línguas e outras actividades educativas</t>
  </si>
  <si>
    <t>Outras actividades educativas, n.e.</t>
  </si>
  <si>
    <t>856</t>
  </si>
  <si>
    <t>Atividades de apoio ao ensino</t>
  </si>
  <si>
    <t>Actividades de serviços de apoio à educação</t>
  </si>
  <si>
    <t>8560</t>
  </si>
  <si>
    <t>85600</t>
  </si>
  <si>
    <t>R</t>
  </si>
  <si>
    <t>Atividades de saúde humana e ação social</t>
  </si>
  <si>
    <t>Actividades de saúde humana e apoio social</t>
  </si>
  <si>
    <t>Atividades de saúde humana</t>
  </si>
  <si>
    <t>Actividades de saúde humana</t>
  </si>
  <si>
    <t>861</t>
  </si>
  <si>
    <t>Actividades dos estabelecimentos de saúde com internamento</t>
  </si>
  <si>
    <t>862</t>
  </si>
  <si>
    <t>Atividades de prática clínica em ambulatório e de medicina dentária e odontologia</t>
  </si>
  <si>
    <t>Actividades de prática clínica em ambulatório, de medicina dentária e de odontologia</t>
  </si>
  <si>
    <t>Actividades de prática médica de clínica geral, em ambulatório</t>
  </si>
  <si>
    <t>Actividades de prática médica de clínica especializada, em ambulatório</t>
  </si>
  <si>
    <t>Actividades de medicina dentária e odontologia</t>
  </si>
  <si>
    <t>869</t>
  </si>
  <si>
    <t>Outras atividades de saúde humana</t>
  </si>
  <si>
    <t>Outras actividades de saúde humana</t>
  </si>
  <si>
    <t>Atividades dos serviços de diagnóstico por imagem e dos laboratórios de análises clínicas</t>
  </si>
  <si>
    <t>8690</t>
  </si>
  <si>
    <t>86901</t>
  </si>
  <si>
    <t>Laboratórios de análises clínicas</t>
  </si>
  <si>
    <t>86906</t>
  </si>
  <si>
    <t>Outras actividades de saúde humana, n.e.</t>
  </si>
  <si>
    <t>86902</t>
  </si>
  <si>
    <t>Actividades de ambulâncias</t>
  </si>
  <si>
    <t>86903</t>
  </si>
  <si>
    <t>Actividades de enfermagem</t>
  </si>
  <si>
    <t>Atividades de medicina tradicional, complementar e alternativa</t>
  </si>
  <si>
    <t>Outras atividades de saúde humana n.e.</t>
  </si>
  <si>
    <t>86904</t>
  </si>
  <si>
    <t>86905</t>
  </si>
  <si>
    <t>Actividades termais</t>
  </si>
  <si>
    <t>Atividades de apoio social em estruturas residenciais</t>
  </si>
  <si>
    <t>Actividades de apoio social com alojamento</t>
  </si>
  <si>
    <t>871</t>
  </si>
  <si>
    <t>Actividades dos estabelecimentos de cuidados continuados integrados, com alojamento</t>
  </si>
  <si>
    <t>872</t>
  </si>
  <si>
    <t>Actividades dos estabelecimentos para pessoas com doença do foro mental e do abuso de drogas, com alojamento</t>
  </si>
  <si>
    <t>873</t>
  </si>
  <si>
    <t>Atividades de apoio social em estruturas residenciais para pessoas idosas ou com incapacidade física</t>
  </si>
  <si>
    <t>Actividades de apoio social para pessoas idosas e com deficiência, com alojamento</t>
  </si>
  <si>
    <t>Actividades de apoio social para pessoas idosas, com alojamento</t>
  </si>
  <si>
    <t>Actividades de apoio social para pessoas com deficiência, com alojamento</t>
  </si>
  <si>
    <t>879</t>
  </si>
  <si>
    <t>Outras atividades de apoio social em estruturas residenciais</t>
  </si>
  <si>
    <t>Outras actividades de apoio social com alojamento</t>
  </si>
  <si>
    <t>Outras atividades de apoio social em estruturas residenciais, n.e.</t>
  </si>
  <si>
    <t>8790</t>
  </si>
  <si>
    <t>87901</t>
  </si>
  <si>
    <t>Actividades de apoio social para crianças e jovens, com alojamento</t>
  </si>
  <si>
    <t>87902</t>
  </si>
  <si>
    <t>Actividades de apoio social com alojamento, n.e.</t>
  </si>
  <si>
    <t>Atividades de ação social sem alojamento</t>
  </si>
  <si>
    <t>Actividades de apoio social sem alojamento</t>
  </si>
  <si>
    <t>881</t>
  </si>
  <si>
    <t>Atividades de ação social sem alojamento para pessoas idosas ou pessoas com incapacidades</t>
  </si>
  <si>
    <t>Actividades de apoio social para pessoas idosas e com deficiência, sem alojamento</t>
  </si>
  <si>
    <t>Actividades de apoio social para pessoas idosas, sem alojamento</t>
  </si>
  <si>
    <t>Actividades de apoio social para pessoas com deficiência, sem alojamento</t>
  </si>
  <si>
    <t>889</t>
  </si>
  <si>
    <t>Outras atividades de ação social sem alojamento</t>
  </si>
  <si>
    <t>Outras actividades de apoio social sem alojamento</t>
  </si>
  <si>
    <t>Actividades de cuidados para crianças, sem alojamento</t>
  </si>
  <si>
    <t>Outras actividades de apoio social sem alojamento, n.e.</t>
  </si>
  <si>
    <t>Atividades artísticas, desportivas e recreativas</t>
  </si>
  <si>
    <t>Actividades artísticas, de espectáculos, desportivas e recreativas</t>
  </si>
  <si>
    <t>Atividades de criação artística e das artes do espetáculo</t>
  </si>
  <si>
    <t>Actividades de teatro, de música, de dança e outras actividades artísticas e literárias</t>
  </si>
  <si>
    <t>901</t>
  </si>
  <si>
    <t>Atividades de criação artística</t>
  </si>
  <si>
    <t>900</t>
  </si>
  <si>
    <t>9003</t>
  </si>
  <si>
    <t>Criação artística e literária</t>
  </si>
  <si>
    <t>90030</t>
  </si>
  <si>
    <t>902</t>
  </si>
  <si>
    <t>9001</t>
  </si>
  <si>
    <t>Actividades das artes do espectáculo</t>
  </si>
  <si>
    <t>90010</t>
  </si>
  <si>
    <t>903</t>
  </si>
  <si>
    <t>Atividades de apoio à criação artística e às artes do espetáculo</t>
  </si>
  <si>
    <t>9004</t>
  </si>
  <si>
    <t>Exploração de salas de espectáculos e actividades conexas</t>
  </si>
  <si>
    <t>90040</t>
  </si>
  <si>
    <t>9002</t>
  </si>
  <si>
    <t>Actividades de apoio às artes do espectáculo</t>
  </si>
  <si>
    <t>90020</t>
  </si>
  <si>
    <t>Atividades de bibliotecas, arquivos, museus e outras atividades culturais</t>
  </si>
  <si>
    <t>Actividades das bibliotecas, arquivos, museus e outras actividades culturais</t>
  </si>
  <si>
    <t>911</t>
  </si>
  <si>
    <t>Atividades de bibliotecas e arquivos</t>
  </si>
  <si>
    <t>910</t>
  </si>
  <si>
    <t>9101</t>
  </si>
  <si>
    <t>Actividades das bibliotecas e arquivos</t>
  </si>
  <si>
    <t>91011</t>
  </si>
  <si>
    <t>Actividades das bibliotecas</t>
  </si>
  <si>
    <t>91012</t>
  </si>
  <si>
    <t>Actividades dos arquivos</t>
  </si>
  <si>
    <t>912</t>
  </si>
  <si>
    <t>Atividades de museus, coleções, sítios e monumentos históricos</t>
  </si>
  <si>
    <t>9102</t>
  </si>
  <si>
    <t>Actividades dos museus</t>
  </si>
  <si>
    <t>91020</t>
  </si>
  <si>
    <t>9103</t>
  </si>
  <si>
    <t>Actividades dos sítios e monumentos históricos</t>
  </si>
  <si>
    <t>91030</t>
  </si>
  <si>
    <t>913</t>
  </si>
  <si>
    <t>914</t>
  </si>
  <si>
    <t>Atividades dos jardins botânicos e zoológicos e das reservas naturais</t>
  </si>
  <si>
    <t>9104</t>
  </si>
  <si>
    <t>Actividades dos jardins zoológicos, botânicos e aquários e dos parques e reservas naturais</t>
  </si>
  <si>
    <t>91041</t>
  </si>
  <si>
    <t>Actividades dos jardins zoológicos, botânicos e aquários</t>
  </si>
  <si>
    <t>91042</t>
  </si>
  <si>
    <t>Actividade dos parques e reservas naturais</t>
  </si>
  <si>
    <t>Lotarias e outros jogos de apostas</t>
  </si>
  <si>
    <t>Lotarias e outros jogos de aposta</t>
  </si>
  <si>
    <t>920</t>
  </si>
  <si>
    <t>92000</t>
  </si>
  <si>
    <t>Atividades desportivas, de diversão e recreativas</t>
  </si>
  <si>
    <t>Actividades desportivas, de diversão e recreativas</t>
  </si>
  <si>
    <t>931</t>
  </si>
  <si>
    <t>Atividades desportivas</t>
  </si>
  <si>
    <t>Actividades desportivas</t>
  </si>
  <si>
    <t>Actividades dos clubes desportivos</t>
  </si>
  <si>
    <t>Outras actividades de diversão e recreativas</t>
  </si>
  <si>
    <t>Outras actividades de diversão e recreativas, n.e.</t>
  </si>
  <si>
    <t>Actividades de ginásio (fitness)</t>
  </si>
  <si>
    <t>Atividades desportivas, n.e.</t>
  </si>
  <si>
    <t>Outras actividades desportivas</t>
  </si>
  <si>
    <t>Organismos reguladores das actividades desportivas</t>
  </si>
  <si>
    <t>Outras actividades desportivas, n.e.</t>
  </si>
  <si>
    <t>932</t>
  </si>
  <si>
    <t>Atividades de diversão e recreativas</t>
  </si>
  <si>
    <t>Actividades de diversão e recreativas</t>
  </si>
  <si>
    <t>Atividades dos parques de diversão e temáticos</t>
  </si>
  <si>
    <t>Actividades dos parques de diversão e temáticos</t>
  </si>
  <si>
    <t>Atividades de parques de diversão itinerantes (Lei n.º 66/2018, de 3 de dezembro)</t>
  </si>
  <si>
    <t>93210</t>
  </si>
  <si>
    <t>Atividades de diversão e recreativas, n.e.</t>
  </si>
  <si>
    <t>Actividades tauromáquicas</t>
  </si>
  <si>
    <t>Actividades dos portos de recreio (marinas)</t>
  </si>
  <si>
    <t>Organização de actividades de animação turística</t>
  </si>
  <si>
    <t>Outras atividades de diversão itinerantes (Lei n.º 66/2018, de 3 de dezembro)</t>
  </si>
  <si>
    <t>T</t>
  </si>
  <si>
    <t>Outras atividades de serviços</t>
  </si>
  <si>
    <t>Atividades das organizações associativas</t>
  </si>
  <si>
    <t>Actividades das organizações associativas</t>
  </si>
  <si>
    <t>941</t>
  </si>
  <si>
    <t>Atividades de organizações económicas, patronais e profissionais</t>
  </si>
  <si>
    <t>Actividades de organizações económicas, patronais e profissionais</t>
  </si>
  <si>
    <t>Actividades de organizações económicas e patronais</t>
  </si>
  <si>
    <t>Actividades de organizações profissionais</t>
  </si>
  <si>
    <t>942</t>
  </si>
  <si>
    <t>Actividades de organizações sindicais</t>
  </si>
  <si>
    <t>949</t>
  </si>
  <si>
    <t>Outras atividades de organizações associativas</t>
  </si>
  <si>
    <t>Outras actividades de organizações associativas</t>
  </si>
  <si>
    <t>Actividades de organizações religiosas</t>
  </si>
  <si>
    <t>Actividades de organizações políticas</t>
  </si>
  <si>
    <t>Atividades de outras organizações associativas, n.e.</t>
  </si>
  <si>
    <t>Outras actividades de organizações associativas, n.e.</t>
  </si>
  <si>
    <t>Outras actividades associativas, n.e.</t>
  </si>
  <si>
    <t>Reparação e manutenção de computadores, bens de uso pessoal e doméstico, veículos automóveis e motociclos</t>
  </si>
  <si>
    <t>Reparação de computadores e de bens de uso pessoal e doméstico</t>
  </si>
  <si>
    <t>951</t>
  </si>
  <si>
    <t>Reparação e manutenção de computadores e de equipamento de comunicação</t>
  </si>
  <si>
    <t>Reparação de computadores e de equipamento de comunicação</t>
  </si>
  <si>
    <t>9511</t>
  </si>
  <si>
    <t>Reparação de computadores e de equipamento periférico</t>
  </si>
  <si>
    <t>9512</t>
  </si>
  <si>
    <t>Reparação de equipamento de comunicação</t>
  </si>
  <si>
    <t>95110</t>
  </si>
  <si>
    <t>95120</t>
  </si>
  <si>
    <t>952</t>
  </si>
  <si>
    <t>Reparação e manutenção de bens de uso pessoal e doméstico</t>
  </si>
  <si>
    <t>Reparação de bens de uso pessoal e doméstico</t>
  </si>
  <si>
    <t>Reparação de televisores e de outros bens de consumo similares</t>
  </si>
  <si>
    <t>Reparação de electrodomésticos e de outros equipamentos de uso doméstico e para jardim</t>
  </si>
  <si>
    <t>Reparação de calçado e de artigos de couro</t>
  </si>
  <si>
    <t>Reparação de mobiliário e similares, de uso doméstico</t>
  </si>
  <si>
    <t>Reparação de relógios e de artigos de joalharia</t>
  </si>
  <si>
    <t>Reparação de outros bens de uso pessoal e doméstico</t>
  </si>
  <si>
    <t>953</t>
  </si>
  <si>
    <t>Reparação e manutenção de veículos automóveis e motociclos</t>
  </si>
  <si>
    <t>452</t>
  </si>
  <si>
    <t>Manutenção e reparação de veículos automóveis</t>
  </si>
  <si>
    <t>4520</t>
  </si>
  <si>
    <t>45200</t>
  </si>
  <si>
    <t>45402</t>
  </si>
  <si>
    <t>Manutenção e reparação de motociclos, de suas peças e acessórios</t>
  </si>
  <si>
    <t>954</t>
  </si>
  <si>
    <t>Atividades de serviços pessoais</t>
  </si>
  <si>
    <t>961</t>
  </si>
  <si>
    <t>962</t>
  </si>
  <si>
    <t>Atividades de salões de cabeleireiro, institutos de beleza, centros de bem-estar e atividades semelhantes</t>
  </si>
  <si>
    <t>9602</t>
  </si>
  <si>
    <t>Actividades de salões de cabeleireiro e institutos de beleza</t>
  </si>
  <si>
    <t>96021</t>
  </si>
  <si>
    <t>Salões de cabeleireiro</t>
  </si>
  <si>
    <t>96022</t>
  </si>
  <si>
    <t>Institutos de beleza</t>
  </si>
  <si>
    <t>9604</t>
  </si>
  <si>
    <t>Actividades de bem-estar físico</t>
  </si>
  <si>
    <t>96040</t>
  </si>
  <si>
    <t>963</t>
  </si>
  <si>
    <t>9603</t>
  </si>
  <si>
    <t>Actividades funerárias e conexas</t>
  </si>
  <si>
    <t>96030</t>
  </si>
  <si>
    <t>964</t>
  </si>
  <si>
    <t>969</t>
  </si>
  <si>
    <t>Outras atividades de serviços pessoais</t>
  </si>
  <si>
    <t>Outras atividades de serviços pessoais, n.e.</t>
  </si>
  <si>
    <t>9609</t>
  </si>
  <si>
    <t>Outras actividades de serviços pessoais, n.e.</t>
  </si>
  <si>
    <t>96091</t>
  </si>
  <si>
    <t>Actividades de tatuagem e similares</t>
  </si>
  <si>
    <t>96092</t>
  </si>
  <si>
    <t>Actividades dos serviços para animais de companhia</t>
  </si>
  <si>
    <t>96093</t>
  </si>
  <si>
    <t>Outras actividades de serviços pessoais diversas, n.e.</t>
  </si>
  <si>
    <t>U</t>
  </si>
  <si>
    <t>Atividades das famílias empregadoras de pessoal doméstico e atividades de produção de bens e serviços pelas famílias para uso próprio</t>
  </si>
  <si>
    <t>Actividades das famílias empregadoras de pessoal doméstico e actividades de produção das famílias para uso próprio</t>
  </si>
  <si>
    <t>Actividades das famílias empregadoras de pessoal doméstico</t>
  </si>
  <si>
    <t>970</t>
  </si>
  <si>
    <t>Atividades de produção de bens e serviços pelas famílias para uso próprio</t>
  </si>
  <si>
    <t>Actividades de produção de bens e serviços pelas famílias para uso próprio</t>
  </si>
  <si>
    <t>981</t>
  </si>
  <si>
    <t>Actividades de produção de bens pelas famílias para uso próprio</t>
  </si>
  <si>
    <t>982</t>
  </si>
  <si>
    <t>Actividades de produção de serviços pelas famílias para uso próprio</t>
  </si>
  <si>
    <t>V</t>
  </si>
  <si>
    <t>Actividades dos organismos internacionais e outras instituições extra-territoriais</t>
  </si>
  <si>
    <t>990</t>
  </si>
  <si>
    <t>Código de origem (CAE rev4)</t>
  </si>
  <si>
    <t>Código de destino (CAE rev3)</t>
  </si>
  <si>
    <t>Fonte</t>
  </si>
  <si>
    <t>https://smi.ine.pt/Correspondencia/Entradas/955?clear=True</t>
  </si>
  <si>
    <r>
      <t xml:space="preserve">A análise robusta beneficia do uso dos critérios técnicos de avaliação desenvolvidos nos atos delegados e regulamentos relevantes para a taxonomia ao nível do projeto. No entanto, é ainda acompanhada de uma questão exploratória que requer um texto descritivo.
Cada medida deverá ser acompanhada de um indicador de avaliação de desempenho proposto pelo candidato. Naturalmente, um só indicador poderá ser suficiente para avaliar o desempenho de mais que uma medida. Assim, não é preciso ter uma correspondência de 1 para 1 entre as medidas de internalização e os indicadores de avaliação de desempenho. Adicionalmente, para cada indicador, deverá adicionar as unidades de medida e, quando aplicável, uma meta de melhoria do desempenho.
A meta é aplicável, quando há uma de duas condições: </t>
    </r>
    <r>
      <rPr>
        <b/>
        <sz val="9"/>
        <color theme="1"/>
        <rFont val="Arial"/>
        <family val="2"/>
      </rPr>
      <t>1)</t>
    </r>
    <r>
      <rPr>
        <sz val="9"/>
        <color theme="1"/>
        <rFont val="Arial"/>
        <family val="2"/>
      </rPr>
      <t xml:space="preserve"> meta equivalente setorial à escala nacional ou regional; ou, </t>
    </r>
    <r>
      <rPr>
        <b/>
        <sz val="9"/>
        <color theme="1"/>
        <rFont val="Arial"/>
        <family val="2"/>
      </rPr>
      <t>2)</t>
    </r>
    <r>
      <rPr>
        <sz val="9"/>
        <color theme="1"/>
        <rFont val="Arial"/>
        <family val="2"/>
      </rPr>
      <t xml:space="preserve"> a meta foi verificada/validada por uma entidade externa. Face ao exposto, este quarto critério é opcional.</t>
    </r>
  </si>
  <si>
    <t>O projeto tem um custo total elegível superior a 500 000,00€?</t>
  </si>
  <si>
    <r>
      <t xml:space="preserve">O projeto é elegível para uma avaliação </t>
    </r>
    <r>
      <rPr>
        <i/>
        <sz val="8"/>
        <color theme="1"/>
        <rFont val="Arial"/>
        <family val="2"/>
      </rPr>
      <t>ao nível do projeto</t>
    </r>
    <r>
      <rPr>
        <sz val="8"/>
        <color theme="1"/>
        <rFont val="Arial"/>
        <family val="2"/>
      </rPr>
      <t>?</t>
    </r>
  </si>
  <si>
    <t>B.1.3.4</t>
  </si>
  <si>
    <t>Foi realizada uma avaliação das emissões diretas de GEE do sistema centralizado de águas residuais, incluindo recolha (rede de esgotos) e tratamento. Por exemplo, seguindo as diretrizes do IPCC para inventários nacionais de GEE no tratamento de águas residuais (versão de [data de adoção]: https://www.ipcc-nggip.iges.or.jp/public/2019rf/pdf/5_Volume5/19R_V5_6_Ch06_Wastewater.pdf
).</t>
  </si>
  <si>
    <t xml:space="preserve"> Os resultados são divulgados a investidores e clientes mediante solicitação.</t>
  </si>
  <si>
    <t>As emissões de GEE ao longo do ciclo de vida de plásticos fabricados a partir de matérias-primas biológicas sustentáveis são inferiores às emissões de GEE ao longo do ciclo de vida dos plásticos equivalentes em forma primária fabricados a partir de matérias-primas fósseis.</t>
  </si>
  <si>
    <t>As emissões de GEE ao longo do ciclo de vida são calculadas utilizando a Recomendação 2013/179/UE ou, alternativamente, utilizando ISO 14067:2018 ou ISO 14064-1:2018. As emissões de GEE quantificadas ao longo do ciclo de vida são verificadas por uma entidade independente.</t>
  </si>
  <si>
    <t>As emissões de GEE ao longo do ciclo de vida são calculadas utilizando a Recomendação da Comissão 2021/2279/EU
Recomendação (UE) 2021/2279 de 15 de dezembro de 2021 sobre a utilização dos métodos de Pegada Ambiental para medir e comunicar o desempenho ambiental do ciclo de vida de produtos e organizações (JO L 471, 30.12.2021, p. 1),
ou, alternativamente, utilizando:
ISO 14067:2018 Gases com efeito de estufa – Pegada de carbono de produtos – Requisitos e orientações para quantificação (versão de [data de adoção]: https://www.iso.org/standard/71206.html
), ou
ISO 14064-1:2018 Gases com efeito de estufa — Parte 1: Especificação com orientação ao nível da organização para quantificação e reporte de emissões e remoções de gases com efeito de estufa (versão de [data de adoção]: https://www.iso.org/standard/66453.html
).</t>
  </si>
  <si>
    <t>Para plásticos fabricados a partir de matérias-primas recicladas quimicamente, as emissões de GEE ao longo do ciclo de vida do plástico fabricado, excluindo quaisquer créditos calculados provenientes da produção de combustíveis, são inferiores às emissões de GEE ao longo do ciclo de vida do plástico equivalente em forma primária fabricado a partir de matérias-primas fósseis.</t>
  </si>
  <si>
    <t>As emissões de GEE quantificadas ao longo do ciclo de vida são verificadas por uma terceira entidade independente.</t>
  </si>
  <si>
    <t>A recuperação dos gases contidos nas espumas é realizada por pessoal devidamente treinado.</t>
  </si>
  <si>
    <t xml:space="preserve"> Sempre que a recuperação destas espumas não seja tecnicamente viável, o operador elabora documentação que comprove a inviabilidade da recuperação no caso específico. Esta documentação é mantida durante cinco anos e disponibilizada mediante solicitação.</t>
  </si>
  <si>
    <t>Para o cimento utilizado nesta atividade, as emissões de gases com efeito de estufa (GEE) são calculadas de acordo com o Regulamento (UE) 2019/331.
Os processos de produção são as seguintes:
Para clinker de cimento cinzento, inferiores a 0,816(141) tCO₂e por tonelada de clinker de cimento cinzento
Para cimento a partir de clinker cinzento ou ligante hidráulico alternativo, inferior a 0,530(142) tCO₂e por tonelada de cimento ou ligante alternativo fabricado</t>
  </si>
  <si>
    <t>Para limitar as anomalias térmicas associadas à descarga de calor residual, os operadores de centrais nucleares interiores que utilizam arrefecimento húmido em circuito aberto, retirando água de um rio ou lago, controlam: a temperatura máxima do corpo de água doce receptor após mistura e a diferença máxima de temperatura entre a água de arrefecimento descarregada e o corpo de água doce receptor.</t>
  </si>
  <si>
    <t>O controlo da temperatura é implementado em conformidade com as condições da licença individual para as operações específicas, quando aplicável, ou com valores-limite em linha com a legislação da União Europeia.</t>
  </si>
  <si>
    <t>Para limitar as anomalias térmicas associadas à descarga de calor residual, os operadores de centrais nucleares interiores que utilizam arrefecimento húmido em circuito aberto, retirando água de um rio ou lago, controlam: a temperatura máxima do corpo de água doce receptor após a mistura e a diferença máxima de temperatura entre a água de arrefecimento descarregada e o corpo de água doce receptor.</t>
  </si>
  <si>
    <t>O controlo da temperatura é implementado em conformidade com as condições da licença individual para as operações específicas, quando aplicável, ou com valores-limite em conformidade com a legislação da União Europeia.</t>
  </si>
  <si>
    <t>A atividade cumpre o Regulamento (UE) 2019/1009 do Parlamento Europeu e do Conselho(14)Regulamento (UE) 2019/1009 do Parlamento Europeu e do Conselho de 5 de junho de 2019 que estabelece regras sobre a disponibilização no mercado de produtos fertilizantes da UE e que altera os Regulamentos (CE) n.º 1069/2009 e (CE) n.º 1107/2009 e revoga o Regulamento (CE) n.º 2003/2003 (OJ L 170, 25.6.2019, p. 1). ou as regras nacionais relativas a fertilizantes ou melhoradores de solo para uso agrícola.</t>
  </si>
  <si>
    <t>São tomadas medidas bem documentadas e verificáveis para evitar a utilização de ingredientes ativos listados no Anexo I, parte A, do Regulamento (UE) 2019/1021(15) que implementa na União a Convenção de Estocolmo sobre poluentes orgânicos persistentes (OJ L 209, 31.7.2006, p. 3.) do Parlamento Europeu e do Conselho(16)Regulamento (UE) 2019/1021 do Parlamento Europeu e do Conselho de 20 de junho de 2019 sobre poluentes orgânicos persistentes (OJ L 169, 25.6.2019, p. 45)., na Convenção de Roterdão sobre o procedimento de consentimento prévio informado para certos produtos químicos e pesticidas perigosos no comércio internacional(17), Convenção de Roterdão sobre o Procedimento de Consentimento Prévio Informado para Certos Produtos Químicos e Pesticidas Perigosos no Comércio Internacional (OJ L 63, 6.3.2003, p. 29)., na Convenção de Minamata sobre o Mercúrio(18), Convenção de Minamata sobre o Mercúrio (OJ L 142, 2.6.2017, p. 6.)., no Protocolo de Montreal sobre Substâncias que Destroem a Camada de Ozono(19)Protocolo de Montreal sobre Substâncias que Destroem a Camada de Ozono (OJ L 297, 31.10.1988, p. 21)., e de ingredientes ativos classificados como Ia (‘extremamente perigoso’) ou Ib (‘altamente perigoso’) na Classificação de Pesticidas por Perigo Recomendada pela OMS(20)Classificação de Pesticidas por Perigo Recomendada pela OMS (versão 2019), (versão de [data de adoção]: https://apps.who.int/iris/bitstream/handle/10665/332193/9789240005662-eng.pdf?ua=1
).</t>
  </si>
  <si>
    <t>A atividade não utiliza pesticidas nem fertilizantes.</t>
  </si>
  <si>
    <t>São tomadas medidas bem documentadas e verificáveis para evitar a utilização de ingredientes ativos listados no Anexo I, parte A, do Regulamento (UE) 2019/1021(62), que implementa na União a Convenção de Estocolmo sobre poluentes orgânicos persistentes (OJ L 209, 31.7.2006, p. 3), na Convenção de Roterdão sobre o procedimento de consentimento prévio informado para certos produtos químicos e pesticidas perigosos no comércio internacional, na Convenção de Minamata sobre o Mercúrio, no Protocolo de Montreal sobre Substâncias que Destroem a Camada de Ozono, e de ingredientes ativos classificados como Ia (‘extremamente perigoso’) ou Ib (‘altamente perigoso’) na Classificação de Pesticidas por Perigo Recomendada pela OMS(63).</t>
  </si>
  <si>
    <t>O uso de pesticidas é minimizado e são privilegiadas abordagens ou técnicas alternativas, que podem incluir alternativas não químicas aos pesticidas, de acordo com a Diretiva 2009/128/CE, exceto em situações em que o uso de pesticidas seja necessário para controlar surtos de pragas e doenças.</t>
  </si>
  <si>
    <t>A atividade minimiza a utilização de fertilizantes, incluindo estrume, de forma a não exceder o necessário para alcançar os objetivos de conservação e recuperação da área, e cumpre os Códigos de Boas Práticas Agrícolas e os Planos de Ação sobre Nitratos em Zonas Vulneráveis aos Nitratos, estabelecidos de acordo com a Diretiva do Conselho 91/676/CEE.</t>
  </si>
  <si>
    <t>Modelo de Avaliação DNSH - vf</t>
  </si>
  <si>
    <t>1. Guião</t>
  </si>
  <si>
    <t>Guião de avaliação DNSH</t>
  </si>
  <si>
    <r>
      <t xml:space="preserve">Esta estrutura de análise será adotada para os projetos que exigem uma análise substancial e são elegíveis de acordo com a regulamento da taxonomia sustentável (852/2020). Ou seja, será relevante para objetivos climáticos e ambientais das tipologias de investimento que se enquadram numa das seguintes regras:
- A estrutura de análise robusta será utilizada se se verificar pelo menos um dos seguintes critérios para a ação em causa:
</t>
    </r>
    <r>
      <rPr>
        <b/>
        <sz val="9"/>
        <color theme="1"/>
        <rFont val="Arial"/>
        <family val="2"/>
      </rPr>
      <t>1)</t>
    </r>
    <r>
      <rPr>
        <sz val="9"/>
        <color theme="1"/>
        <rFont val="Arial"/>
        <family val="2"/>
      </rPr>
      <t xml:space="preserve"> se a ação for implementada numa área em risco (Sítios da Rede Natura 2000, ou zonas especiais de conservação / zonas de proteção especial, classificadas nos termos do Decreto‑Lei n.º 140/99, de 24 de abril (em transposição das Diretivas 79/409/CEE e 92/43/CEE); Áreas Protegidas (classificadas ao abrigo do Decreto‑Lei n.º 142/2008, de 24 de julho); zonas de proteção de bens imóveis classificados ou em vias de classificação de património; Áreas de Perigo Climático (alicerçado nos mesmos mapas de perigo climático desenvolvidos para o climate proofing);
</t>
    </r>
    <r>
      <rPr>
        <b/>
        <sz val="9"/>
        <color theme="1"/>
        <rFont val="Arial"/>
        <family val="2"/>
      </rPr>
      <t xml:space="preserve">2) </t>
    </r>
    <r>
      <rPr>
        <sz val="9"/>
        <color theme="1"/>
        <rFont val="Arial"/>
        <family val="2"/>
      </rPr>
      <t xml:space="preserve">o projeto exigir um custo total elegível superior ou igual a 500 000 €; ou,
</t>
    </r>
    <r>
      <rPr>
        <b/>
        <sz val="9"/>
        <color theme="1"/>
        <rFont val="Arial"/>
        <family val="2"/>
      </rPr>
      <t>3)</t>
    </r>
    <r>
      <rPr>
        <sz val="9"/>
        <color theme="1"/>
        <rFont val="Arial"/>
        <family val="2"/>
      </rPr>
      <t xml:space="preserve"> receber uma resposta "Sim" para a questão de um dos objetivos do DNSH ou um "não" e impacte "elevado".
- A estrutura de análise será simplificada, se os critérios acima não se verificarem. Ou seja:
</t>
    </r>
    <r>
      <rPr>
        <b/>
        <sz val="9"/>
        <color theme="1"/>
        <rFont val="Arial"/>
        <family val="2"/>
      </rPr>
      <t>1)</t>
    </r>
    <r>
      <rPr>
        <sz val="9"/>
        <color theme="1"/>
        <rFont val="Arial"/>
        <family val="2"/>
      </rPr>
      <t xml:space="preserve"> se receber um "não" e impacte "moderado" ou "baixo".</t>
    </r>
  </si>
  <si>
    <r>
      <t xml:space="preserve">O projeto recebeu uma classificação de "impacte elevado", na avaliação </t>
    </r>
    <r>
      <rPr>
        <i/>
        <sz val="8"/>
        <color theme="1"/>
        <rFont val="Arial"/>
        <family val="2"/>
      </rPr>
      <t>estratégica</t>
    </r>
    <r>
      <rPr>
        <sz val="8"/>
        <color theme="1"/>
        <rFont val="Arial"/>
        <family val="2"/>
      </rPr>
      <t>?</t>
    </r>
  </si>
  <si>
    <r>
      <t xml:space="preserve">O projeto tem possíveis efeitos negativos significativos nos objetivos do DNSH, de acordo com a avaliação </t>
    </r>
    <r>
      <rPr>
        <i/>
        <sz val="8"/>
        <color theme="1"/>
        <rFont val="Arial"/>
        <family val="2"/>
      </rPr>
      <t>estratégica</t>
    </r>
    <r>
      <rPr>
        <sz val="8"/>
        <color theme="1"/>
        <rFont val="Arial"/>
        <family val="2"/>
      </rPr>
      <t>?</t>
    </r>
  </si>
  <si>
    <t>De acordo com o mapa de áreas protegidas (classificadas ao abrigo do Decreto-Lei n.º 142/2008, de 24 de julho)?</t>
  </si>
  <si>
    <t>De acordo com o mapa de sítios da Rede Natura 2000, ou zonas especiais de conservação / zonas de rpoteção especial, classificadas nos termos do Decreto-Lei n.º 140/99, de 24 de abril (em transposição das Diretivas 79/409/CEE e 92/43/CEE)?</t>
  </si>
  <si>
    <r>
      <t xml:space="preserve">De acordo com o mapa de riscos climáticos (alicerçado nos mesmos mapas de perigo climático desenvolvidos para o </t>
    </r>
    <r>
      <rPr>
        <i/>
        <sz val="8"/>
        <color theme="1"/>
        <rFont val="Arial"/>
        <family val="2"/>
      </rPr>
      <t>climate proofing</t>
    </r>
    <r>
      <rPr>
        <sz val="8"/>
        <color theme="1"/>
        <rFont val="Arial"/>
        <family val="2"/>
      </rPr>
      <t>?</t>
    </r>
  </si>
  <si>
    <t>De acordo com as zonas de proteção de bens imóveis classificados ou em vias de classificação de património?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</si>
</sst>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32">
    <font>
      <sz val="11"/>
      <color theme="1"/>
      <name val="Calibri"/>
      <family val="2"/>
      <scheme val="minor"/>
    </font>
    <font>
      <sz val="11"/>
      <color theme="1"/>
      <name val="Calibri"/>
      <family val="2"/>
      <scheme val="minor"/>
    </font>
    <font>
      <u/>
      <sz val="11"/>
      <color theme="10"/>
      <name val="Calibri"/>
      <family val="2"/>
      <scheme val="minor"/>
    </font>
    <font>
      <b/>
      <sz val="11"/>
      <color theme="4"/>
      <name val="Arial"/>
      <family val="2"/>
    </font>
    <font>
      <sz val="11"/>
      <color theme="1"/>
      <name val="Arial"/>
      <family val="2"/>
    </font>
    <font>
      <b/>
      <sz val="9"/>
      <color theme="0"/>
      <name val="Arial"/>
      <family val="2"/>
    </font>
    <font>
      <sz val="9"/>
      <color theme="1"/>
      <name val="Arial"/>
      <family val="2"/>
    </font>
    <font>
      <b/>
      <sz val="12"/>
      <color theme="4"/>
      <name val="Calibri"/>
      <family val="2"/>
      <scheme val="minor"/>
    </font>
    <font>
      <b/>
      <sz val="9"/>
      <color theme="0" tint="-0.499984740745262"/>
      <name val="Arial"/>
      <family val="2"/>
    </font>
    <font>
      <sz val="10"/>
      <color theme="1"/>
      <name val="Arial"/>
      <family val="2"/>
    </font>
    <font>
      <b/>
      <sz val="9"/>
      <color theme="1"/>
      <name val="Arial"/>
      <family val="2"/>
    </font>
    <font>
      <sz val="11"/>
      <color indexed="8"/>
      <name val="Calibri"/>
      <family val="2"/>
      <scheme val="minor"/>
    </font>
    <font>
      <b/>
      <sz val="11"/>
      <name val="Calibri"/>
      <family val="2"/>
    </font>
    <font>
      <b/>
      <sz val="10"/>
      <color theme="8"/>
      <name val="Arial"/>
      <family val="2"/>
    </font>
    <font>
      <sz val="10"/>
      <name val="Arial"/>
      <family val="2"/>
    </font>
    <font>
      <u/>
      <sz val="10"/>
      <color indexed="12"/>
      <name val="MS Sans Serif"/>
      <family val="2"/>
    </font>
    <font>
      <b/>
      <sz val="8"/>
      <name val="Calibri"/>
      <family val="2"/>
    </font>
    <font>
      <sz val="8"/>
      <name val="Calibri"/>
      <family val="2"/>
    </font>
    <font>
      <b/>
      <sz val="9"/>
      <name val="Calibri"/>
      <family val="2"/>
    </font>
    <font>
      <b/>
      <sz val="9"/>
      <name val="Arial"/>
      <family val="2"/>
    </font>
    <font>
      <sz val="8"/>
      <name val="Calibri"/>
      <family val="2"/>
      <scheme val="minor"/>
    </font>
    <font>
      <sz val="9"/>
      <name val="Arial"/>
      <family val="2"/>
    </font>
    <font>
      <sz val="8"/>
      <color theme="1"/>
      <name val="Arial"/>
      <family val="2"/>
    </font>
    <font>
      <b/>
      <sz val="8"/>
      <name val="Arial"/>
      <family val="2"/>
    </font>
    <font>
      <b/>
      <sz val="8"/>
      <color theme="1"/>
      <name val="Arial"/>
      <family val="2"/>
    </font>
    <font>
      <i/>
      <sz val="8"/>
      <color theme="1"/>
      <name val="Arial"/>
      <family val="2"/>
    </font>
    <font>
      <b/>
      <sz val="9"/>
      <color theme="8"/>
      <name val="Arial"/>
      <family val="2"/>
    </font>
    <font>
      <sz val="8"/>
      <color theme="0" tint="-0.249977111117893"/>
      <name val="Arial"/>
      <family val="2"/>
    </font>
    <font>
      <b/>
      <sz val="8"/>
      <color theme="0" tint="-0.249977111117893"/>
      <name val="Arial"/>
      <family val="2"/>
    </font>
    <font>
      <b/>
      <sz val="8"/>
      <color theme="0" tint="-0.499984740745262"/>
      <name val="Arial"/>
      <family val="2"/>
    </font>
    <font>
      <sz val="8"/>
      <color theme="0"/>
      <name val="Arial"/>
      <family val="2"/>
    </font>
    <font>
      <u/>
      <sz val="8"/>
      <color theme="10"/>
      <name val="Arial"/>
      <family val="2"/>
    </font>
  </fonts>
  <fills count="9">
    <fill>
      <patternFill patternType="none"/>
    </fill>
    <fill>
      <patternFill patternType="gray125"/>
    </fill>
    <fill>
      <patternFill patternType="solid">
        <fgColor theme="4"/>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2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34998626667073579"/>
        <bgColor indexed="64"/>
      </patternFill>
    </fill>
  </fills>
  <borders count="12">
    <border>
      <left/>
      <right/>
      <top/>
      <bottom/>
      <diagonal/>
    </border>
    <border>
      <left/>
      <right/>
      <top style="dotted">
        <color theme="0" tint="-0.14999847407452621"/>
      </top>
      <bottom/>
      <diagonal/>
    </border>
    <border>
      <left/>
      <right/>
      <top/>
      <bottom style="dotted">
        <color theme="0" tint="-0.14999847407452621"/>
      </bottom>
      <diagonal/>
    </border>
    <border>
      <left/>
      <right/>
      <top style="dotted">
        <color theme="0" tint="-0.14999847407452621"/>
      </top>
      <bottom style="dotted">
        <color theme="0" tint="-0.14999847407452621"/>
      </bottom>
      <diagonal/>
    </border>
    <border>
      <left style="dotted">
        <color theme="0" tint="-0.14999847407452621"/>
      </left>
      <right/>
      <top style="dotted">
        <color theme="0" tint="-0.14999847407452621"/>
      </top>
      <bottom/>
      <diagonal/>
    </border>
    <border>
      <left/>
      <right style="dotted">
        <color theme="0" tint="-0.14999847407452621"/>
      </right>
      <top style="dotted">
        <color theme="0" tint="-0.14999847407452621"/>
      </top>
      <bottom style="dotted">
        <color theme="0" tint="-0.14999847407452621"/>
      </bottom>
      <diagonal/>
    </border>
    <border>
      <left style="dotted">
        <color theme="0" tint="-0.14999847407452621"/>
      </left>
      <right/>
      <top/>
      <bottom style="dotted">
        <color theme="0" tint="-0.14999847407452621"/>
      </bottom>
      <diagonal/>
    </border>
    <border>
      <left style="dotted">
        <color theme="0" tint="-0.14999847407452621"/>
      </left>
      <right/>
      <top/>
      <bottom/>
      <diagonal/>
    </border>
    <border>
      <left/>
      <right/>
      <top/>
      <bottom style="thin">
        <color theme="1"/>
      </bottom>
      <diagonal/>
    </border>
    <border>
      <left/>
      <right/>
      <top/>
      <bottom style="thin">
        <color theme="0" tint="-0.499984740745262"/>
      </bottom>
      <diagonal/>
    </border>
    <border>
      <left/>
      <right/>
      <top/>
      <bottom style="dotted">
        <color theme="0" tint="-0.499984740745262"/>
      </bottom>
      <diagonal/>
    </border>
    <border>
      <left/>
      <right/>
      <top/>
      <bottom style="thin">
        <color indexed="64"/>
      </bottom>
      <diagonal/>
    </border>
  </borders>
  <cellStyleXfs count="8">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11" fillId="0" borderId="0"/>
    <xf numFmtId="0" fontId="14" fillId="0" borderId="0"/>
    <xf numFmtId="0" fontId="15" fillId="0" borderId="0" applyNumberFormat="0" applyFill="0" applyBorder="0" applyAlignment="0" applyProtection="0"/>
    <xf numFmtId="0" fontId="14" fillId="0" borderId="0"/>
    <xf numFmtId="164" fontId="1" fillId="0" borderId="0" applyFont="0" applyFill="0" applyBorder="0" applyAlignment="0" applyProtection="0"/>
  </cellStyleXfs>
  <cellXfs count="81">
    <xf numFmtId="0" fontId="0" fillId="0" borderId="0" xfId="0"/>
    <xf numFmtId="0" fontId="3" fillId="0" borderId="0" xfId="0" applyFont="1"/>
    <xf numFmtId="0" fontId="4" fillId="0" borderId="0" xfId="0" applyFont="1"/>
    <xf numFmtId="0" fontId="5" fillId="2" borderId="0" xfId="0" applyFont="1" applyFill="1"/>
    <xf numFmtId="14" fontId="5" fillId="2" borderId="0" xfId="0" applyNumberFormat="1" applyFont="1" applyFill="1"/>
    <xf numFmtId="0" fontId="6" fillId="3" borderId="0" xfId="0" applyFont="1" applyFill="1"/>
    <xf numFmtId="0" fontId="6" fillId="3" borderId="0" xfId="0" applyFont="1" applyFill="1" applyAlignment="1">
      <alignment horizontal="right"/>
    </xf>
    <xf numFmtId="0" fontId="6" fillId="0" borderId="0" xfId="0" applyFont="1"/>
    <xf numFmtId="0" fontId="7" fillId="0" borderId="0" xfId="0" applyFont="1"/>
    <xf numFmtId="0" fontId="0" fillId="0" borderId="2" xfId="0" applyBorder="1"/>
    <xf numFmtId="0" fontId="0" fillId="4" borderId="4" xfId="0" applyFill="1" applyBorder="1"/>
    <xf numFmtId="0" fontId="0" fillId="4" borderId="3" xfId="0" applyFill="1" applyBorder="1"/>
    <xf numFmtId="0" fontId="0" fillId="4" borderId="5" xfId="0" applyFill="1" applyBorder="1"/>
    <xf numFmtId="0" fontId="8" fillId="4" borderId="0" xfId="0" applyFont="1" applyFill="1" applyAlignment="1">
      <alignment horizontal="right" vertical="center"/>
    </xf>
    <xf numFmtId="0" fontId="9" fillId="0" borderId="0" xfId="0" applyFont="1" applyAlignment="1">
      <alignment horizontal="left" vertical="center" wrapText="1" indent="1"/>
    </xf>
    <xf numFmtId="0" fontId="0" fillId="4" borderId="6" xfId="0" applyFill="1" applyBorder="1"/>
    <xf numFmtId="0" fontId="6" fillId="0" borderId="3" xfId="0" applyFont="1" applyBorder="1" applyAlignment="1">
      <alignment horizontal="left" vertical="center" wrapText="1" indent="1"/>
    </xf>
    <xf numFmtId="0" fontId="0" fillId="4" borderId="7" xfId="0" applyFill="1" applyBorder="1"/>
    <xf numFmtId="0" fontId="8" fillId="4" borderId="7" xfId="0" applyFont="1" applyFill="1" applyBorder="1" applyAlignment="1">
      <alignment horizontal="right" vertical="center" wrapText="1"/>
    </xf>
    <xf numFmtId="0" fontId="6" fillId="0" borderId="0" xfId="0" applyFont="1" applyAlignment="1">
      <alignment horizontal="left" vertical="center" wrapText="1" indent="1"/>
    </xf>
    <xf numFmtId="0" fontId="6" fillId="0" borderId="1" xfId="0" applyFont="1" applyBorder="1" applyAlignment="1">
      <alignment vertical="center" wrapText="1"/>
    </xf>
    <xf numFmtId="9" fontId="6" fillId="0" borderId="0" xfId="1" applyFont="1" applyAlignment="1">
      <alignment horizontal="left" vertical="center" wrapText="1" indent="1"/>
    </xf>
    <xf numFmtId="0" fontId="6" fillId="3" borderId="0" xfId="0" applyFont="1" applyFill="1" applyAlignment="1">
      <alignment horizontal="right" vertical="center"/>
    </xf>
    <xf numFmtId="0" fontId="6" fillId="3" borderId="0" xfId="0" applyFont="1" applyFill="1" applyAlignment="1">
      <alignment horizontal="center" vertical="center"/>
    </xf>
    <xf numFmtId="0" fontId="8" fillId="4" borderId="0" xfId="0" applyFont="1" applyFill="1" applyAlignment="1">
      <alignment horizontal="right" vertical="center" wrapText="1"/>
    </xf>
    <xf numFmtId="0" fontId="12" fillId="0" borderId="0" xfId="3" applyFont="1"/>
    <xf numFmtId="0" fontId="11" fillId="0" borderId="0" xfId="3"/>
    <xf numFmtId="0" fontId="13" fillId="0" borderId="0" xfId="0" applyFont="1"/>
    <xf numFmtId="0" fontId="18" fillId="5" borderId="0" xfId="0" applyFont="1" applyFill="1" applyAlignment="1">
      <alignment horizontal="center" vertical="center"/>
    </xf>
    <xf numFmtId="0" fontId="18" fillId="5" borderId="0" xfId="0" applyFont="1" applyFill="1" applyAlignment="1">
      <alignment vertical="center"/>
    </xf>
    <xf numFmtId="49" fontId="16" fillId="4" borderId="0" xfId="0" applyNumberFormat="1" applyFont="1" applyFill="1" applyAlignment="1">
      <alignment horizontal="center"/>
    </xf>
    <xf numFmtId="0" fontId="17" fillId="4" borderId="0" xfId="0" applyFont="1" applyFill="1"/>
    <xf numFmtId="0" fontId="16" fillId="4" borderId="0" xfId="0" applyFont="1" applyFill="1" applyAlignment="1">
      <alignment horizontal="center"/>
    </xf>
    <xf numFmtId="0" fontId="6" fillId="0" borderId="0" xfId="0" applyFont="1" applyAlignment="1">
      <alignment horizontal="center" vertical="center"/>
    </xf>
    <xf numFmtId="0" fontId="21" fillId="4" borderId="0" xfId="0" applyFont="1" applyFill="1" applyAlignment="1">
      <alignment horizontal="center" vertical="center"/>
    </xf>
    <xf numFmtId="0" fontId="21" fillId="4" borderId="0" xfId="0" applyFont="1" applyFill="1" applyAlignment="1">
      <alignment horizontal="left" vertical="center" wrapText="1"/>
    </xf>
    <xf numFmtId="0" fontId="22" fillId="0" borderId="0" xfId="0" applyFont="1"/>
    <xf numFmtId="0" fontId="23" fillId="5" borderId="0" xfId="0" applyFont="1" applyFill="1" applyAlignment="1">
      <alignment horizontal="center" vertical="center"/>
    </xf>
    <xf numFmtId="0" fontId="22" fillId="0" borderId="0" xfId="0" applyFont="1" applyAlignment="1">
      <alignment vertical="center"/>
    </xf>
    <xf numFmtId="0" fontId="22" fillId="4" borderId="0" xfId="0" applyFont="1" applyFill="1" applyAlignment="1">
      <alignment vertical="center" wrapText="1"/>
    </xf>
    <xf numFmtId="0" fontId="23" fillId="6" borderId="0" xfId="0" applyFont="1" applyFill="1" applyAlignment="1">
      <alignment horizontal="center" vertical="center" wrapText="1"/>
    </xf>
    <xf numFmtId="9" fontId="23" fillId="5" borderId="0" xfId="1" applyFont="1" applyFill="1" applyAlignment="1">
      <alignment horizontal="center" vertical="center" wrapText="1"/>
    </xf>
    <xf numFmtId="9" fontId="22" fillId="4" borderId="0" xfId="1" applyFont="1" applyFill="1" applyAlignment="1">
      <alignment vertical="center" wrapText="1"/>
    </xf>
    <xf numFmtId="9" fontId="22" fillId="0" borderId="0" xfId="1" applyFont="1" applyAlignment="1">
      <alignment vertical="center" wrapText="1"/>
    </xf>
    <xf numFmtId="9" fontId="23" fillId="5" borderId="0" xfId="1" applyFont="1" applyFill="1" applyAlignment="1">
      <alignment horizontal="center" vertical="center"/>
    </xf>
    <xf numFmtId="0" fontId="22" fillId="0" borderId="0" xfId="0" applyFont="1" applyAlignment="1">
      <alignment vertical="top" wrapText="1"/>
    </xf>
    <xf numFmtId="0" fontId="22" fillId="0" borderId="0" xfId="0" applyFont="1" applyAlignment="1">
      <alignment wrapText="1"/>
    </xf>
    <xf numFmtId="0" fontId="22" fillId="0" borderId="0" xfId="0" applyFont="1" applyAlignment="1">
      <alignment vertical="center" wrapText="1"/>
    </xf>
    <xf numFmtId="9" fontId="23" fillId="6" borderId="0" xfId="1" applyFont="1" applyFill="1" applyAlignment="1">
      <alignment horizontal="center" vertical="center" wrapText="1"/>
    </xf>
    <xf numFmtId="164" fontId="22" fillId="0" borderId="0" xfId="7" applyFont="1" applyAlignment="1">
      <alignment vertical="center" wrapText="1"/>
    </xf>
    <xf numFmtId="0" fontId="23" fillId="5" borderId="0" xfId="0" applyFont="1" applyFill="1" applyAlignment="1">
      <alignment horizontal="center" vertical="center" wrapText="1"/>
    </xf>
    <xf numFmtId="0" fontId="10" fillId="0" borderId="8" xfId="0" applyFont="1" applyBorder="1" applyAlignment="1">
      <alignment horizontal="center" vertical="center"/>
    </xf>
    <xf numFmtId="0" fontId="10" fillId="0" borderId="0" xfId="0" applyFont="1" applyAlignment="1">
      <alignment horizontal="center" vertical="center"/>
    </xf>
    <xf numFmtId="0" fontId="26" fillId="7" borderId="8" xfId="0" applyFont="1" applyFill="1" applyBorder="1" applyAlignment="1">
      <alignment horizontal="left" vertical="center"/>
    </xf>
    <xf numFmtId="0" fontId="29" fillId="4" borderId="9" xfId="0" applyFont="1" applyFill="1" applyBorder="1"/>
    <xf numFmtId="0" fontId="28" fillId="0" borderId="10" xfId="0" applyFont="1" applyBorder="1" applyAlignment="1">
      <alignment vertical="center"/>
    </xf>
    <xf numFmtId="0" fontId="22" fillId="0" borderId="10" xfId="0" applyFont="1" applyBorder="1" applyAlignment="1">
      <alignment vertical="center"/>
    </xf>
    <xf numFmtId="0" fontId="22" fillId="0" borderId="10" xfId="0" applyFont="1" applyBorder="1" applyAlignment="1">
      <alignment horizontal="left" vertical="center" wrapText="1"/>
    </xf>
    <xf numFmtId="0" fontId="22" fillId="0" borderId="10" xfId="0" applyFont="1" applyBorder="1" applyAlignment="1">
      <alignment horizontal="center" vertical="center"/>
    </xf>
    <xf numFmtId="0" fontId="22" fillId="0" borderId="10" xfId="0" applyFont="1" applyBorder="1" applyAlignment="1">
      <alignment horizontal="center" vertical="center" wrapText="1"/>
    </xf>
    <xf numFmtId="0" fontId="29" fillId="4" borderId="9" xfId="0" applyFont="1" applyFill="1" applyBorder="1" applyAlignment="1">
      <alignment vertical="center"/>
    </xf>
    <xf numFmtId="0" fontId="22" fillId="0" borderId="10" xfId="0" applyFont="1" applyBorder="1" applyAlignment="1">
      <alignment horizontal="left" vertical="center"/>
    </xf>
    <xf numFmtId="0" fontId="22" fillId="0" borderId="10" xfId="0" applyFont="1" applyBorder="1" applyAlignment="1">
      <alignment vertical="center"/>
      <extLst>
        <ext xmlns:xfpb="http://schemas.microsoft.com/office/spreadsheetml/2022/featurepropertybag" uri="{C7286773-470A-42A8-94C5-96B5CB345126}">
          <xfpb:xfComplement i="0"/>
        </ext>
      </extLst>
    </xf>
    <xf numFmtId="0" fontId="27" fillId="0" borderId="10" xfId="0" quotePrefix="1" applyFont="1" applyBorder="1" applyAlignment="1">
      <alignment horizontal="center" vertical="center"/>
    </xf>
    <xf numFmtId="0" fontId="22" fillId="0" borderId="10" xfId="0" applyFont="1" applyBorder="1" applyAlignment="1">
      <alignment vertical="center" wrapText="1"/>
    </xf>
    <xf numFmtId="0" fontId="30" fillId="0" borderId="10" xfId="0" applyFont="1" applyBorder="1" applyAlignment="1">
      <alignment vertical="center"/>
    </xf>
    <xf numFmtId="0" fontId="24" fillId="0" borderId="0" xfId="0" applyFont="1" applyAlignment="1">
      <alignment vertical="center"/>
    </xf>
    <xf numFmtId="0" fontId="24" fillId="0" borderId="0" xfId="0" applyFont="1" applyAlignment="1">
      <alignment horizontal="center" vertical="center"/>
    </xf>
    <xf numFmtId="0" fontId="26" fillId="7" borderId="8" xfId="0" applyFont="1" applyFill="1" applyBorder="1" applyAlignment="1">
      <alignment horizontal="center" vertical="center"/>
    </xf>
    <xf numFmtId="0" fontId="24" fillId="0" borderId="9" xfId="0" applyFont="1" applyBorder="1" applyAlignment="1">
      <alignment vertical="center"/>
    </xf>
    <xf numFmtId="0" fontId="28" fillId="0" borderId="10" xfId="0" applyFont="1" applyBorder="1" applyAlignment="1">
      <alignment horizontal="left" vertical="center"/>
    </xf>
    <xf numFmtId="0" fontId="22" fillId="0" borderId="11" xfId="0" applyFont="1" applyBorder="1" applyAlignment="1">
      <alignment horizontal="left" vertical="center" wrapText="1"/>
    </xf>
    <xf numFmtId="0" fontId="31" fillId="0" borderId="2" xfId="2" applyFont="1" applyBorder="1"/>
    <xf numFmtId="0" fontId="22" fillId="0" borderId="0" xfId="0" applyFont="1" applyAlignment="1">
      <alignment horizontal="center" vertical="center"/>
    </xf>
    <xf numFmtId="0" fontId="22" fillId="8" borderId="0" xfId="0" applyFont="1" applyFill="1"/>
    <xf numFmtId="0" fontId="22" fillId="4" borderId="0" xfId="0" applyFont="1" applyFill="1"/>
    <xf numFmtId="0" fontId="22" fillId="4" borderId="0" xfId="0" applyFont="1" applyFill="1" applyAlignment="1">
      <alignment horizontal="center" vertical="center"/>
    </xf>
    <xf numFmtId="0" fontId="6" fillId="3" borderId="0" xfId="0" applyFont="1" applyFill="1" applyAlignment="1">
      <alignment horizontal="center" vertical="center"/>
    </xf>
    <xf numFmtId="0" fontId="22" fillId="0" borderId="11" xfId="0" applyFont="1" applyBorder="1" applyAlignment="1">
      <alignment horizontal="left" vertical="center" wrapText="1"/>
    </xf>
    <xf numFmtId="0" fontId="19" fillId="5" borderId="0" xfId="0" applyFont="1" applyFill="1" applyAlignment="1">
      <alignment horizontal="center" vertical="center"/>
    </xf>
    <xf numFmtId="0" fontId="10" fillId="6" borderId="0" xfId="0" applyFont="1" applyFill="1" applyAlignment="1">
      <alignment horizontal="center"/>
    </xf>
  </cellXfs>
  <cellStyles count="8">
    <cellStyle name="Hiperligação" xfId="2" builtinId="8"/>
    <cellStyle name="Hyperlink 2" xfId="5" xr:uid="{87091EE5-880C-483C-A3BD-8F58339894E0}"/>
    <cellStyle name="Normal" xfId="0" builtinId="0"/>
    <cellStyle name="Normal 2" xfId="3" xr:uid="{4DA46DE0-6303-4704-95D6-65857459BA07}"/>
    <cellStyle name="Normal 2 2" xfId="6" xr:uid="{DD9E2454-A506-4B55-853C-5336B4D99FE6}"/>
    <cellStyle name="Normal 3" xfId="4" xr:uid="{DB80596C-C8EF-475F-86D7-7CB38C1E8467}"/>
    <cellStyle name="Percentagem" xfId="1" builtinId="5"/>
    <cellStyle name="Vírgula" xfId="7" builtinId="3"/>
  </cellStyles>
  <dxfs count="64">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microsoft.com/office/2022/11/relationships/FeaturePropertyBag" Target="featurePropertyBag/featurePropertyBag.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USPRHM!A1"/><Relationship Id="rId2" Type="http://schemas.openxmlformats.org/officeDocument/2006/relationships/hyperlink" Target="#AAC!A1"/><Relationship Id="rId1" Type="http://schemas.openxmlformats.org/officeDocument/2006/relationships/hyperlink" Target="#MAC!A1"/><Relationship Id="rId6" Type="http://schemas.openxmlformats.org/officeDocument/2006/relationships/hyperlink" Target="#PRBE!A1"/><Relationship Id="rId5" Type="http://schemas.openxmlformats.org/officeDocument/2006/relationships/hyperlink" Target="#PCP!A1"/><Relationship Id="rId4" Type="http://schemas.openxmlformats.org/officeDocument/2006/relationships/hyperlink" Target="#TEC!A1"/></Relationships>
</file>

<file path=xl/drawings/drawing1.xml><?xml version="1.0" encoding="utf-8"?>
<xdr:wsDr xmlns:xdr="http://schemas.openxmlformats.org/drawingml/2006/spreadsheetDrawing" xmlns:a="http://schemas.openxmlformats.org/drawingml/2006/main">
  <xdr:twoCellAnchor>
    <xdr:from>
      <xdr:col>7</xdr:col>
      <xdr:colOff>114300</xdr:colOff>
      <xdr:row>11</xdr:row>
      <xdr:rowOff>53340</xdr:rowOff>
    </xdr:from>
    <xdr:to>
      <xdr:col>7</xdr:col>
      <xdr:colOff>388620</xdr:colOff>
      <xdr:row>11</xdr:row>
      <xdr:rowOff>342900</xdr:rowOff>
    </xdr:to>
    <xdr:sp macro="" textlink="">
      <xdr:nvSpPr>
        <xdr:cNvPr id="2" name="Isosceles Triangle 1">
          <a:hlinkClick xmlns:r="http://schemas.openxmlformats.org/officeDocument/2006/relationships" r:id="rId1"/>
          <a:extLst>
            <a:ext uri="{FF2B5EF4-FFF2-40B4-BE49-F238E27FC236}">
              <a16:creationId xmlns:a16="http://schemas.microsoft.com/office/drawing/2014/main" id="{4F26F378-B986-53D2-EF3A-FE77637E03DA}"/>
            </a:ext>
          </a:extLst>
        </xdr:cNvPr>
        <xdr:cNvSpPr/>
      </xdr:nvSpPr>
      <xdr:spPr>
        <a:xfrm rot="5400000">
          <a:off x="8077200" y="2743200"/>
          <a:ext cx="289560" cy="274320"/>
        </a:xfrm>
        <a:prstGeom prst="triangle">
          <a:avLst/>
        </a:prstGeom>
        <a:solidFill>
          <a:schemeClr val="accent1">
            <a:lumMod val="60000"/>
            <a:lumOff val="40000"/>
          </a:schemeClr>
        </a:solidFill>
        <a:ln>
          <a:solidFill>
            <a:schemeClr val="accent1">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114300</xdr:colOff>
      <xdr:row>12</xdr:row>
      <xdr:rowOff>73152</xdr:rowOff>
    </xdr:from>
    <xdr:to>
      <xdr:col>7</xdr:col>
      <xdr:colOff>388620</xdr:colOff>
      <xdr:row>12</xdr:row>
      <xdr:rowOff>362712</xdr:rowOff>
    </xdr:to>
    <xdr:sp macro="" textlink="">
      <xdr:nvSpPr>
        <xdr:cNvPr id="3" name="Isosceles Triangle 2">
          <a:hlinkClick xmlns:r="http://schemas.openxmlformats.org/officeDocument/2006/relationships" r:id="rId2"/>
          <a:extLst>
            <a:ext uri="{FF2B5EF4-FFF2-40B4-BE49-F238E27FC236}">
              <a16:creationId xmlns:a16="http://schemas.microsoft.com/office/drawing/2014/main" id="{569B7682-B58A-4745-B56F-3C54BDF4D9E6}"/>
            </a:ext>
          </a:extLst>
        </xdr:cNvPr>
        <xdr:cNvSpPr/>
      </xdr:nvSpPr>
      <xdr:spPr>
        <a:xfrm rot="5400000">
          <a:off x="8077200" y="3189732"/>
          <a:ext cx="289560" cy="274320"/>
        </a:xfrm>
        <a:prstGeom prst="triangle">
          <a:avLst/>
        </a:prstGeom>
        <a:solidFill>
          <a:schemeClr val="accent1">
            <a:lumMod val="60000"/>
            <a:lumOff val="40000"/>
          </a:schemeClr>
        </a:solidFill>
        <a:ln>
          <a:solidFill>
            <a:schemeClr val="accent1">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114300</xdr:colOff>
      <xdr:row>13</xdr:row>
      <xdr:rowOff>92964</xdr:rowOff>
    </xdr:from>
    <xdr:to>
      <xdr:col>7</xdr:col>
      <xdr:colOff>388620</xdr:colOff>
      <xdr:row>13</xdr:row>
      <xdr:rowOff>382524</xdr:rowOff>
    </xdr:to>
    <xdr:sp macro="" textlink="">
      <xdr:nvSpPr>
        <xdr:cNvPr id="4" name="Isosceles Triangle 3">
          <a:hlinkClick xmlns:r="http://schemas.openxmlformats.org/officeDocument/2006/relationships" r:id="rId3"/>
          <a:extLst>
            <a:ext uri="{FF2B5EF4-FFF2-40B4-BE49-F238E27FC236}">
              <a16:creationId xmlns:a16="http://schemas.microsoft.com/office/drawing/2014/main" id="{70B10E3B-1759-42EE-8C16-20CC9991A85C}"/>
            </a:ext>
          </a:extLst>
        </xdr:cNvPr>
        <xdr:cNvSpPr/>
      </xdr:nvSpPr>
      <xdr:spPr>
        <a:xfrm rot="5400000">
          <a:off x="8077200" y="3636264"/>
          <a:ext cx="289560" cy="274320"/>
        </a:xfrm>
        <a:prstGeom prst="triangle">
          <a:avLst/>
        </a:prstGeom>
        <a:solidFill>
          <a:schemeClr val="accent1">
            <a:lumMod val="60000"/>
            <a:lumOff val="40000"/>
          </a:schemeClr>
        </a:solidFill>
        <a:ln>
          <a:solidFill>
            <a:schemeClr val="accent1">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114300</xdr:colOff>
      <xdr:row>14</xdr:row>
      <xdr:rowOff>21336</xdr:rowOff>
    </xdr:from>
    <xdr:to>
      <xdr:col>7</xdr:col>
      <xdr:colOff>388620</xdr:colOff>
      <xdr:row>14</xdr:row>
      <xdr:rowOff>310896</xdr:rowOff>
    </xdr:to>
    <xdr:sp macro="" textlink="">
      <xdr:nvSpPr>
        <xdr:cNvPr id="5" name="Isosceles Triangle 4">
          <a:hlinkClick xmlns:r="http://schemas.openxmlformats.org/officeDocument/2006/relationships" r:id="rId4"/>
          <a:extLst>
            <a:ext uri="{FF2B5EF4-FFF2-40B4-BE49-F238E27FC236}">
              <a16:creationId xmlns:a16="http://schemas.microsoft.com/office/drawing/2014/main" id="{F6F1DEA4-6DB1-452D-8547-997E3AB80748}"/>
            </a:ext>
          </a:extLst>
        </xdr:cNvPr>
        <xdr:cNvSpPr/>
      </xdr:nvSpPr>
      <xdr:spPr>
        <a:xfrm rot="5400000">
          <a:off x="8077200" y="4082796"/>
          <a:ext cx="289560" cy="274320"/>
        </a:xfrm>
        <a:prstGeom prst="triangle">
          <a:avLst/>
        </a:prstGeom>
        <a:solidFill>
          <a:schemeClr val="accent1">
            <a:lumMod val="60000"/>
            <a:lumOff val="40000"/>
          </a:schemeClr>
        </a:solidFill>
        <a:ln>
          <a:solidFill>
            <a:schemeClr val="accent1">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114300</xdr:colOff>
      <xdr:row>15</xdr:row>
      <xdr:rowOff>41148</xdr:rowOff>
    </xdr:from>
    <xdr:to>
      <xdr:col>7</xdr:col>
      <xdr:colOff>388620</xdr:colOff>
      <xdr:row>15</xdr:row>
      <xdr:rowOff>330708</xdr:rowOff>
    </xdr:to>
    <xdr:sp macro="" textlink="">
      <xdr:nvSpPr>
        <xdr:cNvPr id="6" name="Isosceles Triangle 5">
          <a:hlinkClick xmlns:r="http://schemas.openxmlformats.org/officeDocument/2006/relationships" r:id="rId5"/>
          <a:extLst>
            <a:ext uri="{FF2B5EF4-FFF2-40B4-BE49-F238E27FC236}">
              <a16:creationId xmlns:a16="http://schemas.microsoft.com/office/drawing/2014/main" id="{2402E6C8-F053-41A3-9B13-A26500A08724}"/>
            </a:ext>
          </a:extLst>
        </xdr:cNvPr>
        <xdr:cNvSpPr/>
      </xdr:nvSpPr>
      <xdr:spPr>
        <a:xfrm rot="5400000">
          <a:off x="8077200" y="4529328"/>
          <a:ext cx="289560" cy="274320"/>
        </a:xfrm>
        <a:prstGeom prst="triangle">
          <a:avLst/>
        </a:prstGeom>
        <a:solidFill>
          <a:schemeClr val="accent1">
            <a:lumMod val="60000"/>
            <a:lumOff val="40000"/>
          </a:schemeClr>
        </a:solidFill>
        <a:ln>
          <a:solidFill>
            <a:schemeClr val="accent1">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114300</xdr:colOff>
      <xdr:row>16</xdr:row>
      <xdr:rowOff>60960</xdr:rowOff>
    </xdr:from>
    <xdr:to>
      <xdr:col>7</xdr:col>
      <xdr:colOff>388620</xdr:colOff>
      <xdr:row>16</xdr:row>
      <xdr:rowOff>350520</xdr:rowOff>
    </xdr:to>
    <xdr:sp macro="" textlink="">
      <xdr:nvSpPr>
        <xdr:cNvPr id="7" name="Isosceles Triangle 6">
          <a:hlinkClick xmlns:r="http://schemas.openxmlformats.org/officeDocument/2006/relationships" r:id="rId6"/>
          <a:extLst>
            <a:ext uri="{FF2B5EF4-FFF2-40B4-BE49-F238E27FC236}">
              <a16:creationId xmlns:a16="http://schemas.microsoft.com/office/drawing/2014/main" id="{F86A6BAA-0683-4ED2-8AEE-5A973785A6C1}"/>
            </a:ext>
          </a:extLst>
        </xdr:cNvPr>
        <xdr:cNvSpPr/>
      </xdr:nvSpPr>
      <xdr:spPr>
        <a:xfrm rot="5400000">
          <a:off x="8077200" y="4975860"/>
          <a:ext cx="289560" cy="274320"/>
        </a:xfrm>
        <a:prstGeom prst="triangle">
          <a:avLst/>
        </a:prstGeom>
        <a:solidFill>
          <a:schemeClr val="accent1">
            <a:lumMod val="60000"/>
            <a:lumOff val="40000"/>
          </a:schemeClr>
        </a:solidFill>
        <a:ln>
          <a:solidFill>
            <a:schemeClr val="accent1">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F6FD2-7252-4416-80B2-536A01946B61}">
  <sheetPr>
    <tabColor theme="4"/>
  </sheetPr>
  <dimension ref="A1:E19"/>
  <sheetViews>
    <sheetView showGridLines="0" workbookViewId="0">
      <selection activeCell="C9" sqref="C9"/>
    </sheetView>
  </sheetViews>
  <sheetFormatPr baseColWidth="10" defaultColWidth="0" defaultRowHeight="14.5" customHeight="1" zeroHeight="1"/>
  <cols>
    <col min="1" max="1" width="8.83203125" customWidth="1"/>
    <col min="2" max="2" width="13.1640625" customWidth="1"/>
    <col min="3" max="3" width="31.33203125" customWidth="1"/>
    <col min="4" max="5" width="8.83203125" customWidth="1"/>
    <col min="6" max="16384" width="8.83203125" hidden="1"/>
  </cols>
  <sheetData>
    <row r="1" spans="2:3" ht="15"/>
    <row r="2" spans="2:3" ht="15">
      <c r="B2" s="1" t="s">
        <v>4147</v>
      </c>
      <c r="C2" s="2"/>
    </row>
    <row r="3" spans="2:3" ht="15">
      <c r="B3" s="2"/>
      <c r="C3" s="2"/>
    </row>
    <row r="4" spans="2:3" ht="15">
      <c r="B4" s="3" t="s">
        <v>0</v>
      </c>
      <c r="C4" s="4">
        <f ca="1">TODAY()</f>
        <v>46066</v>
      </c>
    </row>
    <row r="5" spans="2:3" ht="15">
      <c r="B5" s="5"/>
      <c r="C5" s="5"/>
    </row>
    <row r="6" spans="2:3" ht="15">
      <c r="B6" s="6" t="s">
        <v>1</v>
      </c>
      <c r="C6" s="7" t="s">
        <v>6709</v>
      </c>
    </row>
    <row r="7" spans="2:3" ht="26">
      <c r="B7" s="22" t="s">
        <v>2</v>
      </c>
      <c r="C7" s="20" t="s">
        <v>10</v>
      </c>
    </row>
    <row r="8" spans="2:3" ht="15">
      <c r="B8" s="5"/>
      <c r="C8" s="5"/>
    </row>
    <row r="9" spans="2:3" ht="15">
      <c r="B9" s="77" t="s">
        <v>3</v>
      </c>
      <c r="C9" s="72" t="s">
        <v>6710</v>
      </c>
    </row>
    <row r="10" spans="2:3" ht="15">
      <c r="B10" s="77"/>
      <c r="C10" s="72" t="s">
        <v>4146</v>
      </c>
    </row>
    <row r="11" spans="2:3" ht="15">
      <c r="B11" s="77"/>
      <c r="C11" s="72" t="s">
        <v>4833</v>
      </c>
    </row>
    <row r="12" spans="2:3" ht="15">
      <c r="B12" s="77"/>
      <c r="C12" s="72" t="s">
        <v>4834</v>
      </c>
    </row>
    <row r="13" spans="2:3" ht="15">
      <c r="B13" s="77"/>
      <c r="C13" s="72" t="s">
        <v>4835</v>
      </c>
    </row>
    <row r="14" spans="2:3" ht="15">
      <c r="B14" s="77"/>
      <c r="C14" s="72" t="s">
        <v>4836</v>
      </c>
    </row>
    <row r="15" spans="2:3" ht="15">
      <c r="B15" s="77"/>
      <c r="C15" s="72" t="s">
        <v>4837</v>
      </c>
    </row>
    <row r="16" spans="2:3" ht="15">
      <c r="B16" s="77"/>
      <c r="C16" s="72" t="s">
        <v>4838</v>
      </c>
    </row>
    <row r="17" spans="2:3" ht="15">
      <c r="B17" s="5"/>
      <c r="C17" s="5"/>
    </row>
    <row r="18" spans="2:3" ht="15"/>
    <row r="19" spans="2:3" ht="15"/>
  </sheetData>
  <mergeCells count="1">
    <mergeCell ref="B9:B16"/>
  </mergeCells>
  <hyperlinks>
    <hyperlink ref="C9" location="Guião!A1" display="1. Guião" xr:uid="{CB7FB1F1-3B6F-4C50-82BE-109A1D1952DA}"/>
    <hyperlink ref="C10" location="Caracterização!A1" display="2. Caracterização" xr:uid="{81A1EDCD-1CF0-46BF-BAB4-3459095B74A5}"/>
    <hyperlink ref="C11" location="MAC!A1" display="3. MAC" xr:uid="{556E75F2-A24C-4A77-8389-1C1C2578C7E4}"/>
    <hyperlink ref="C12" location="AAC!A1" display="4. AAC" xr:uid="{06C8BC3D-2876-4BCF-9705-942123AF7ED5}"/>
    <hyperlink ref="C13" location="USPRHM!A1" display="5. USPRHM" xr:uid="{3235F340-C473-4C43-A820-54679446DC5D}"/>
    <hyperlink ref="C14" location="TEC!A1" display="6. TEC" xr:uid="{91B4363E-AF02-4962-B08B-2348463C0FEB}"/>
    <hyperlink ref="C15" location="PCP!A1" display="7. PCP" xr:uid="{F333C2E3-FDA5-4983-9932-E09254CA9BDD}"/>
    <hyperlink ref="C16" location="PRBE!A1" display="8. PRBE" xr:uid="{B0C84138-32F8-4A4E-8759-1D05A055B7C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208DC-0AFE-413F-A191-08E2ADA3BC65}">
  <sheetPr>
    <tabColor theme="0" tint="-0.249977111117893"/>
  </sheetPr>
  <dimension ref="A1:K25"/>
  <sheetViews>
    <sheetView showGridLines="0" topLeftCell="A12" workbookViewId="0">
      <selection activeCell="K12" sqref="K12"/>
    </sheetView>
  </sheetViews>
  <sheetFormatPr baseColWidth="10" defaultColWidth="0" defaultRowHeight="11" zeroHeight="1"/>
  <cols>
    <col min="1" max="1" width="8.83203125" style="36" customWidth="1"/>
    <col min="2" max="2" width="15.83203125" style="36" customWidth="1"/>
    <col min="3" max="3" width="0.6640625" style="36" customWidth="1"/>
    <col min="4" max="4" width="60.5" style="36" customWidth="1"/>
    <col min="5" max="5" width="0.6640625" style="36" customWidth="1"/>
    <col min="6" max="6" width="29.6640625" style="36" customWidth="1"/>
    <col min="7" max="7" width="0.6640625" style="36" customWidth="1"/>
    <col min="8" max="8" width="35.33203125" style="36" customWidth="1"/>
    <col min="9" max="11" width="8.83203125" style="36" customWidth="1"/>
    <col min="12" max="16384" width="8.83203125" style="36" hidden="1"/>
  </cols>
  <sheetData>
    <row r="1" spans="2:8"/>
    <row r="2" spans="2:8" ht="13">
      <c r="B2" s="27" t="s">
        <v>4826</v>
      </c>
    </row>
    <row r="3" spans="2:8"/>
    <row r="4" spans="2:8" ht="12">
      <c r="B4" s="69" t="s">
        <v>4737</v>
      </c>
      <c r="C4" s="66"/>
      <c r="D4" s="47" t="str">
        <f>IF(Caracterização!E10="","",Caracterização!E10)</f>
        <v/>
      </c>
    </row>
    <row r="5" spans="2:8"/>
    <row r="6" spans="2:8" ht="12">
      <c r="B6" s="68" t="s">
        <v>4725</v>
      </c>
      <c r="D6" s="68" t="s">
        <v>4773</v>
      </c>
      <c r="F6" s="68" t="s">
        <v>4729</v>
      </c>
      <c r="H6" s="68" t="s">
        <v>4791</v>
      </c>
    </row>
    <row r="7" spans="2:8" ht="133" customHeight="1">
      <c r="B7" s="70" t="s">
        <v>4827</v>
      </c>
      <c r="C7" s="67"/>
      <c r="D7" s="57" t="str">
        <f>_xlfn.XLOOKUP($D$4,Bio_vf!A:A,Bio_vf!C:C,"",0,1)</f>
        <v/>
      </c>
      <c r="F7" s="57"/>
      <c r="H7" s="57"/>
    </row>
    <row r="8" spans="2:8" ht="133" customHeight="1">
      <c r="B8" s="70" t="s">
        <v>4828</v>
      </c>
      <c r="C8" s="67"/>
      <c r="D8" s="57" t="str">
        <f>_xlfn.XLOOKUP($D$4,Bio_vf!A:A,Bio_vf!D:D,"",0,1)</f>
        <v/>
      </c>
      <c r="F8" s="57"/>
      <c r="H8" s="57"/>
    </row>
    <row r="9" spans="2:8" ht="133" customHeight="1">
      <c r="B9" s="70" t="s">
        <v>4829</v>
      </c>
      <c r="C9" s="67"/>
      <c r="D9" s="57" t="str">
        <f>_xlfn.XLOOKUP($D$4,Bio_vf!A:A,Bio_vf!E:E,"",0,1)</f>
        <v/>
      </c>
      <c r="F9" s="57"/>
      <c r="H9" s="57"/>
    </row>
    <row r="10" spans="2:8" ht="133" customHeight="1">
      <c r="B10" s="70" t="s">
        <v>4830</v>
      </c>
      <c r="C10" s="67"/>
      <c r="D10" s="57" t="str">
        <f>_xlfn.XLOOKUP($D$4,Bio_vf!A:A,Bio_vf!F:F,"",0,1)</f>
        <v/>
      </c>
      <c r="F10" s="57"/>
      <c r="H10" s="57"/>
    </row>
    <row r="11" spans="2:8" ht="133" customHeight="1">
      <c r="B11" s="70" t="s">
        <v>4831</v>
      </c>
      <c r="C11" s="67"/>
      <c r="D11" s="57" t="str">
        <f>_xlfn.XLOOKUP($D$4,Bio_vf!A:A,Bio_vf!G:G,"",0,1)</f>
        <v/>
      </c>
      <c r="F11" s="57"/>
      <c r="H11" s="57"/>
    </row>
    <row r="12" spans="2:8" ht="133" customHeight="1">
      <c r="B12" s="70" t="s">
        <v>4832</v>
      </c>
      <c r="C12" s="67"/>
      <c r="D12" s="57" t="str">
        <f>_xlfn.XLOOKUP($D$4,Bio_vf!A:A,Bio_vf!H:H,"",0,1)</f>
        <v/>
      </c>
      <c r="F12" s="57"/>
      <c r="H12" s="57"/>
    </row>
    <row r="13" spans="2:8"/>
    <row r="14" spans="2:8"/>
    <row r="15" spans="2:8" ht="133" customHeight="1">
      <c r="B15" s="71" t="str">
        <f>IF(Caracterização!$G$38="Robusta","Como é que o projeto internalizará o princípio do DNSH no contexto do presente objetivo? Indique pelo menos uma medida de acordo com este âmbito.","")</f>
        <v/>
      </c>
      <c r="D15" s="78"/>
      <c r="E15" s="78"/>
      <c r="F15" s="78"/>
      <c r="G15" s="78"/>
      <c r="H15" s="78"/>
    </row>
    <row r="16" spans="2:8"/>
    <row r="17" spans="2:8" ht="132.5" customHeight="1">
      <c r="B17" s="71" t="str">
        <f>IF(Caracterização!$G$38="Robusta","Indique pelo menos um indicador de acompanhamento da medida, no contexto deste objetivo.","")</f>
        <v/>
      </c>
      <c r="D17" s="78"/>
      <c r="E17" s="78"/>
      <c r="F17" s="78"/>
      <c r="G17" s="78"/>
      <c r="H17" s="78"/>
    </row>
    <row r="18" spans="2:8"/>
    <row r="19" spans="2:8" ht="132.5" customHeight="1">
      <c r="B19" s="71" t="str">
        <f>IF(Caracterização!$G$38="Robusta","Indique a(s) unidade(s) de medida do(s) indicador(es).","")</f>
        <v/>
      </c>
      <c r="D19" s="78"/>
      <c r="E19" s="78"/>
      <c r="F19" s="78"/>
      <c r="G19" s="78"/>
      <c r="H19" s="78"/>
    </row>
    <row r="20" spans="2:8"/>
    <row r="21" spans="2:8" ht="132.5" customHeight="1">
      <c r="B21" s="71" t="str">
        <f>IF(Caracterização!$G$38="Robusta","(Opcional) Se aplicável (i.e., existir(em) metas setoriais à escala nacional ou regional ou for validado por uma entidade externa), indique a meta associada a cada indicador","")</f>
        <v/>
      </c>
      <c r="D21" s="78"/>
      <c r="E21" s="78"/>
      <c r="F21" s="78"/>
      <c r="G21" s="78"/>
      <c r="H21" s="78"/>
    </row>
    <row r="22" spans="2:8"/>
    <row r="23" spans="2:8"/>
    <row r="24" spans="2:8"/>
    <row r="25" spans="2:8"/>
  </sheetData>
  <mergeCells count="4">
    <mergeCell ref="D15:H15"/>
    <mergeCell ref="D21:H21"/>
    <mergeCell ref="D17:H17"/>
    <mergeCell ref="D19:H19"/>
  </mergeCells>
  <conditionalFormatting sqref="B8:H8">
    <cfRule type="expression" dxfId="5" priority="9">
      <formula>$D$8=0</formula>
    </cfRule>
  </conditionalFormatting>
  <conditionalFormatting sqref="B9:H9">
    <cfRule type="expression" dxfId="4" priority="8">
      <formula>$D$9=0</formula>
    </cfRule>
  </conditionalFormatting>
  <conditionalFormatting sqref="B10:H10">
    <cfRule type="expression" dxfId="3" priority="7">
      <formula>$D$10=0</formula>
    </cfRule>
  </conditionalFormatting>
  <conditionalFormatting sqref="B11:H11">
    <cfRule type="expression" dxfId="2" priority="6">
      <formula>$D$11=0</formula>
    </cfRule>
  </conditionalFormatting>
  <conditionalFormatting sqref="B12:H12">
    <cfRule type="expression" dxfId="1" priority="5">
      <formula>$D$12=0</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CDBB2716-FFB2-45BF-AF08-E32C0EA1731F}">
            <xm:f>Caracterização!$E$17="Não."</xm:f>
            <x14:dxf>
              <fill>
                <patternFill patternType="darkUp"/>
              </fill>
            </x14:dxf>
          </x14:cfRule>
          <xm:sqref>B7:H21</xm:sqref>
        </x14:conditionalFormatting>
        <x14:conditionalFormatting xmlns:xm="http://schemas.microsoft.com/office/excel/2006/main">
          <x14:cfRule type="expression" priority="2" id="{60763920-437A-4918-A314-671BEB05E64C}">
            <xm:f>Caracterização!$E$38="Não, o projeto pode receber uma avaliação simplificada."</xm:f>
            <x14:dxf>
              <fill>
                <patternFill patternType="darkUp"/>
              </fill>
            </x14:dxf>
          </x14:cfRule>
          <xm:sqref>B15:H21</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697CD-2567-466E-9E71-D4BE55BCC0E3}">
  <sheetPr>
    <tabColor theme="4"/>
  </sheetPr>
  <dimension ref="A1"/>
  <sheetViews>
    <sheetView showGridLines="0" workbookViewId="0"/>
  </sheetViews>
  <sheetFormatPr baseColWidth="10" defaultColWidth="8.83203125" defaultRowHeight="1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F90B1-6E81-44FC-95EB-6614DE05A2CC}">
  <sheetPr>
    <tabColor theme="0" tint="-0.249977111117893"/>
  </sheetPr>
  <dimension ref="A1:H2616"/>
  <sheetViews>
    <sheetView showGridLines="0" zoomScale="151" workbookViewId="0">
      <selection activeCell="B8" sqref="B8"/>
    </sheetView>
  </sheetViews>
  <sheetFormatPr baseColWidth="10" defaultColWidth="8.83203125" defaultRowHeight="11"/>
  <cols>
    <col min="1" max="1" width="10.83203125" style="36" bestFit="1" customWidth="1"/>
    <col min="2" max="2" width="20" style="73" bestFit="1" customWidth="1"/>
    <col min="3" max="3" width="112.5" style="36" bestFit="1" customWidth="1"/>
    <col min="4" max="4" width="11" style="36" bestFit="1" customWidth="1"/>
    <col min="5" max="5" width="20.1640625" style="36" bestFit="1" customWidth="1"/>
    <col min="6" max="6" width="105.83203125" style="36" bestFit="1" customWidth="1"/>
    <col min="7" max="16384" width="8.83203125" style="36"/>
  </cols>
  <sheetData>
    <row r="1" spans="1:8">
      <c r="A1" s="74" t="s">
        <v>4973</v>
      </c>
      <c r="B1" s="74" t="s">
        <v>6681</v>
      </c>
      <c r="C1" s="74" t="s">
        <v>4974</v>
      </c>
      <c r="D1" s="74" t="s">
        <v>4975</v>
      </c>
      <c r="E1" s="74" t="s">
        <v>6682</v>
      </c>
      <c r="F1" s="74" t="s">
        <v>4976</v>
      </c>
      <c r="H1" s="36" t="s">
        <v>6683</v>
      </c>
    </row>
    <row r="2" spans="1:8">
      <c r="A2" s="75">
        <v>1</v>
      </c>
      <c r="B2" s="75" t="s">
        <v>4977</v>
      </c>
      <c r="C2" s="75" t="s">
        <v>4978</v>
      </c>
      <c r="D2" s="75">
        <v>1</v>
      </c>
      <c r="E2" s="75" t="s">
        <v>4977</v>
      </c>
      <c r="F2" s="75" t="s">
        <v>4979</v>
      </c>
      <c r="H2" s="36" t="s">
        <v>6684</v>
      </c>
    </row>
    <row r="3" spans="1:8">
      <c r="A3" s="75">
        <v>1</v>
      </c>
      <c r="B3" s="75" t="s">
        <v>4977</v>
      </c>
      <c r="C3" s="75" t="s">
        <v>4978</v>
      </c>
      <c r="D3" s="75">
        <v>1</v>
      </c>
      <c r="E3" s="75" t="s">
        <v>4980</v>
      </c>
      <c r="F3" s="75" t="s">
        <v>4981</v>
      </c>
    </row>
    <row r="4" spans="1:8">
      <c r="A4" s="75">
        <v>2</v>
      </c>
      <c r="B4" s="75" t="s">
        <v>4982</v>
      </c>
      <c r="C4" s="75" t="s">
        <v>4983</v>
      </c>
      <c r="D4" s="75">
        <v>2</v>
      </c>
      <c r="E4" s="75" t="s">
        <v>4982</v>
      </c>
      <c r="F4" s="75" t="s">
        <v>4984</v>
      </c>
    </row>
    <row r="5" spans="1:8">
      <c r="A5" s="75">
        <v>2</v>
      </c>
      <c r="B5" s="75" t="s">
        <v>4982</v>
      </c>
      <c r="C5" s="75" t="s">
        <v>4983</v>
      </c>
      <c r="D5" s="75">
        <v>2</v>
      </c>
      <c r="E5" s="75" t="s">
        <v>4841</v>
      </c>
      <c r="F5" s="75" t="s">
        <v>4985</v>
      </c>
    </row>
    <row r="6" spans="1:8">
      <c r="A6" s="75">
        <v>2</v>
      </c>
      <c r="B6" s="75" t="s">
        <v>4982</v>
      </c>
      <c r="C6" s="75" t="s">
        <v>4983</v>
      </c>
      <c r="D6" s="75">
        <v>2</v>
      </c>
      <c r="E6" s="75" t="s">
        <v>4847</v>
      </c>
      <c r="F6" s="75" t="s">
        <v>4986</v>
      </c>
    </row>
    <row r="7" spans="1:8">
      <c r="A7" s="75">
        <v>3</v>
      </c>
      <c r="B7" s="75" t="s">
        <v>4987</v>
      </c>
      <c r="C7" s="75" t="s">
        <v>4988</v>
      </c>
      <c r="D7" s="75">
        <v>3</v>
      </c>
      <c r="E7" s="75" t="s">
        <v>4987</v>
      </c>
      <c r="F7" s="75" t="s">
        <v>4988</v>
      </c>
    </row>
    <row r="8" spans="1:8">
      <c r="A8" s="75">
        <v>3</v>
      </c>
      <c r="B8" s="75" t="s">
        <v>4987</v>
      </c>
      <c r="C8" s="75" t="s">
        <v>4988</v>
      </c>
      <c r="D8" s="75">
        <v>3</v>
      </c>
      <c r="E8" s="75" t="s">
        <v>4989</v>
      </c>
      <c r="F8" s="75" t="s">
        <v>4990</v>
      </c>
    </row>
    <row r="9" spans="1:8">
      <c r="A9" s="75">
        <v>4</v>
      </c>
      <c r="B9" s="75" t="s">
        <v>1504</v>
      </c>
      <c r="C9" s="75" t="s">
        <v>4991</v>
      </c>
      <c r="D9" s="75">
        <v>4</v>
      </c>
      <c r="E9" s="75" t="s">
        <v>1504</v>
      </c>
      <c r="F9" s="75" t="s">
        <v>4992</v>
      </c>
    </row>
    <row r="10" spans="1:8">
      <c r="A10" s="75">
        <v>5</v>
      </c>
      <c r="B10" s="75" t="s">
        <v>1570</v>
      </c>
      <c r="C10" s="75" t="s">
        <v>1571</v>
      </c>
      <c r="D10" s="75">
        <v>5</v>
      </c>
      <c r="E10" s="75" t="s">
        <v>1570</v>
      </c>
      <c r="F10" s="75" t="s">
        <v>4993</v>
      </c>
    </row>
    <row r="11" spans="1:8">
      <c r="A11" s="75">
        <v>5</v>
      </c>
      <c r="B11" s="75" t="s">
        <v>1572</v>
      </c>
      <c r="C11" s="75" t="s">
        <v>1508</v>
      </c>
      <c r="D11" s="75">
        <v>5</v>
      </c>
      <c r="E11" s="75" t="s">
        <v>1572</v>
      </c>
      <c r="F11" s="75" t="s">
        <v>1508</v>
      </c>
    </row>
    <row r="12" spans="1:8">
      <c r="A12" s="75">
        <v>4</v>
      </c>
      <c r="B12" s="75" t="s">
        <v>1505</v>
      </c>
      <c r="C12" s="75" t="s">
        <v>1509</v>
      </c>
      <c r="D12" s="75">
        <v>4</v>
      </c>
      <c r="E12" s="75" t="s">
        <v>1505</v>
      </c>
      <c r="F12" s="75" t="s">
        <v>1509</v>
      </c>
    </row>
    <row r="13" spans="1:8">
      <c r="A13" s="75">
        <v>5</v>
      </c>
      <c r="B13" s="75" t="s">
        <v>1573</v>
      </c>
      <c r="C13" s="75" t="s">
        <v>1509</v>
      </c>
      <c r="D13" s="75">
        <v>5</v>
      </c>
      <c r="E13" s="75" t="s">
        <v>1573</v>
      </c>
      <c r="F13" s="75" t="s">
        <v>1509</v>
      </c>
    </row>
    <row r="14" spans="1:8">
      <c r="A14" s="75">
        <v>4</v>
      </c>
      <c r="B14" s="75" t="s">
        <v>1506</v>
      </c>
      <c r="C14" s="75" t="s">
        <v>1510</v>
      </c>
      <c r="D14" s="75">
        <v>4</v>
      </c>
      <c r="E14" s="75" t="s">
        <v>1506</v>
      </c>
      <c r="F14" s="75" t="s">
        <v>4994</v>
      </c>
    </row>
    <row r="15" spans="1:8">
      <c r="A15" s="75">
        <v>4</v>
      </c>
      <c r="B15" s="75" t="s">
        <v>1506</v>
      </c>
      <c r="C15" s="75" t="s">
        <v>1510</v>
      </c>
      <c r="D15" s="75">
        <v>4</v>
      </c>
      <c r="E15" s="75" t="s">
        <v>1514</v>
      </c>
      <c r="F15" s="75" t="s">
        <v>4995</v>
      </c>
    </row>
    <row r="16" spans="1:8">
      <c r="A16" s="75">
        <v>4</v>
      </c>
      <c r="B16" s="75" t="s">
        <v>1506</v>
      </c>
      <c r="C16" s="75" t="s">
        <v>1510</v>
      </c>
      <c r="D16" s="75">
        <v>4</v>
      </c>
      <c r="E16" s="75" t="s">
        <v>1528</v>
      </c>
      <c r="F16" s="75" t="s">
        <v>1533</v>
      </c>
    </row>
    <row r="17" spans="1:6">
      <c r="A17" s="75">
        <v>5</v>
      </c>
      <c r="B17" s="75" t="s">
        <v>1574</v>
      </c>
      <c r="C17" s="75" t="s">
        <v>1510</v>
      </c>
      <c r="D17" s="75">
        <v>5</v>
      </c>
      <c r="E17" s="75" t="s">
        <v>1574</v>
      </c>
      <c r="F17" s="75" t="s">
        <v>4994</v>
      </c>
    </row>
    <row r="18" spans="1:6">
      <c r="A18" s="75">
        <v>5</v>
      </c>
      <c r="B18" s="75" t="s">
        <v>1574</v>
      </c>
      <c r="C18" s="75" t="s">
        <v>1510</v>
      </c>
      <c r="D18" s="75">
        <v>5</v>
      </c>
      <c r="E18" s="75" t="s">
        <v>1580</v>
      </c>
      <c r="F18" s="75" t="s">
        <v>1581</v>
      </c>
    </row>
    <row r="19" spans="1:6">
      <c r="A19" s="75">
        <v>5</v>
      </c>
      <c r="B19" s="75" t="s">
        <v>1574</v>
      </c>
      <c r="C19" s="75" t="s">
        <v>1510</v>
      </c>
      <c r="D19" s="75">
        <v>5</v>
      </c>
      <c r="E19" s="75" t="s">
        <v>1596</v>
      </c>
      <c r="F19" s="75" t="s">
        <v>1533</v>
      </c>
    </row>
    <row r="20" spans="1:6">
      <c r="A20" s="75">
        <v>4</v>
      </c>
      <c r="B20" s="75" t="s">
        <v>1507</v>
      </c>
      <c r="C20" s="75" t="s">
        <v>1511</v>
      </c>
      <c r="D20" s="75">
        <v>4</v>
      </c>
      <c r="E20" s="75" t="s">
        <v>1507</v>
      </c>
      <c r="F20" s="75" t="s">
        <v>1511</v>
      </c>
    </row>
    <row r="21" spans="1:6">
      <c r="A21" s="75">
        <v>5</v>
      </c>
      <c r="B21" s="75" t="s">
        <v>1575</v>
      </c>
      <c r="C21" s="75" t="s">
        <v>1511</v>
      </c>
      <c r="D21" s="75">
        <v>5</v>
      </c>
      <c r="E21" s="75" t="s">
        <v>1575</v>
      </c>
      <c r="F21" s="75" t="s">
        <v>1511</v>
      </c>
    </row>
    <row r="22" spans="1:6">
      <c r="A22" s="75">
        <v>4</v>
      </c>
      <c r="B22" s="75" t="s">
        <v>1512</v>
      </c>
      <c r="C22" s="75" t="s">
        <v>1517</v>
      </c>
      <c r="D22" s="75">
        <v>4</v>
      </c>
      <c r="E22" s="75" t="s">
        <v>1512</v>
      </c>
      <c r="F22" s="75" t="s">
        <v>1517</v>
      </c>
    </row>
    <row r="23" spans="1:6">
      <c r="A23" s="75">
        <v>5</v>
      </c>
      <c r="B23" s="75" t="s">
        <v>1576</v>
      </c>
      <c r="C23" s="75" t="s">
        <v>1517</v>
      </c>
      <c r="D23" s="75">
        <v>5</v>
      </c>
      <c r="E23" s="75" t="s">
        <v>1576</v>
      </c>
      <c r="F23" s="75" t="s">
        <v>1517</v>
      </c>
    </row>
    <row r="24" spans="1:6">
      <c r="A24" s="75">
        <v>4</v>
      </c>
      <c r="B24" s="75" t="s">
        <v>1513</v>
      </c>
      <c r="C24" s="75" t="s">
        <v>1518</v>
      </c>
      <c r="D24" s="75">
        <v>4</v>
      </c>
      <c r="E24" s="75" t="s">
        <v>1513</v>
      </c>
      <c r="F24" s="75" t="s">
        <v>1518</v>
      </c>
    </row>
    <row r="25" spans="1:6">
      <c r="A25" s="75">
        <v>5</v>
      </c>
      <c r="B25" s="75" t="s">
        <v>1577</v>
      </c>
      <c r="C25" s="75" t="s">
        <v>1518</v>
      </c>
      <c r="D25" s="75">
        <v>5</v>
      </c>
      <c r="E25" s="75" t="s">
        <v>1577</v>
      </c>
      <c r="F25" s="75" t="s">
        <v>1518</v>
      </c>
    </row>
    <row r="26" spans="1:6">
      <c r="A26" s="75">
        <v>4</v>
      </c>
      <c r="B26" s="75" t="s">
        <v>1514</v>
      </c>
      <c r="C26" s="75" t="s">
        <v>4995</v>
      </c>
      <c r="D26" s="75">
        <v>4</v>
      </c>
      <c r="E26" s="75" t="s">
        <v>1514</v>
      </c>
      <c r="F26" s="75" t="s">
        <v>4995</v>
      </c>
    </row>
    <row r="27" spans="1:6">
      <c r="A27" s="75">
        <v>5</v>
      </c>
      <c r="B27" s="75" t="s">
        <v>1578</v>
      </c>
      <c r="C27" s="75" t="s">
        <v>1579</v>
      </c>
      <c r="D27" s="75">
        <v>5</v>
      </c>
      <c r="E27" s="75" t="s">
        <v>1578</v>
      </c>
      <c r="F27" s="75" t="s">
        <v>1579</v>
      </c>
    </row>
    <row r="28" spans="1:6">
      <c r="A28" s="75">
        <v>5</v>
      </c>
      <c r="B28" s="75" t="s">
        <v>1580</v>
      </c>
      <c r="C28" s="75" t="s">
        <v>1581</v>
      </c>
      <c r="D28" s="75">
        <v>5</v>
      </c>
      <c r="E28" s="75" t="s">
        <v>1580</v>
      </c>
      <c r="F28" s="75" t="s">
        <v>1581</v>
      </c>
    </row>
    <row r="29" spans="1:6">
      <c r="A29" s="75">
        <v>3</v>
      </c>
      <c r="B29" s="75" t="s">
        <v>4989</v>
      </c>
      <c r="C29" s="75" t="s">
        <v>4990</v>
      </c>
      <c r="D29" s="75">
        <v>3</v>
      </c>
      <c r="E29" s="75" t="s">
        <v>4989</v>
      </c>
      <c r="F29" s="75" t="s">
        <v>4990</v>
      </c>
    </row>
    <row r="30" spans="1:6">
      <c r="A30" s="75">
        <v>4</v>
      </c>
      <c r="B30" s="75" t="s">
        <v>1515</v>
      </c>
      <c r="C30" s="75" t="s">
        <v>1519</v>
      </c>
      <c r="D30" s="75">
        <v>4</v>
      </c>
      <c r="E30" s="75" t="s">
        <v>1515</v>
      </c>
      <c r="F30" s="75" t="s">
        <v>1519</v>
      </c>
    </row>
    <row r="31" spans="1:6">
      <c r="A31" s="75">
        <v>5</v>
      </c>
      <c r="B31" s="75" t="s">
        <v>1582</v>
      </c>
      <c r="C31" s="75" t="s">
        <v>1519</v>
      </c>
      <c r="D31" s="75">
        <v>5</v>
      </c>
      <c r="E31" s="75" t="s">
        <v>1582</v>
      </c>
      <c r="F31" s="75" t="s">
        <v>1519</v>
      </c>
    </row>
    <row r="32" spans="1:6">
      <c r="A32" s="75">
        <v>4</v>
      </c>
      <c r="B32" s="75" t="s">
        <v>1516</v>
      </c>
      <c r="C32" s="75" t="s">
        <v>1520</v>
      </c>
      <c r="D32" s="75">
        <v>4</v>
      </c>
      <c r="E32" s="75" t="s">
        <v>1516</v>
      </c>
      <c r="F32" s="75" t="s">
        <v>1520</v>
      </c>
    </row>
    <row r="33" spans="1:6">
      <c r="A33" s="75">
        <v>5</v>
      </c>
      <c r="B33" s="75" t="s">
        <v>1583</v>
      </c>
      <c r="C33" s="75" t="s">
        <v>1520</v>
      </c>
      <c r="D33" s="75">
        <v>5</v>
      </c>
      <c r="E33" s="75" t="s">
        <v>1583</v>
      </c>
      <c r="F33" s="75" t="s">
        <v>1520</v>
      </c>
    </row>
    <row r="34" spans="1:6">
      <c r="A34" s="75">
        <v>4</v>
      </c>
      <c r="B34" s="75" t="s">
        <v>1521</v>
      </c>
      <c r="C34" s="75" t="s">
        <v>1525</v>
      </c>
      <c r="D34" s="75">
        <v>4</v>
      </c>
      <c r="E34" s="75" t="s">
        <v>1521</v>
      </c>
      <c r="F34" s="75" t="s">
        <v>1525</v>
      </c>
    </row>
    <row r="35" spans="1:6">
      <c r="A35" s="75">
        <v>5</v>
      </c>
      <c r="B35" s="75" t="s">
        <v>1584</v>
      </c>
      <c r="C35" s="75" t="s">
        <v>1525</v>
      </c>
      <c r="D35" s="75">
        <v>5</v>
      </c>
      <c r="E35" s="75" t="s">
        <v>1584</v>
      </c>
      <c r="F35" s="75" t="s">
        <v>1525</v>
      </c>
    </row>
    <row r="36" spans="1:6">
      <c r="A36" s="75">
        <v>4</v>
      </c>
      <c r="B36" s="75" t="s">
        <v>1522</v>
      </c>
      <c r="C36" s="75" t="s">
        <v>1526</v>
      </c>
      <c r="D36" s="75">
        <v>4</v>
      </c>
      <c r="E36" s="75" t="s">
        <v>1522</v>
      </c>
      <c r="F36" s="75" t="s">
        <v>1526</v>
      </c>
    </row>
    <row r="37" spans="1:6">
      <c r="A37" s="75">
        <v>5</v>
      </c>
      <c r="B37" s="75" t="s">
        <v>1585</v>
      </c>
      <c r="C37" s="75" t="s">
        <v>1526</v>
      </c>
      <c r="D37" s="75">
        <v>5</v>
      </c>
      <c r="E37" s="75" t="s">
        <v>1585</v>
      </c>
      <c r="F37" s="75" t="s">
        <v>1526</v>
      </c>
    </row>
    <row r="38" spans="1:6">
      <c r="A38" s="75">
        <v>4</v>
      </c>
      <c r="B38" s="75" t="s">
        <v>1523</v>
      </c>
      <c r="C38" s="75" t="s">
        <v>4996</v>
      </c>
      <c r="D38" s="75">
        <v>4</v>
      </c>
      <c r="E38" s="75" t="s">
        <v>1523</v>
      </c>
      <c r="F38" s="75" t="s">
        <v>4997</v>
      </c>
    </row>
    <row r="39" spans="1:6">
      <c r="A39" s="75">
        <v>5</v>
      </c>
      <c r="B39" s="75" t="s">
        <v>1586</v>
      </c>
      <c r="C39" s="75" t="s">
        <v>1587</v>
      </c>
      <c r="D39" s="75">
        <v>5</v>
      </c>
      <c r="E39" s="75" t="s">
        <v>1586</v>
      </c>
      <c r="F39" s="75" t="s">
        <v>1587</v>
      </c>
    </row>
    <row r="40" spans="1:6">
      <c r="A40" s="75">
        <v>5</v>
      </c>
      <c r="B40" s="75" t="s">
        <v>1588</v>
      </c>
      <c r="C40" s="75" t="s">
        <v>1589</v>
      </c>
      <c r="D40" s="75">
        <v>5</v>
      </c>
      <c r="E40" s="75" t="s">
        <v>1588</v>
      </c>
      <c r="F40" s="75" t="s">
        <v>1589</v>
      </c>
    </row>
    <row r="41" spans="1:6">
      <c r="A41" s="75">
        <v>4</v>
      </c>
      <c r="B41" s="75" t="s">
        <v>1524</v>
      </c>
      <c r="C41" s="75" t="s">
        <v>4998</v>
      </c>
      <c r="D41" s="75">
        <v>4</v>
      </c>
      <c r="E41" s="75" t="s">
        <v>1524</v>
      </c>
      <c r="F41" s="75" t="s">
        <v>4998</v>
      </c>
    </row>
    <row r="42" spans="1:6">
      <c r="A42" s="75">
        <v>5</v>
      </c>
      <c r="B42" s="75" t="s">
        <v>1590</v>
      </c>
      <c r="C42" s="75" t="s">
        <v>1591</v>
      </c>
      <c r="D42" s="75">
        <v>5</v>
      </c>
      <c r="E42" s="75" t="s">
        <v>1590</v>
      </c>
      <c r="F42" s="75" t="s">
        <v>1591</v>
      </c>
    </row>
    <row r="43" spans="1:6">
      <c r="A43" s="75">
        <v>5</v>
      </c>
      <c r="B43" s="75" t="s">
        <v>1592</v>
      </c>
      <c r="C43" s="75" t="s">
        <v>1593</v>
      </c>
      <c r="D43" s="75">
        <v>5</v>
      </c>
      <c r="E43" s="75" t="s">
        <v>1592</v>
      </c>
      <c r="F43" s="75" t="s">
        <v>1593</v>
      </c>
    </row>
    <row r="44" spans="1:6">
      <c r="A44" s="75">
        <v>4</v>
      </c>
      <c r="B44" s="75" t="s">
        <v>1527</v>
      </c>
      <c r="C44" s="75" t="s">
        <v>1595</v>
      </c>
      <c r="D44" s="75">
        <v>4</v>
      </c>
      <c r="E44" s="75" t="s">
        <v>1527</v>
      </c>
      <c r="F44" s="75" t="s">
        <v>1595</v>
      </c>
    </row>
    <row r="45" spans="1:6">
      <c r="A45" s="75">
        <v>5</v>
      </c>
      <c r="B45" s="75" t="s">
        <v>1594</v>
      </c>
      <c r="C45" s="75" t="s">
        <v>1595</v>
      </c>
      <c r="D45" s="75">
        <v>5</v>
      </c>
      <c r="E45" s="75" t="s">
        <v>1594</v>
      </c>
      <c r="F45" s="75" t="s">
        <v>1595</v>
      </c>
    </row>
    <row r="46" spans="1:6">
      <c r="A46" s="75">
        <v>4</v>
      </c>
      <c r="B46" s="75" t="s">
        <v>1528</v>
      </c>
      <c r="C46" s="75" t="s">
        <v>1533</v>
      </c>
      <c r="D46" s="75">
        <v>4</v>
      </c>
      <c r="E46" s="75" t="s">
        <v>1528</v>
      </c>
      <c r="F46" s="75" t="s">
        <v>1533</v>
      </c>
    </row>
    <row r="47" spans="1:6">
      <c r="A47" s="75">
        <v>5</v>
      </c>
      <c r="B47" s="75" t="s">
        <v>1596</v>
      </c>
      <c r="C47" s="75" t="s">
        <v>1533</v>
      </c>
      <c r="D47" s="75">
        <v>5</v>
      </c>
      <c r="E47" s="75" t="s">
        <v>1596</v>
      </c>
      <c r="F47" s="75" t="s">
        <v>1533</v>
      </c>
    </row>
    <row r="48" spans="1:6">
      <c r="A48" s="75">
        <v>4</v>
      </c>
      <c r="B48" s="75" t="s">
        <v>1529</v>
      </c>
      <c r="C48" s="75" t="s">
        <v>1534</v>
      </c>
      <c r="D48" s="75">
        <v>4</v>
      </c>
      <c r="E48" s="75" t="s">
        <v>1529</v>
      </c>
      <c r="F48" s="75" t="s">
        <v>1534</v>
      </c>
    </row>
    <row r="49" spans="1:6">
      <c r="A49" s="75">
        <v>5</v>
      </c>
      <c r="B49" s="75" t="s">
        <v>1597</v>
      </c>
      <c r="C49" s="75" t="s">
        <v>1534</v>
      </c>
      <c r="D49" s="75">
        <v>5</v>
      </c>
      <c r="E49" s="75" t="s">
        <v>1597</v>
      </c>
      <c r="F49" s="75" t="s">
        <v>1534</v>
      </c>
    </row>
    <row r="50" spans="1:6">
      <c r="A50" s="75">
        <v>3</v>
      </c>
      <c r="B50" s="75" t="s">
        <v>4999</v>
      </c>
      <c r="C50" s="75" t="s">
        <v>1535</v>
      </c>
      <c r="D50" s="75">
        <v>3</v>
      </c>
      <c r="E50" s="75" t="s">
        <v>4999</v>
      </c>
      <c r="F50" s="75" t="s">
        <v>5000</v>
      </c>
    </row>
    <row r="51" spans="1:6">
      <c r="A51" s="75">
        <v>4</v>
      </c>
      <c r="B51" s="75" t="s">
        <v>1530</v>
      </c>
      <c r="C51" s="75" t="s">
        <v>1535</v>
      </c>
      <c r="D51" s="75">
        <v>4</v>
      </c>
      <c r="E51" s="75" t="s">
        <v>1530</v>
      </c>
      <c r="F51" s="75" t="s">
        <v>5000</v>
      </c>
    </row>
    <row r="52" spans="1:6">
      <c r="A52" s="75">
        <v>5</v>
      </c>
      <c r="B52" s="75" t="s">
        <v>1598</v>
      </c>
      <c r="C52" s="75" t="s">
        <v>1535</v>
      </c>
      <c r="D52" s="75">
        <v>5</v>
      </c>
      <c r="E52" s="75" t="s">
        <v>1598</v>
      </c>
      <c r="F52" s="75" t="s">
        <v>5000</v>
      </c>
    </row>
    <row r="53" spans="1:6">
      <c r="A53" s="75">
        <v>3</v>
      </c>
      <c r="B53" s="75" t="s">
        <v>5001</v>
      </c>
      <c r="C53" s="75" t="s">
        <v>5002</v>
      </c>
      <c r="D53" s="75">
        <v>3</v>
      </c>
      <c r="E53" s="75" t="s">
        <v>5001</v>
      </c>
      <c r="F53" s="75" t="s">
        <v>5002</v>
      </c>
    </row>
    <row r="54" spans="1:6">
      <c r="A54" s="75">
        <v>3</v>
      </c>
      <c r="B54" s="75" t="s">
        <v>5001</v>
      </c>
      <c r="C54" s="75" t="s">
        <v>5002</v>
      </c>
      <c r="D54" s="75">
        <v>3</v>
      </c>
      <c r="E54" s="75" t="s">
        <v>5003</v>
      </c>
      <c r="F54" s="75" t="s">
        <v>5004</v>
      </c>
    </row>
    <row r="55" spans="1:6">
      <c r="A55" s="75">
        <v>3</v>
      </c>
      <c r="B55" s="75" t="s">
        <v>5001</v>
      </c>
      <c r="C55" s="75" t="s">
        <v>5002</v>
      </c>
      <c r="D55" s="75">
        <v>3</v>
      </c>
      <c r="E55" s="75" t="s">
        <v>5005</v>
      </c>
      <c r="F55" s="75" t="s">
        <v>5006</v>
      </c>
    </row>
    <row r="56" spans="1:6">
      <c r="A56" s="75">
        <v>4</v>
      </c>
      <c r="B56" s="75" t="s">
        <v>1531</v>
      </c>
      <c r="C56" s="75" t="s">
        <v>1536</v>
      </c>
      <c r="D56" s="75">
        <v>4</v>
      </c>
      <c r="E56" s="75" t="s">
        <v>1531</v>
      </c>
      <c r="F56" s="75" t="s">
        <v>1536</v>
      </c>
    </row>
    <row r="57" spans="1:6">
      <c r="A57" s="75">
        <v>4</v>
      </c>
      <c r="B57" s="75" t="s">
        <v>1531</v>
      </c>
      <c r="C57" s="75" t="s">
        <v>1536</v>
      </c>
      <c r="D57" s="75">
        <v>4</v>
      </c>
      <c r="E57" s="75" t="s">
        <v>1532</v>
      </c>
      <c r="F57" s="75" t="s">
        <v>5007</v>
      </c>
    </row>
    <row r="58" spans="1:6">
      <c r="A58" s="75">
        <v>5</v>
      </c>
      <c r="B58" s="75" t="s">
        <v>1599</v>
      </c>
      <c r="C58" s="75" t="s">
        <v>1536</v>
      </c>
      <c r="D58" s="75">
        <v>5</v>
      </c>
      <c r="E58" s="75" t="s">
        <v>1599</v>
      </c>
      <c r="F58" s="75" t="s">
        <v>1536</v>
      </c>
    </row>
    <row r="59" spans="1:6">
      <c r="A59" s="75">
        <v>5</v>
      </c>
      <c r="B59" s="75" t="s">
        <v>1599</v>
      </c>
      <c r="C59" s="75" t="s">
        <v>1536</v>
      </c>
      <c r="D59" s="75">
        <v>5</v>
      </c>
      <c r="E59" s="75" t="s">
        <v>1600</v>
      </c>
      <c r="F59" s="75" t="s">
        <v>5007</v>
      </c>
    </row>
    <row r="60" spans="1:6">
      <c r="A60" s="75">
        <v>4</v>
      </c>
      <c r="B60" s="75" t="s">
        <v>1532</v>
      </c>
      <c r="C60" s="75" t="s">
        <v>1537</v>
      </c>
      <c r="D60" s="75">
        <v>4</v>
      </c>
      <c r="E60" s="75" t="s">
        <v>1532</v>
      </c>
      <c r="F60" s="75" t="s">
        <v>5007</v>
      </c>
    </row>
    <row r="61" spans="1:6">
      <c r="A61" s="75">
        <v>5</v>
      </c>
      <c r="B61" s="75" t="s">
        <v>1600</v>
      </c>
      <c r="C61" s="75" t="s">
        <v>1537</v>
      </c>
      <c r="D61" s="75">
        <v>5</v>
      </c>
      <c r="E61" s="75" t="s">
        <v>1600</v>
      </c>
      <c r="F61" s="75" t="s">
        <v>5007</v>
      </c>
    </row>
    <row r="62" spans="1:6">
      <c r="A62" s="75">
        <v>4</v>
      </c>
      <c r="B62" s="75" t="s">
        <v>1538</v>
      </c>
      <c r="C62" s="75" t="s">
        <v>1543</v>
      </c>
      <c r="D62" s="75">
        <v>4</v>
      </c>
      <c r="E62" s="75" t="s">
        <v>1538</v>
      </c>
      <c r="F62" s="75" t="s">
        <v>5008</v>
      </c>
    </row>
    <row r="63" spans="1:6">
      <c r="A63" s="75">
        <v>5</v>
      </c>
      <c r="B63" s="75" t="s">
        <v>1601</v>
      </c>
      <c r="C63" s="75" t="s">
        <v>1543</v>
      </c>
      <c r="D63" s="75">
        <v>5</v>
      </c>
      <c r="E63" s="75" t="s">
        <v>1601</v>
      </c>
      <c r="F63" s="75" t="s">
        <v>5008</v>
      </c>
    </row>
    <row r="64" spans="1:6">
      <c r="A64" s="75">
        <v>4</v>
      </c>
      <c r="B64" s="75" t="s">
        <v>1539</v>
      </c>
      <c r="C64" s="75" t="s">
        <v>1544</v>
      </c>
      <c r="D64" s="75">
        <v>4</v>
      </c>
      <c r="E64" s="75" t="s">
        <v>1539</v>
      </c>
      <c r="F64" s="75" t="s">
        <v>1544</v>
      </c>
    </row>
    <row r="65" spans="1:6">
      <c r="A65" s="75">
        <v>5</v>
      </c>
      <c r="B65" s="75" t="s">
        <v>1602</v>
      </c>
      <c r="C65" s="75" t="s">
        <v>1544</v>
      </c>
      <c r="D65" s="75">
        <v>5</v>
      </c>
      <c r="E65" s="75" t="s">
        <v>1602</v>
      </c>
      <c r="F65" s="75" t="s">
        <v>1544</v>
      </c>
    </row>
    <row r="66" spans="1:6">
      <c r="A66" s="75">
        <v>4</v>
      </c>
      <c r="B66" s="75" t="s">
        <v>1540</v>
      </c>
      <c r="C66" s="75" t="s">
        <v>1545</v>
      </c>
      <c r="D66" s="75">
        <v>4</v>
      </c>
      <c r="E66" s="75" t="s">
        <v>1540</v>
      </c>
      <c r="F66" s="75" t="s">
        <v>1545</v>
      </c>
    </row>
    <row r="67" spans="1:6">
      <c r="A67" s="75">
        <v>5</v>
      </c>
      <c r="B67" s="75" t="s">
        <v>1603</v>
      </c>
      <c r="C67" s="75" t="s">
        <v>1545</v>
      </c>
      <c r="D67" s="75">
        <v>5</v>
      </c>
      <c r="E67" s="75" t="s">
        <v>1603</v>
      </c>
      <c r="F67" s="75" t="s">
        <v>1545</v>
      </c>
    </row>
    <row r="68" spans="1:6">
      <c r="A68" s="75">
        <v>4</v>
      </c>
      <c r="B68" s="75" t="s">
        <v>1541</v>
      </c>
      <c r="C68" s="75" t="s">
        <v>1546</v>
      </c>
      <c r="D68" s="75">
        <v>4</v>
      </c>
      <c r="E68" s="75" t="s">
        <v>1541</v>
      </c>
      <c r="F68" s="75" t="s">
        <v>1546</v>
      </c>
    </row>
    <row r="69" spans="1:6">
      <c r="A69" s="75">
        <v>5</v>
      </c>
      <c r="B69" s="75" t="s">
        <v>1604</v>
      </c>
      <c r="C69" s="75" t="s">
        <v>1546</v>
      </c>
      <c r="D69" s="75">
        <v>5</v>
      </c>
      <c r="E69" s="75" t="s">
        <v>1604</v>
      </c>
      <c r="F69" s="75" t="s">
        <v>1546</v>
      </c>
    </row>
    <row r="70" spans="1:6">
      <c r="A70" s="75">
        <v>4</v>
      </c>
      <c r="B70" s="75" t="s">
        <v>1542</v>
      </c>
      <c r="C70" s="75" t="s">
        <v>1547</v>
      </c>
      <c r="D70" s="75">
        <v>4</v>
      </c>
      <c r="E70" s="75" t="s">
        <v>1542</v>
      </c>
      <c r="F70" s="75" t="s">
        <v>1547</v>
      </c>
    </row>
    <row r="71" spans="1:6">
      <c r="A71" s="75">
        <v>4</v>
      </c>
      <c r="B71" s="75" t="s">
        <v>1542</v>
      </c>
      <c r="C71" s="75" t="s">
        <v>1547</v>
      </c>
      <c r="D71" s="75">
        <v>4</v>
      </c>
      <c r="E71" s="75" t="s">
        <v>5009</v>
      </c>
      <c r="F71" s="75" t="s">
        <v>5010</v>
      </c>
    </row>
    <row r="72" spans="1:6">
      <c r="A72" s="75">
        <v>4</v>
      </c>
      <c r="B72" s="75" t="s">
        <v>1542</v>
      </c>
      <c r="C72" s="75" t="s">
        <v>1547</v>
      </c>
      <c r="D72" s="75">
        <v>4</v>
      </c>
      <c r="E72" s="75" t="s">
        <v>1551</v>
      </c>
      <c r="F72" s="75" t="s">
        <v>5011</v>
      </c>
    </row>
    <row r="73" spans="1:6">
      <c r="A73" s="75">
        <v>5</v>
      </c>
      <c r="B73" s="75" t="s">
        <v>1605</v>
      </c>
      <c r="C73" s="75" t="s">
        <v>1547</v>
      </c>
      <c r="D73" s="75">
        <v>5</v>
      </c>
      <c r="E73" s="75" t="s">
        <v>1605</v>
      </c>
      <c r="F73" s="75" t="s">
        <v>1547</v>
      </c>
    </row>
    <row r="74" spans="1:6">
      <c r="A74" s="75">
        <v>5</v>
      </c>
      <c r="B74" s="75" t="s">
        <v>1605</v>
      </c>
      <c r="C74" s="75" t="s">
        <v>1547</v>
      </c>
      <c r="D74" s="75">
        <v>5</v>
      </c>
      <c r="E74" s="75" t="s">
        <v>4972</v>
      </c>
      <c r="F74" s="75" t="s">
        <v>1615</v>
      </c>
    </row>
    <row r="75" spans="1:6">
      <c r="A75" s="75">
        <v>5</v>
      </c>
      <c r="B75" s="75" t="s">
        <v>1605</v>
      </c>
      <c r="C75" s="75" t="s">
        <v>1547</v>
      </c>
      <c r="D75" s="75">
        <v>5</v>
      </c>
      <c r="E75" s="75" t="s">
        <v>1618</v>
      </c>
      <c r="F75" s="75" t="s">
        <v>5011</v>
      </c>
    </row>
    <row r="76" spans="1:6">
      <c r="A76" s="75">
        <v>4</v>
      </c>
      <c r="B76" s="75" t="s">
        <v>1548</v>
      </c>
      <c r="C76" s="75" t="s">
        <v>5010</v>
      </c>
      <c r="D76" s="75">
        <v>4</v>
      </c>
      <c r="E76" s="75" t="s">
        <v>5009</v>
      </c>
      <c r="F76" s="75" t="s">
        <v>5010</v>
      </c>
    </row>
    <row r="77" spans="1:6">
      <c r="A77" s="75">
        <v>4</v>
      </c>
      <c r="B77" s="75" t="s">
        <v>1548</v>
      </c>
      <c r="C77" s="75" t="s">
        <v>5010</v>
      </c>
      <c r="D77" s="75">
        <v>4</v>
      </c>
      <c r="E77" s="75" t="s">
        <v>1568</v>
      </c>
      <c r="F77" s="75" t="s">
        <v>5012</v>
      </c>
    </row>
    <row r="78" spans="1:6">
      <c r="A78" s="75">
        <v>5</v>
      </c>
      <c r="B78" s="75" t="s">
        <v>1606</v>
      </c>
      <c r="C78" s="75" t="s">
        <v>1607</v>
      </c>
      <c r="D78" s="75">
        <v>5</v>
      </c>
      <c r="E78" s="75" t="s">
        <v>5013</v>
      </c>
      <c r="F78" s="75" t="s">
        <v>1607</v>
      </c>
    </row>
    <row r="79" spans="1:6">
      <c r="A79" s="75">
        <v>5</v>
      </c>
      <c r="B79" s="75" t="s">
        <v>1608</v>
      </c>
      <c r="C79" s="75" t="s">
        <v>1609</v>
      </c>
      <c r="D79" s="75">
        <v>5</v>
      </c>
      <c r="E79" s="75" t="s">
        <v>5014</v>
      </c>
      <c r="F79" s="75" t="s">
        <v>1609</v>
      </c>
    </row>
    <row r="80" spans="1:6">
      <c r="A80" s="75">
        <v>5</v>
      </c>
      <c r="B80" s="75" t="s">
        <v>1610</v>
      </c>
      <c r="C80" s="75" t="s">
        <v>1611</v>
      </c>
      <c r="D80" s="75">
        <v>5</v>
      </c>
      <c r="E80" s="75" t="s">
        <v>5015</v>
      </c>
      <c r="F80" s="75" t="s">
        <v>1611</v>
      </c>
    </row>
    <row r="81" spans="1:6">
      <c r="A81" s="75">
        <v>5</v>
      </c>
      <c r="B81" s="75" t="s">
        <v>1612</v>
      </c>
      <c r="C81" s="75" t="s">
        <v>1613</v>
      </c>
      <c r="D81" s="75">
        <v>5</v>
      </c>
      <c r="E81" s="75" t="s">
        <v>4972</v>
      </c>
      <c r="F81" s="75" t="s">
        <v>1615</v>
      </c>
    </row>
    <row r="82" spans="1:6">
      <c r="A82" s="75">
        <v>5</v>
      </c>
      <c r="B82" s="75" t="s">
        <v>1614</v>
      </c>
      <c r="C82" s="75" t="s">
        <v>1615</v>
      </c>
      <c r="D82" s="75">
        <v>5</v>
      </c>
      <c r="E82" s="75" t="s">
        <v>4972</v>
      </c>
      <c r="F82" s="75" t="s">
        <v>1615</v>
      </c>
    </row>
    <row r="83" spans="1:6">
      <c r="A83" s="75">
        <v>5</v>
      </c>
      <c r="B83" s="75" t="s">
        <v>1614</v>
      </c>
      <c r="C83" s="75" t="s">
        <v>1615</v>
      </c>
      <c r="D83" s="75">
        <v>5</v>
      </c>
      <c r="E83" s="75" t="s">
        <v>1641</v>
      </c>
      <c r="F83" s="75" t="s">
        <v>5012</v>
      </c>
    </row>
    <row r="84" spans="1:6">
      <c r="A84" s="75">
        <v>3</v>
      </c>
      <c r="B84" s="75" t="s">
        <v>5016</v>
      </c>
      <c r="C84" s="75" t="s">
        <v>1552</v>
      </c>
      <c r="D84" s="75">
        <v>3</v>
      </c>
      <c r="E84" s="75" t="s">
        <v>5016</v>
      </c>
      <c r="F84" s="75" t="s">
        <v>5017</v>
      </c>
    </row>
    <row r="85" spans="1:6">
      <c r="A85" s="75">
        <v>4</v>
      </c>
      <c r="B85" s="75" t="s">
        <v>1549</v>
      </c>
      <c r="C85" s="75" t="s">
        <v>1552</v>
      </c>
      <c r="D85" s="75">
        <v>4</v>
      </c>
      <c r="E85" s="75" t="s">
        <v>1549</v>
      </c>
      <c r="F85" s="75" t="s">
        <v>5017</v>
      </c>
    </row>
    <row r="86" spans="1:6">
      <c r="A86" s="75">
        <v>5</v>
      </c>
      <c r="B86" s="75" t="s">
        <v>1616</v>
      </c>
      <c r="C86" s="75" t="s">
        <v>1552</v>
      </c>
      <c r="D86" s="75">
        <v>5</v>
      </c>
      <c r="E86" s="75" t="s">
        <v>1616</v>
      </c>
      <c r="F86" s="75" t="s">
        <v>5017</v>
      </c>
    </row>
    <row r="87" spans="1:6">
      <c r="A87" s="75">
        <v>3</v>
      </c>
      <c r="B87" s="75" t="s">
        <v>5003</v>
      </c>
      <c r="C87" s="75" t="s">
        <v>5018</v>
      </c>
      <c r="D87" s="75">
        <v>3</v>
      </c>
      <c r="E87" s="75" t="s">
        <v>5003</v>
      </c>
      <c r="F87" s="75" t="s">
        <v>5004</v>
      </c>
    </row>
    <row r="88" spans="1:6">
      <c r="A88" s="75">
        <v>3</v>
      </c>
      <c r="B88" s="75" t="s">
        <v>5003</v>
      </c>
      <c r="C88" s="75" t="s">
        <v>5018</v>
      </c>
      <c r="D88" s="75">
        <v>3</v>
      </c>
      <c r="E88" s="75" t="s">
        <v>4929</v>
      </c>
      <c r="F88" s="75" t="s">
        <v>5019</v>
      </c>
    </row>
    <row r="89" spans="1:6">
      <c r="A89" s="75">
        <v>4</v>
      </c>
      <c r="B89" s="75" t="s">
        <v>1550</v>
      </c>
      <c r="C89" s="75" t="s">
        <v>1553</v>
      </c>
      <c r="D89" s="75">
        <v>4</v>
      </c>
      <c r="E89" s="75" t="s">
        <v>1550</v>
      </c>
      <c r="F89" s="75" t="s">
        <v>5020</v>
      </c>
    </row>
    <row r="90" spans="1:6">
      <c r="A90" s="75">
        <v>5</v>
      </c>
      <c r="B90" s="75" t="s">
        <v>1617</v>
      </c>
      <c r="C90" s="75" t="s">
        <v>1553</v>
      </c>
      <c r="D90" s="75">
        <v>5</v>
      </c>
      <c r="E90" s="75" t="s">
        <v>1617</v>
      </c>
      <c r="F90" s="75" t="s">
        <v>5020</v>
      </c>
    </row>
    <row r="91" spans="1:6">
      <c r="A91" s="75">
        <v>4</v>
      </c>
      <c r="B91" s="75" t="s">
        <v>1551</v>
      </c>
      <c r="C91" s="75" t="s">
        <v>1554</v>
      </c>
      <c r="D91" s="75">
        <v>4</v>
      </c>
      <c r="E91" s="75" t="s">
        <v>1551</v>
      </c>
      <c r="F91" s="75" t="s">
        <v>5011</v>
      </c>
    </row>
    <row r="92" spans="1:6">
      <c r="A92" s="75">
        <v>5</v>
      </c>
      <c r="B92" s="75" t="s">
        <v>1618</v>
      </c>
      <c r="C92" s="75" t="s">
        <v>1554</v>
      </c>
      <c r="D92" s="75">
        <v>5</v>
      </c>
      <c r="E92" s="75" t="s">
        <v>1618</v>
      </c>
      <c r="F92" s="75" t="s">
        <v>5011</v>
      </c>
    </row>
    <row r="93" spans="1:6">
      <c r="A93" s="75">
        <v>4</v>
      </c>
      <c r="B93" s="75" t="s">
        <v>1555</v>
      </c>
      <c r="C93" s="75" t="s">
        <v>5021</v>
      </c>
      <c r="D93" s="75">
        <v>4</v>
      </c>
      <c r="E93" s="75" t="s">
        <v>1555</v>
      </c>
      <c r="F93" s="75" t="s">
        <v>1620</v>
      </c>
    </row>
    <row r="94" spans="1:6">
      <c r="A94" s="75">
        <v>4</v>
      </c>
      <c r="B94" s="75" t="s">
        <v>1555</v>
      </c>
      <c r="C94" s="75" t="s">
        <v>5021</v>
      </c>
      <c r="D94" s="75">
        <v>4</v>
      </c>
      <c r="E94" s="75" t="s">
        <v>5022</v>
      </c>
      <c r="F94" s="75" t="s">
        <v>1622</v>
      </c>
    </row>
    <row r="95" spans="1:6">
      <c r="A95" s="75">
        <v>4</v>
      </c>
      <c r="B95" s="75" t="s">
        <v>1555</v>
      </c>
      <c r="C95" s="75" t="s">
        <v>5021</v>
      </c>
      <c r="D95" s="75">
        <v>4</v>
      </c>
      <c r="E95" s="75" t="s">
        <v>3396</v>
      </c>
      <c r="F95" s="75" t="s">
        <v>5023</v>
      </c>
    </row>
    <row r="96" spans="1:6">
      <c r="A96" s="75">
        <v>5</v>
      </c>
      <c r="B96" s="75" t="s">
        <v>1619</v>
      </c>
      <c r="C96" s="75" t="s">
        <v>1620</v>
      </c>
      <c r="D96" s="75">
        <v>5</v>
      </c>
      <c r="E96" s="75" t="s">
        <v>5024</v>
      </c>
      <c r="F96" s="75" t="s">
        <v>1620</v>
      </c>
    </row>
    <row r="97" spans="1:6">
      <c r="A97" s="75">
        <v>5</v>
      </c>
      <c r="B97" s="75" t="s">
        <v>1619</v>
      </c>
      <c r="C97" s="75" t="s">
        <v>1620</v>
      </c>
      <c r="D97" s="75">
        <v>5</v>
      </c>
      <c r="E97" s="75" t="s">
        <v>1711</v>
      </c>
      <c r="F97" s="75" t="s">
        <v>1712</v>
      </c>
    </row>
    <row r="98" spans="1:6">
      <c r="A98" s="75">
        <v>5</v>
      </c>
      <c r="B98" s="75" t="s">
        <v>1621</v>
      </c>
      <c r="C98" s="75" t="s">
        <v>1622</v>
      </c>
      <c r="D98" s="75">
        <v>5</v>
      </c>
      <c r="E98" s="75" t="s">
        <v>5025</v>
      </c>
      <c r="F98" s="75" t="s">
        <v>1622</v>
      </c>
    </row>
    <row r="99" spans="1:6">
      <c r="A99" s="75">
        <v>3</v>
      </c>
      <c r="B99" s="75" t="s">
        <v>5026</v>
      </c>
      <c r="C99" s="75" t="s">
        <v>5027</v>
      </c>
      <c r="D99" s="75">
        <v>3</v>
      </c>
      <c r="E99" s="75" t="s">
        <v>5026</v>
      </c>
      <c r="F99" s="75" t="s">
        <v>5028</v>
      </c>
    </row>
    <row r="100" spans="1:6">
      <c r="A100" s="75">
        <v>4</v>
      </c>
      <c r="B100" s="75" t="s">
        <v>1556</v>
      </c>
      <c r="C100" s="75" t="s">
        <v>5027</v>
      </c>
      <c r="D100" s="75">
        <v>4</v>
      </c>
      <c r="E100" s="75" t="s">
        <v>1556</v>
      </c>
      <c r="F100" s="75" t="s">
        <v>5028</v>
      </c>
    </row>
    <row r="101" spans="1:6">
      <c r="A101" s="75">
        <v>5</v>
      </c>
      <c r="B101" s="75" t="s">
        <v>1623</v>
      </c>
      <c r="C101" s="75" t="s">
        <v>1624</v>
      </c>
      <c r="D101" s="75">
        <v>5</v>
      </c>
      <c r="E101" s="75" t="s">
        <v>1623</v>
      </c>
      <c r="F101" s="75" t="s">
        <v>1624</v>
      </c>
    </row>
    <row r="102" spans="1:6">
      <c r="A102" s="75">
        <v>5</v>
      </c>
      <c r="B102" s="75" t="s">
        <v>1625</v>
      </c>
      <c r="C102" s="75" t="s">
        <v>1626</v>
      </c>
      <c r="D102" s="75">
        <v>5</v>
      </c>
      <c r="E102" s="75" t="s">
        <v>1625</v>
      </c>
      <c r="F102" s="75" t="s">
        <v>5029</v>
      </c>
    </row>
    <row r="103" spans="1:6">
      <c r="A103" s="75">
        <v>2</v>
      </c>
      <c r="B103" s="75" t="s">
        <v>4840</v>
      </c>
      <c r="C103" s="75" t="s">
        <v>5030</v>
      </c>
      <c r="D103" s="75">
        <v>2</v>
      </c>
      <c r="E103" s="75" t="s">
        <v>4840</v>
      </c>
      <c r="F103" s="75" t="s">
        <v>5030</v>
      </c>
    </row>
    <row r="104" spans="1:6">
      <c r="A104" s="75">
        <v>3</v>
      </c>
      <c r="B104" s="75" t="s">
        <v>5031</v>
      </c>
      <c r="C104" s="75" t="s">
        <v>1559</v>
      </c>
      <c r="D104" s="75">
        <v>3</v>
      </c>
      <c r="E104" s="75" t="s">
        <v>5031</v>
      </c>
      <c r="F104" s="75" t="s">
        <v>5032</v>
      </c>
    </row>
    <row r="105" spans="1:6">
      <c r="A105" s="75">
        <v>4</v>
      </c>
      <c r="B105" s="75" t="s">
        <v>1557</v>
      </c>
      <c r="C105" s="75" t="s">
        <v>1559</v>
      </c>
      <c r="D105" s="75">
        <v>4</v>
      </c>
      <c r="E105" s="75" t="s">
        <v>1557</v>
      </c>
      <c r="F105" s="75" t="s">
        <v>5032</v>
      </c>
    </row>
    <row r="106" spans="1:6">
      <c r="A106" s="75">
        <v>5</v>
      </c>
      <c r="B106" s="75" t="s">
        <v>1627</v>
      </c>
      <c r="C106" s="75" t="s">
        <v>1559</v>
      </c>
      <c r="D106" s="75">
        <v>5</v>
      </c>
      <c r="E106" s="75" t="s">
        <v>1627</v>
      </c>
      <c r="F106" s="75" t="s">
        <v>5032</v>
      </c>
    </row>
    <row r="107" spans="1:6">
      <c r="A107" s="75">
        <v>3</v>
      </c>
      <c r="B107" s="75" t="s">
        <v>5033</v>
      </c>
      <c r="C107" s="75" t="s">
        <v>1560</v>
      </c>
      <c r="D107" s="75">
        <v>3</v>
      </c>
      <c r="E107" s="75" t="s">
        <v>5033</v>
      </c>
      <c r="F107" s="75" t="s">
        <v>1560</v>
      </c>
    </row>
    <row r="108" spans="1:6">
      <c r="A108" s="75">
        <v>4</v>
      </c>
      <c r="B108" s="75" t="s">
        <v>1558</v>
      </c>
      <c r="C108" s="75" t="s">
        <v>1560</v>
      </c>
      <c r="D108" s="75">
        <v>4</v>
      </c>
      <c r="E108" s="75" t="s">
        <v>1558</v>
      </c>
      <c r="F108" s="75" t="s">
        <v>1560</v>
      </c>
    </row>
    <row r="109" spans="1:6">
      <c r="A109" s="75">
        <v>5</v>
      </c>
      <c r="B109" s="75" t="s">
        <v>1628</v>
      </c>
      <c r="C109" s="75" t="s">
        <v>1560</v>
      </c>
      <c r="D109" s="75">
        <v>5</v>
      </c>
      <c r="E109" s="75" t="s">
        <v>1628</v>
      </c>
      <c r="F109" s="75" t="s">
        <v>1560</v>
      </c>
    </row>
    <row r="110" spans="1:6">
      <c r="A110" s="75">
        <v>3</v>
      </c>
      <c r="B110" s="75" t="s">
        <v>5034</v>
      </c>
      <c r="C110" s="75" t="s">
        <v>1563</v>
      </c>
      <c r="D110" s="75">
        <v>3</v>
      </c>
      <c r="E110" s="75" t="s">
        <v>5034</v>
      </c>
      <c r="F110" s="75" t="s">
        <v>5035</v>
      </c>
    </row>
    <row r="111" spans="1:6">
      <c r="A111" s="75">
        <v>4</v>
      </c>
      <c r="B111" s="75" t="s">
        <v>1561</v>
      </c>
      <c r="C111" s="75" t="s">
        <v>1563</v>
      </c>
      <c r="D111" s="75">
        <v>4</v>
      </c>
      <c r="E111" s="75" t="s">
        <v>1561</v>
      </c>
      <c r="F111" s="75" t="s">
        <v>5035</v>
      </c>
    </row>
    <row r="112" spans="1:6">
      <c r="A112" s="75">
        <v>5</v>
      </c>
      <c r="B112" s="75" t="s">
        <v>1629</v>
      </c>
      <c r="C112" s="75" t="s">
        <v>1563</v>
      </c>
      <c r="D112" s="75">
        <v>5</v>
      </c>
      <c r="E112" s="75" t="s">
        <v>1629</v>
      </c>
      <c r="F112" s="75" t="s">
        <v>5035</v>
      </c>
    </row>
    <row r="113" spans="1:6">
      <c r="A113" s="75">
        <v>3</v>
      </c>
      <c r="B113" s="75" t="s">
        <v>5036</v>
      </c>
      <c r="C113" s="75" t="s">
        <v>1564</v>
      </c>
      <c r="D113" s="75">
        <v>3</v>
      </c>
      <c r="E113" s="75" t="s">
        <v>5036</v>
      </c>
      <c r="F113" s="75" t="s">
        <v>5037</v>
      </c>
    </row>
    <row r="114" spans="1:6">
      <c r="A114" s="75">
        <v>4</v>
      </c>
      <c r="B114" s="75" t="s">
        <v>1562</v>
      </c>
      <c r="C114" s="75" t="s">
        <v>1564</v>
      </c>
      <c r="D114" s="75">
        <v>4</v>
      </c>
      <c r="E114" s="75" t="s">
        <v>1562</v>
      </c>
      <c r="F114" s="75" t="s">
        <v>5037</v>
      </c>
    </row>
    <row r="115" spans="1:6">
      <c r="A115" s="75">
        <v>5</v>
      </c>
      <c r="B115" s="75" t="s">
        <v>1630</v>
      </c>
      <c r="C115" s="75" t="s">
        <v>1564</v>
      </c>
      <c r="D115" s="75">
        <v>5</v>
      </c>
      <c r="E115" s="75" t="s">
        <v>1630</v>
      </c>
      <c r="F115" s="75" t="s">
        <v>5037</v>
      </c>
    </row>
    <row r="116" spans="1:6">
      <c r="A116" s="75">
        <v>2</v>
      </c>
      <c r="B116" s="75" t="s">
        <v>4841</v>
      </c>
      <c r="C116" s="75" t="s">
        <v>4985</v>
      </c>
      <c r="D116" s="75">
        <v>2</v>
      </c>
      <c r="E116" s="75" t="s">
        <v>4841</v>
      </c>
      <c r="F116" s="75" t="s">
        <v>4985</v>
      </c>
    </row>
    <row r="117" spans="1:6">
      <c r="A117" s="75">
        <v>3</v>
      </c>
      <c r="B117" s="75" t="s">
        <v>5038</v>
      </c>
      <c r="C117" s="75" t="s">
        <v>5039</v>
      </c>
      <c r="D117" s="75">
        <v>3</v>
      </c>
      <c r="E117" s="75" t="s">
        <v>5038</v>
      </c>
      <c r="F117" s="75" t="s">
        <v>5039</v>
      </c>
    </row>
    <row r="118" spans="1:6">
      <c r="A118" s="75">
        <v>4</v>
      </c>
      <c r="B118" s="75" t="s">
        <v>1565</v>
      </c>
      <c r="C118" s="75" t="s">
        <v>5040</v>
      </c>
      <c r="D118" s="75">
        <v>4</v>
      </c>
      <c r="E118" s="75" t="s">
        <v>1565</v>
      </c>
      <c r="F118" s="75" t="s">
        <v>5041</v>
      </c>
    </row>
    <row r="119" spans="1:6">
      <c r="A119" s="75">
        <v>5</v>
      </c>
      <c r="B119" s="75" t="s">
        <v>1631</v>
      </c>
      <c r="C119" s="75" t="s">
        <v>1632</v>
      </c>
      <c r="D119" s="75">
        <v>5</v>
      </c>
      <c r="E119" s="75" t="s">
        <v>1631</v>
      </c>
      <c r="F119" s="75" t="s">
        <v>5040</v>
      </c>
    </row>
    <row r="120" spans="1:6">
      <c r="A120" s="75">
        <v>5</v>
      </c>
      <c r="B120" s="75" t="s">
        <v>1633</v>
      </c>
      <c r="C120" s="75" t="s">
        <v>1634</v>
      </c>
      <c r="D120" s="75">
        <v>5</v>
      </c>
      <c r="E120" s="75" t="s">
        <v>1633</v>
      </c>
      <c r="F120" s="75" t="s">
        <v>1634</v>
      </c>
    </row>
    <row r="121" spans="1:6">
      <c r="A121" s="75">
        <v>4</v>
      </c>
      <c r="B121" s="75" t="s">
        <v>1566</v>
      </c>
      <c r="C121" s="75" t="s">
        <v>5042</v>
      </c>
      <c r="D121" s="75">
        <v>4</v>
      </c>
      <c r="E121" s="75" t="s">
        <v>1566</v>
      </c>
      <c r="F121" s="75" t="s">
        <v>5043</v>
      </c>
    </row>
    <row r="122" spans="1:6">
      <c r="A122" s="75">
        <v>5</v>
      </c>
      <c r="B122" s="75" t="s">
        <v>1635</v>
      </c>
      <c r="C122" s="75" t="s">
        <v>1636</v>
      </c>
      <c r="D122" s="75">
        <v>5</v>
      </c>
      <c r="E122" s="75" t="s">
        <v>1635</v>
      </c>
      <c r="F122" s="75" t="s">
        <v>5044</v>
      </c>
    </row>
    <row r="123" spans="1:6">
      <c r="A123" s="75">
        <v>5</v>
      </c>
      <c r="B123" s="75" t="s">
        <v>1637</v>
      </c>
      <c r="C123" s="75" t="s">
        <v>1638</v>
      </c>
      <c r="D123" s="75">
        <v>5</v>
      </c>
      <c r="E123" s="75" t="s">
        <v>1637</v>
      </c>
      <c r="F123" s="75" t="s">
        <v>5045</v>
      </c>
    </row>
    <row r="124" spans="1:6">
      <c r="A124" s="75">
        <v>3</v>
      </c>
      <c r="B124" s="75" t="s">
        <v>5005</v>
      </c>
      <c r="C124" s="75" t="s">
        <v>5006</v>
      </c>
      <c r="D124" s="75">
        <v>3</v>
      </c>
      <c r="E124" s="75" t="s">
        <v>5005</v>
      </c>
      <c r="F124" s="75" t="s">
        <v>5006</v>
      </c>
    </row>
    <row r="125" spans="1:6">
      <c r="A125" s="75">
        <v>4</v>
      </c>
      <c r="B125" s="75" t="s">
        <v>1567</v>
      </c>
      <c r="C125" s="75" t="s">
        <v>1640</v>
      </c>
      <c r="D125" s="75">
        <v>4</v>
      </c>
      <c r="E125" s="75" t="s">
        <v>1567</v>
      </c>
      <c r="F125" s="75" t="s">
        <v>1640</v>
      </c>
    </row>
    <row r="126" spans="1:6">
      <c r="A126" s="75">
        <v>5</v>
      </c>
      <c r="B126" s="75" t="s">
        <v>1639</v>
      </c>
      <c r="C126" s="75" t="s">
        <v>1640</v>
      </c>
      <c r="D126" s="75">
        <v>5</v>
      </c>
      <c r="E126" s="75" t="s">
        <v>1639</v>
      </c>
      <c r="F126" s="75" t="s">
        <v>1640</v>
      </c>
    </row>
    <row r="127" spans="1:6">
      <c r="A127" s="75">
        <v>4</v>
      </c>
      <c r="B127" s="75" t="s">
        <v>1568</v>
      </c>
      <c r="C127" s="75" t="s">
        <v>1642</v>
      </c>
      <c r="D127" s="75">
        <v>4</v>
      </c>
      <c r="E127" s="75" t="s">
        <v>1568</v>
      </c>
      <c r="F127" s="75" t="s">
        <v>5012</v>
      </c>
    </row>
    <row r="128" spans="1:6">
      <c r="A128" s="75">
        <v>5</v>
      </c>
      <c r="B128" s="75" t="s">
        <v>1641</v>
      </c>
      <c r="C128" s="75" t="s">
        <v>1642</v>
      </c>
      <c r="D128" s="75">
        <v>5</v>
      </c>
      <c r="E128" s="75" t="s">
        <v>1641</v>
      </c>
      <c r="F128" s="75" t="s">
        <v>5012</v>
      </c>
    </row>
    <row r="129" spans="1:6">
      <c r="A129" s="75">
        <v>3</v>
      </c>
      <c r="B129" s="75" t="s">
        <v>5046</v>
      </c>
      <c r="C129" s="75" t="s">
        <v>1644</v>
      </c>
      <c r="D129" s="75">
        <v>3</v>
      </c>
      <c r="E129" s="75" t="s">
        <v>5038</v>
      </c>
      <c r="F129" s="75" t="s">
        <v>5039</v>
      </c>
    </row>
    <row r="130" spans="1:6">
      <c r="A130" s="75">
        <v>3</v>
      </c>
      <c r="B130" s="75" t="s">
        <v>5046</v>
      </c>
      <c r="C130" s="75" t="s">
        <v>1644</v>
      </c>
      <c r="D130" s="75">
        <v>3</v>
      </c>
      <c r="E130" s="75" t="s">
        <v>5005</v>
      </c>
      <c r="F130" s="75" t="s">
        <v>5006</v>
      </c>
    </row>
    <row r="131" spans="1:6">
      <c r="A131" s="75">
        <v>4</v>
      </c>
      <c r="B131" s="75" t="s">
        <v>1569</v>
      </c>
      <c r="C131" s="75" t="s">
        <v>1644</v>
      </c>
      <c r="D131" s="75">
        <v>4</v>
      </c>
      <c r="E131" s="75" t="s">
        <v>1565</v>
      </c>
      <c r="F131" s="75" t="s">
        <v>5041</v>
      </c>
    </row>
    <row r="132" spans="1:6">
      <c r="A132" s="75">
        <v>4</v>
      </c>
      <c r="B132" s="75" t="s">
        <v>1569</v>
      </c>
      <c r="C132" s="75" t="s">
        <v>1644</v>
      </c>
      <c r="D132" s="75">
        <v>4</v>
      </c>
      <c r="E132" s="75" t="s">
        <v>1566</v>
      </c>
      <c r="F132" s="75" t="s">
        <v>5043</v>
      </c>
    </row>
    <row r="133" spans="1:6">
      <c r="A133" s="75">
        <v>4</v>
      </c>
      <c r="B133" s="75" t="s">
        <v>1569</v>
      </c>
      <c r="C133" s="75" t="s">
        <v>1644</v>
      </c>
      <c r="D133" s="75">
        <v>4</v>
      </c>
      <c r="E133" s="75" t="s">
        <v>1567</v>
      </c>
      <c r="F133" s="75" t="s">
        <v>1640</v>
      </c>
    </row>
    <row r="134" spans="1:6">
      <c r="A134" s="75">
        <v>4</v>
      </c>
      <c r="B134" s="75" t="s">
        <v>1569</v>
      </c>
      <c r="C134" s="75" t="s">
        <v>1644</v>
      </c>
      <c r="D134" s="75">
        <v>4</v>
      </c>
      <c r="E134" s="75" t="s">
        <v>1568</v>
      </c>
      <c r="F134" s="75" t="s">
        <v>5012</v>
      </c>
    </row>
    <row r="135" spans="1:6">
      <c r="A135" s="75">
        <v>5</v>
      </c>
      <c r="B135" s="75" t="s">
        <v>1643</v>
      </c>
      <c r="C135" s="75" t="s">
        <v>1644</v>
      </c>
      <c r="D135" s="75">
        <v>5</v>
      </c>
      <c r="E135" s="75" t="s">
        <v>1631</v>
      </c>
      <c r="F135" s="75" t="s">
        <v>5040</v>
      </c>
    </row>
    <row r="136" spans="1:6">
      <c r="A136" s="75">
        <v>5</v>
      </c>
      <c r="B136" s="75" t="s">
        <v>1643</v>
      </c>
      <c r="C136" s="75" t="s">
        <v>1644</v>
      </c>
      <c r="D136" s="75">
        <v>5</v>
      </c>
      <c r="E136" s="75" t="s">
        <v>1635</v>
      </c>
      <c r="F136" s="75" t="s">
        <v>5044</v>
      </c>
    </row>
    <row r="137" spans="1:6">
      <c r="A137" s="75">
        <v>5</v>
      </c>
      <c r="B137" s="75" t="s">
        <v>1643</v>
      </c>
      <c r="C137" s="75" t="s">
        <v>1644</v>
      </c>
      <c r="D137" s="75">
        <v>5</v>
      </c>
      <c r="E137" s="75" t="s">
        <v>1639</v>
      </c>
      <c r="F137" s="75" t="s">
        <v>1640</v>
      </c>
    </row>
    <row r="138" spans="1:6">
      <c r="A138" s="75">
        <v>5</v>
      </c>
      <c r="B138" s="75" t="s">
        <v>1643</v>
      </c>
      <c r="C138" s="75" t="s">
        <v>1644</v>
      </c>
      <c r="D138" s="75">
        <v>5</v>
      </c>
      <c r="E138" s="75" t="s">
        <v>1641</v>
      </c>
      <c r="F138" s="75" t="s">
        <v>5012</v>
      </c>
    </row>
    <row r="139" spans="1:6">
      <c r="A139" s="75">
        <v>1</v>
      </c>
      <c r="B139" s="75" t="s">
        <v>5047</v>
      </c>
      <c r="C139" s="75" t="s">
        <v>5048</v>
      </c>
      <c r="D139" s="75">
        <v>1</v>
      </c>
      <c r="E139" s="75" t="s">
        <v>5047</v>
      </c>
      <c r="F139" s="75" t="s">
        <v>5049</v>
      </c>
    </row>
    <row r="140" spans="1:6">
      <c r="A140" s="75">
        <v>2</v>
      </c>
      <c r="B140" s="75" t="s">
        <v>4842</v>
      </c>
      <c r="C140" s="75" t="s">
        <v>5050</v>
      </c>
      <c r="D140" s="75">
        <v>2</v>
      </c>
      <c r="E140" s="75" t="s">
        <v>4842</v>
      </c>
      <c r="F140" s="75" t="s">
        <v>5051</v>
      </c>
    </row>
    <row r="141" spans="1:6">
      <c r="A141" s="75">
        <v>3</v>
      </c>
      <c r="B141" s="75" t="s">
        <v>5052</v>
      </c>
      <c r="C141" s="75" t="s">
        <v>1646</v>
      </c>
      <c r="D141" s="75">
        <v>3</v>
      </c>
      <c r="E141" s="75" t="s">
        <v>5052</v>
      </c>
      <c r="F141" s="75" t="s">
        <v>5053</v>
      </c>
    </row>
    <row r="142" spans="1:6">
      <c r="A142" s="75">
        <v>4</v>
      </c>
      <c r="B142" s="75" t="s">
        <v>3375</v>
      </c>
      <c r="C142" s="75" t="s">
        <v>1646</v>
      </c>
      <c r="D142" s="75">
        <v>4</v>
      </c>
      <c r="E142" s="75" t="s">
        <v>3375</v>
      </c>
      <c r="F142" s="75" t="s">
        <v>5053</v>
      </c>
    </row>
    <row r="143" spans="1:6">
      <c r="A143" s="75">
        <v>5</v>
      </c>
      <c r="B143" s="75" t="s">
        <v>1645</v>
      </c>
      <c r="C143" s="75" t="s">
        <v>1646</v>
      </c>
      <c r="D143" s="75">
        <v>5</v>
      </c>
      <c r="E143" s="75" t="s">
        <v>1645</v>
      </c>
      <c r="F143" s="75" t="s">
        <v>5053</v>
      </c>
    </row>
    <row r="144" spans="1:6">
      <c r="A144" s="75">
        <v>3</v>
      </c>
      <c r="B144" s="75" t="s">
        <v>5054</v>
      </c>
      <c r="C144" s="75" t="s">
        <v>1648</v>
      </c>
      <c r="D144" s="75">
        <v>3</v>
      </c>
      <c r="E144" s="75" t="s">
        <v>5054</v>
      </c>
      <c r="F144" s="75" t="s">
        <v>5055</v>
      </c>
    </row>
    <row r="145" spans="1:6">
      <c r="A145" s="75">
        <v>4</v>
      </c>
      <c r="B145" s="75" t="s">
        <v>3376</v>
      </c>
      <c r="C145" s="75" t="s">
        <v>1648</v>
      </c>
      <c r="D145" s="75">
        <v>4</v>
      </c>
      <c r="E145" s="75" t="s">
        <v>3376</v>
      </c>
      <c r="F145" s="75" t="s">
        <v>5055</v>
      </c>
    </row>
    <row r="146" spans="1:6">
      <c r="A146" s="75">
        <v>5</v>
      </c>
      <c r="B146" s="75" t="s">
        <v>1647</v>
      </c>
      <c r="C146" s="75" t="s">
        <v>1648</v>
      </c>
      <c r="D146" s="75">
        <v>5</v>
      </c>
      <c r="E146" s="75" t="s">
        <v>1647</v>
      </c>
      <c r="F146" s="75" t="s">
        <v>5055</v>
      </c>
    </row>
    <row r="147" spans="1:6">
      <c r="A147" s="75">
        <v>2</v>
      </c>
      <c r="B147" s="75" t="s">
        <v>4843</v>
      </c>
      <c r="C147" s="75" t="s">
        <v>5056</v>
      </c>
      <c r="D147" s="75">
        <v>2</v>
      </c>
      <c r="E147" s="75" t="s">
        <v>4843</v>
      </c>
      <c r="F147" s="75" t="s">
        <v>5057</v>
      </c>
    </row>
    <row r="148" spans="1:6">
      <c r="A148" s="75">
        <v>3</v>
      </c>
      <c r="B148" s="75" t="s">
        <v>5058</v>
      </c>
      <c r="C148" s="75" t="s">
        <v>1650</v>
      </c>
      <c r="D148" s="75">
        <v>3</v>
      </c>
      <c r="E148" s="75" t="s">
        <v>5058</v>
      </c>
      <c r="F148" s="75" t="s">
        <v>5059</v>
      </c>
    </row>
    <row r="149" spans="1:6">
      <c r="A149" s="75">
        <v>4</v>
      </c>
      <c r="B149" s="75" t="s">
        <v>3377</v>
      </c>
      <c r="C149" s="75" t="s">
        <v>1650</v>
      </c>
      <c r="D149" s="75">
        <v>4</v>
      </c>
      <c r="E149" s="75" t="s">
        <v>3377</v>
      </c>
      <c r="F149" s="75" t="s">
        <v>5059</v>
      </c>
    </row>
    <row r="150" spans="1:6">
      <c r="A150" s="75">
        <v>5</v>
      </c>
      <c r="B150" s="75" t="s">
        <v>1649</v>
      </c>
      <c r="C150" s="75" t="s">
        <v>1650</v>
      </c>
      <c r="D150" s="75">
        <v>5</v>
      </c>
      <c r="E150" s="75" t="s">
        <v>1649</v>
      </c>
      <c r="F150" s="75" t="s">
        <v>5059</v>
      </c>
    </row>
    <row r="151" spans="1:6">
      <c r="A151" s="75">
        <v>3</v>
      </c>
      <c r="B151" s="75" t="s">
        <v>5060</v>
      </c>
      <c r="C151" s="75" t="s">
        <v>1652</v>
      </c>
      <c r="D151" s="75">
        <v>3</v>
      </c>
      <c r="E151" s="75" t="s">
        <v>5060</v>
      </c>
      <c r="F151" s="75" t="s">
        <v>5061</v>
      </c>
    </row>
    <row r="152" spans="1:6">
      <c r="A152" s="75">
        <v>4</v>
      </c>
      <c r="B152" s="75" t="s">
        <v>3378</v>
      </c>
      <c r="C152" s="75" t="s">
        <v>1652</v>
      </c>
      <c r="D152" s="75">
        <v>4</v>
      </c>
      <c r="E152" s="75" t="s">
        <v>3378</v>
      </c>
      <c r="F152" s="75" t="s">
        <v>5061</v>
      </c>
    </row>
    <row r="153" spans="1:6">
      <c r="A153" s="75">
        <v>5</v>
      </c>
      <c r="B153" s="75" t="s">
        <v>1651</v>
      </c>
      <c r="C153" s="75" t="s">
        <v>1652</v>
      </c>
      <c r="D153" s="75">
        <v>5</v>
      </c>
      <c r="E153" s="75" t="s">
        <v>1651</v>
      </c>
      <c r="F153" s="75" t="s">
        <v>5061</v>
      </c>
    </row>
    <row r="154" spans="1:6">
      <c r="A154" s="75">
        <v>2</v>
      </c>
      <c r="B154" s="75" t="s">
        <v>4844</v>
      </c>
      <c r="C154" s="75" t="s">
        <v>5062</v>
      </c>
      <c r="D154" s="75">
        <v>2</v>
      </c>
      <c r="E154" s="75" t="s">
        <v>4844</v>
      </c>
      <c r="F154" s="75" t="s">
        <v>5063</v>
      </c>
    </row>
    <row r="155" spans="1:6">
      <c r="A155" s="75">
        <v>3</v>
      </c>
      <c r="B155" s="75" t="s">
        <v>5064</v>
      </c>
      <c r="C155" s="75" t="s">
        <v>1654</v>
      </c>
      <c r="D155" s="75">
        <v>3</v>
      </c>
      <c r="E155" s="75" t="s">
        <v>5064</v>
      </c>
      <c r="F155" s="75" t="s">
        <v>5065</v>
      </c>
    </row>
    <row r="156" spans="1:6">
      <c r="A156" s="75">
        <v>4</v>
      </c>
      <c r="B156" s="75" t="s">
        <v>3379</v>
      </c>
      <c r="C156" s="75" t="s">
        <v>1654</v>
      </c>
      <c r="D156" s="75">
        <v>4</v>
      </c>
      <c r="E156" s="75" t="s">
        <v>3379</v>
      </c>
      <c r="F156" s="75" t="s">
        <v>5065</v>
      </c>
    </row>
    <row r="157" spans="1:6">
      <c r="A157" s="75">
        <v>5</v>
      </c>
      <c r="B157" s="75" t="s">
        <v>1653</v>
      </c>
      <c r="C157" s="75" t="s">
        <v>1654</v>
      </c>
      <c r="D157" s="75">
        <v>5</v>
      </c>
      <c r="E157" s="75" t="s">
        <v>1653</v>
      </c>
      <c r="F157" s="75" t="s">
        <v>5065</v>
      </c>
    </row>
    <row r="158" spans="1:6">
      <c r="A158" s="75">
        <v>3</v>
      </c>
      <c r="B158" s="75" t="s">
        <v>5066</v>
      </c>
      <c r="C158" s="75" t="s">
        <v>5067</v>
      </c>
      <c r="D158" s="75">
        <v>3</v>
      </c>
      <c r="E158" s="75" t="s">
        <v>5066</v>
      </c>
      <c r="F158" s="75" t="s">
        <v>5068</v>
      </c>
    </row>
    <row r="159" spans="1:6">
      <c r="A159" s="75">
        <v>4</v>
      </c>
      <c r="B159" s="75" t="s">
        <v>3380</v>
      </c>
      <c r="C159" s="75" t="s">
        <v>1656</v>
      </c>
      <c r="D159" s="75">
        <v>4</v>
      </c>
      <c r="E159" s="75" t="s">
        <v>3380</v>
      </c>
      <c r="F159" s="75" t="s">
        <v>5069</v>
      </c>
    </row>
    <row r="160" spans="1:6">
      <c r="A160" s="75">
        <v>5</v>
      </c>
      <c r="B160" s="75" t="s">
        <v>1655</v>
      </c>
      <c r="C160" s="75" t="s">
        <v>1656</v>
      </c>
      <c r="D160" s="75">
        <v>5</v>
      </c>
      <c r="E160" s="75" t="s">
        <v>1655</v>
      </c>
      <c r="F160" s="75" t="s">
        <v>5069</v>
      </c>
    </row>
    <row r="161" spans="1:6">
      <c r="A161" s="75">
        <v>4</v>
      </c>
      <c r="B161" s="75" t="s">
        <v>3381</v>
      </c>
      <c r="C161" s="75" t="s">
        <v>1658</v>
      </c>
      <c r="D161" s="75">
        <v>4</v>
      </c>
      <c r="E161" s="75" t="s">
        <v>3381</v>
      </c>
      <c r="F161" s="75" t="s">
        <v>5070</v>
      </c>
    </row>
    <row r="162" spans="1:6">
      <c r="A162" s="75">
        <v>5</v>
      </c>
      <c r="B162" s="75" t="s">
        <v>1657</v>
      </c>
      <c r="C162" s="75" t="s">
        <v>1658</v>
      </c>
      <c r="D162" s="75">
        <v>5</v>
      </c>
      <c r="E162" s="75" t="s">
        <v>1657</v>
      </c>
      <c r="F162" s="75" t="s">
        <v>5070</v>
      </c>
    </row>
    <row r="163" spans="1:6">
      <c r="A163" s="75">
        <v>2</v>
      </c>
      <c r="B163" s="75" t="s">
        <v>4845</v>
      </c>
      <c r="C163" s="75" t="s">
        <v>5071</v>
      </c>
      <c r="D163" s="75">
        <v>2</v>
      </c>
      <c r="E163" s="75" t="s">
        <v>4845</v>
      </c>
      <c r="F163" s="75" t="s">
        <v>5072</v>
      </c>
    </row>
    <row r="164" spans="1:6">
      <c r="A164" s="75">
        <v>3</v>
      </c>
      <c r="B164" s="75" t="s">
        <v>5073</v>
      </c>
      <c r="C164" s="75" t="s">
        <v>5074</v>
      </c>
      <c r="D164" s="75">
        <v>3</v>
      </c>
      <c r="E164" s="75" t="s">
        <v>5073</v>
      </c>
      <c r="F164" s="75" t="s">
        <v>5075</v>
      </c>
    </row>
    <row r="165" spans="1:6">
      <c r="A165" s="75">
        <v>4</v>
      </c>
      <c r="B165" s="75" t="s">
        <v>3382</v>
      </c>
      <c r="C165" s="75" t="s">
        <v>5076</v>
      </c>
      <c r="D165" s="75">
        <v>4</v>
      </c>
      <c r="E165" s="75" t="s">
        <v>3382</v>
      </c>
      <c r="F165" s="75" t="s">
        <v>5077</v>
      </c>
    </row>
    <row r="166" spans="1:6">
      <c r="A166" s="75">
        <v>5</v>
      </c>
      <c r="B166" s="75" t="s">
        <v>1659</v>
      </c>
      <c r="C166" s="75" t="s">
        <v>1660</v>
      </c>
      <c r="D166" s="75">
        <v>5</v>
      </c>
      <c r="E166" s="75" t="s">
        <v>1659</v>
      </c>
      <c r="F166" s="75" t="s">
        <v>5078</v>
      </c>
    </row>
    <row r="167" spans="1:6">
      <c r="A167" s="75">
        <v>5</v>
      </c>
      <c r="B167" s="75" t="s">
        <v>1661</v>
      </c>
      <c r="C167" s="75" t="s">
        <v>1662</v>
      </c>
      <c r="D167" s="75">
        <v>5</v>
      </c>
      <c r="E167" s="75" t="s">
        <v>1661</v>
      </c>
      <c r="F167" s="75" t="s">
        <v>5079</v>
      </c>
    </row>
    <row r="168" spans="1:6">
      <c r="A168" s="75">
        <v>5</v>
      </c>
      <c r="B168" s="75" t="s">
        <v>1663</v>
      </c>
      <c r="C168" s="75" t="s">
        <v>1664</v>
      </c>
      <c r="D168" s="75">
        <v>5</v>
      </c>
      <c r="E168" s="75" t="s">
        <v>1663</v>
      </c>
      <c r="F168" s="75" t="s">
        <v>5080</v>
      </c>
    </row>
    <row r="169" spans="1:6">
      <c r="A169" s="75">
        <v>5</v>
      </c>
      <c r="B169" s="75" t="s">
        <v>1663</v>
      </c>
      <c r="C169" s="75" t="s">
        <v>1664</v>
      </c>
      <c r="D169" s="75">
        <v>5</v>
      </c>
      <c r="E169" s="75" t="s">
        <v>1665</v>
      </c>
      <c r="F169" s="75" t="s">
        <v>5081</v>
      </c>
    </row>
    <row r="170" spans="1:6">
      <c r="A170" s="75">
        <v>5</v>
      </c>
      <c r="B170" s="75" t="s">
        <v>1665</v>
      </c>
      <c r="C170" s="75" t="s">
        <v>1666</v>
      </c>
      <c r="D170" s="75">
        <v>5</v>
      </c>
      <c r="E170" s="75" t="s">
        <v>5082</v>
      </c>
      <c r="F170" s="75" t="s">
        <v>5083</v>
      </c>
    </row>
    <row r="171" spans="1:6">
      <c r="A171" s="75">
        <v>4</v>
      </c>
      <c r="B171" s="75" t="s">
        <v>3383</v>
      </c>
      <c r="C171" s="75" t="s">
        <v>5084</v>
      </c>
      <c r="D171" s="75">
        <v>4</v>
      </c>
      <c r="E171" s="75" t="s">
        <v>3383</v>
      </c>
      <c r="F171" s="75" t="s">
        <v>5085</v>
      </c>
    </row>
    <row r="172" spans="1:6">
      <c r="A172" s="75">
        <v>5</v>
      </c>
      <c r="B172" s="75" t="s">
        <v>1667</v>
      </c>
      <c r="C172" s="75" t="s">
        <v>1668</v>
      </c>
      <c r="D172" s="75">
        <v>5</v>
      </c>
      <c r="E172" s="75" t="s">
        <v>1667</v>
      </c>
      <c r="F172" s="75" t="s">
        <v>5086</v>
      </c>
    </row>
    <row r="173" spans="1:6">
      <c r="A173" s="75">
        <v>5</v>
      </c>
      <c r="B173" s="75" t="s">
        <v>1669</v>
      </c>
      <c r="C173" s="75" t="s">
        <v>1670</v>
      </c>
      <c r="D173" s="75">
        <v>5</v>
      </c>
      <c r="E173" s="75" t="s">
        <v>1669</v>
      </c>
      <c r="F173" s="75" t="s">
        <v>5087</v>
      </c>
    </row>
    <row r="174" spans="1:6">
      <c r="A174" s="75">
        <v>3</v>
      </c>
      <c r="B174" s="75" t="s">
        <v>5088</v>
      </c>
      <c r="C174" s="75" t="s">
        <v>5089</v>
      </c>
      <c r="D174" s="75">
        <v>3</v>
      </c>
      <c r="E174" s="75" t="s">
        <v>5088</v>
      </c>
      <c r="F174" s="75" t="s">
        <v>5090</v>
      </c>
    </row>
    <row r="175" spans="1:6">
      <c r="A175" s="75">
        <v>4</v>
      </c>
      <c r="B175" s="75" t="s">
        <v>3384</v>
      </c>
      <c r="C175" s="75" t="s">
        <v>1672</v>
      </c>
      <c r="D175" s="75">
        <v>4</v>
      </c>
      <c r="E175" s="75" t="s">
        <v>3384</v>
      </c>
      <c r="F175" s="75" t="s">
        <v>5091</v>
      </c>
    </row>
    <row r="176" spans="1:6">
      <c r="A176" s="75">
        <v>5</v>
      </c>
      <c r="B176" s="75" t="s">
        <v>1671</v>
      </c>
      <c r="C176" s="75" t="s">
        <v>1672</v>
      </c>
      <c r="D176" s="75">
        <v>5</v>
      </c>
      <c r="E176" s="75" t="s">
        <v>1671</v>
      </c>
      <c r="F176" s="75" t="s">
        <v>5091</v>
      </c>
    </row>
    <row r="177" spans="1:6">
      <c r="A177" s="75">
        <v>4</v>
      </c>
      <c r="B177" s="75" t="s">
        <v>3385</v>
      </c>
      <c r="C177" s="75" t="s">
        <v>1674</v>
      </c>
      <c r="D177" s="75">
        <v>4</v>
      </c>
      <c r="E177" s="75" t="s">
        <v>3385</v>
      </c>
      <c r="F177" s="75" t="s">
        <v>5092</v>
      </c>
    </row>
    <row r="178" spans="1:6">
      <c r="A178" s="75">
        <v>5</v>
      </c>
      <c r="B178" s="75" t="s">
        <v>1673</v>
      </c>
      <c r="C178" s="75" t="s">
        <v>1674</v>
      </c>
      <c r="D178" s="75">
        <v>5</v>
      </c>
      <c r="E178" s="75" t="s">
        <v>1673</v>
      </c>
      <c r="F178" s="75" t="s">
        <v>5092</v>
      </c>
    </row>
    <row r="179" spans="1:6">
      <c r="A179" s="75">
        <v>4</v>
      </c>
      <c r="B179" s="75" t="s">
        <v>3386</v>
      </c>
      <c r="C179" s="75" t="s">
        <v>5093</v>
      </c>
      <c r="D179" s="75">
        <v>4</v>
      </c>
      <c r="E179" s="75" t="s">
        <v>3386</v>
      </c>
      <c r="F179" s="75" t="s">
        <v>5094</v>
      </c>
    </row>
    <row r="180" spans="1:6">
      <c r="A180" s="75">
        <v>5</v>
      </c>
      <c r="B180" s="75" t="s">
        <v>1675</v>
      </c>
      <c r="C180" s="75" t="s">
        <v>1676</v>
      </c>
      <c r="D180" s="75">
        <v>5</v>
      </c>
      <c r="E180" s="75" t="s">
        <v>1675</v>
      </c>
      <c r="F180" s="75" t="s">
        <v>5095</v>
      </c>
    </row>
    <row r="181" spans="1:6">
      <c r="A181" s="75">
        <v>5</v>
      </c>
      <c r="B181" s="75" t="s">
        <v>1677</v>
      </c>
      <c r="C181" s="75" t="s">
        <v>1678</v>
      </c>
      <c r="D181" s="75">
        <v>5</v>
      </c>
      <c r="E181" s="75" t="s">
        <v>1677</v>
      </c>
      <c r="F181" s="75" t="s">
        <v>5096</v>
      </c>
    </row>
    <row r="182" spans="1:6">
      <c r="A182" s="75">
        <v>4</v>
      </c>
      <c r="B182" s="75" t="s">
        <v>3387</v>
      </c>
      <c r="C182" s="75" t="s">
        <v>1680</v>
      </c>
      <c r="D182" s="75">
        <v>4</v>
      </c>
      <c r="E182" s="75" t="s">
        <v>3387</v>
      </c>
      <c r="F182" s="75" t="s">
        <v>5097</v>
      </c>
    </row>
    <row r="183" spans="1:6">
      <c r="A183" s="75">
        <v>5</v>
      </c>
      <c r="B183" s="75" t="s">
        <v>1679</v>
      </c>
      <c r="C183" s="75" t="s">
        <v>1680</v>
      </c>
      <c r="D183" s="75">
        <v>5</v>
      </c>
      <c r="E183" s="75" t="s">
        <v>5098</v>
      </c>
      <c r="F183" s="75" t="s">
        <v>5099</v>
      </c>
    </row>
    <row r="184" spans="1:6">
      <c r="A184" s="75">
        <v>5</v>
      </c>
      <c r="B184" s="75" t="s">
        <v>1679</v>
      </c>
      <c r="C184" s="75" t="s">
        <v>1680</v>
      </c>
      <c r="D184" s="75">
        <v>5</v>
      </c>
      <c r="E184" s="75" t="s">
        <v>5100</v>
      </c>
      <c r="F184" s="75" t="s">
        <v>5101</v>
      </c>
    </row>
    <row r="185" spans="1:6">
      <c r="A185" s="75">
        <v>2</v>
      </c>
      <c r="B185" s="75" t="s">
        <v>4846</v>
      </c>
      <c r="C185" s="75" t="s">
        <v>5102</v>
      </c>
      <c r="D185" s="75">
        <v>2</v>
      </c>
      <c r="E185" s="75" t="s">
        <v>4846</v>
      </c>
      <c r="F185" s="75" t="s">
        <v>5103</v>
      </c>
    </row>
    <row r="186" spans="1:6">
      <c r="A186" s="75">
        <v>3</v>
      </c>
      <c r="B186" s="75" t="s">
        <v>5104</v>
      </c>
      <c r="C186" s="75" t="s">
        <v>1682</v>
      </c>
      <c r="D186" s="75">
        <v>3</v>
      </c>
      <c r="E186" s="75" t="s">
        <v>5104</v>
      </c>
      <c r="F186" s="75" t="s">
        <v>5105</v>
      </c>
    </row>
    <row r="187" spans="1:6">
      <c r="A187" s="75">
        <v>4</v>
      </c>
      <c r="B187" s="75" t="s">
        <v>3388</v>
      </c>
      <c r="C187" s="75" t="s">
        <v>1682</v>
      </c>
      <c r="D187" s="75">
        <v>4</v>
      </c>
      <c r="E187" s="75" t="s">
        <v>3388</v>
      </c>
      <c r="F187" s="75" t="s">
        <v>5105</v>
      </c>
    </row>
    <row r="188" spans="1:6">
      <c r="A188" s="75">
        <v>5</v>
      </c>
      <c r="B188" s="75" t="s">
        <v>1681</v>
      </c>
      <c r="C188" s="75" t="s">
        <v>1682</v>
      </c>
      <c r="D188" s="75">
        <v>5</v>
      </c>
      <c r="E188" s="75" t="s">
        <v>1681</v>
      </c>
      <c r="F188" s="75" t="s">
        <v>5105</v>
      </c>
    </row>
    <row r="189" spans="1:6">
      <c r="A189" s="75">
        <v>3</v>
      </c>
      <c r="B189" s="75" t="s">
        <v>5106</v>
      </c>
      <c r="C189" s="75" t="s">
        <v>1684</v>
      </c>
      <c r="D189" s="75">
        <v>3</v>
      </c>
      <c r="E189" s="75" t="s">
        <v>5106</v>
      </c>
      <c r="F189" s="75" t="s">
        <v>5107</v>
      </c>
    </row>
    <row r="190" spans="1:6">
      <c r="A190" s="75">
        <v>4</v>
      </c>
      <c r="B190" s="75" t="s">
        <v>3389</v>
      </c>
      <c r="C190" s="75" t="s">
        <v>1684</v>
      </c>
      <c r="D190" s="75">
        <v>4</v>
      </c>
      <c r="E190" s="75" t="s">
        <v>3389</v>
      </c>
      <c r="F190" s="75" t="s">
        <v>5107</v>
      </c>
    </row>
    <row r="191" spans="1:6">
      <c r="A191" s="75">
        <v>5</v>
      </c>
      <c r="B191" s="75" t="s">
        <v>1683</v>
      </c>
      <c r="C191" s="75" t="s">
        <v>1684</v>
      </c>
      <c r="D191" s="75">
        <v>5</v>
      </c>
      <c r="E191" s="75" t="s">
        <v>1683</v>
      </c>
      <c r="F191" s="75" t="s">
        <v>5107</v>
      </c>
    </row>
    <row r="192" spans="1:6">
      <c r="A192" s="75">
        <v>1</v>
      </c>
      <c r="B192" s="75" t="s">
        <v>4980</v>
      </c>
      <c r="C192" s="75" t="s">
        <v>4981</v>
      </c>
      <c r="D192" s="75">
        <v>1</v>
      </c>
      <c r="E192" s="75" t="s">
        <v>4980</v>
      </c>
      <c r="F192" s="75" t="s">
        <v>4981</v>
      </c>
    </row>
    <row r="193" spans="1:6">
      <c r="A193" s="75">
        <v>1</v>
      </c>
      <c r="B193" s="75" t="s">
        <v>4980</v>
      </c>
      <c r="C193" s="75" t="s">
        <v>4981</v>
      </c>
      <c r="D193" s="75">
        <v>1</v>
      </c>
      <c r="E193" s="75" t="s">
        <v>5108</v>
      </c>
      <c r="F193" s="75" t="s">
        <v>5109</v>
      </c>
    </row>
    <row r="194" spans="1:6">
      <c r="A194" s="75">
        <v>1</v>
      </c>
      <c r="B194" s="75" t="s">
        <v>4980</v>
      </c>
      <c r="C194" s="75" t="s">
        <v>4981</v>
      </c>
      <c r="D194" s="75">
        <v>1</v>
      </c>
      <c r="E194" s="75" t="s">
        <v>5110</v>
      </c>
      <c r="F194" s="75" t="s">
        <v>5111</v>
      </c>
    </row>
    <row r="195" spans="1:6">
      <c r="A195" s="75">
        <v>1</v>
      </c>
      <c r="B195" s="75" t="s">
        <v>4980</v>
      </c>
      <c r="C195" s="75" t="s">
        <v>4981</v>
      </c>
      <c r="D195" s="75">
        <v>1</v>
      </c>
      <c r="E195" s="75" t="s">
        <v>4152</v>
      </c>
      <c r="F195" s="75" t="s">
        <v>5112</v>
      </c>
    </row>
    <row r="196" spans="1:6">
      <c r="A196" s="75">
        <v>2</v>
      </c>
      <c r="B196" s="75" t="s">
        <v>4847</v>
      </c>
      <c r="C196" s="75" t="s">
        <v>4986</v>
      </c>
      <c r="D196" s="75">
        <v>2</v>
      </c>
      <c r="E196" s="75" t="s">
        <v>4847</v>
      </c>
      <c r="F196" s="75" t="s">
        <v>4986</v>
      </c>
    </row>
    <row r="197" spans="1:6">
      <c r="A197" s="75">
        <v>3</v>
      </c>
      <c r="B197" s="75" t="s">
        <v>4927</v>
      </c>
      <c r="C197" s="75" t="s">
        <v>5113</v>
      </c>
      <c r="D197" s="75">
        <v>3</v>
      </c>
      <c r="E197" s="75" t="s">
        <v>4927</v>
      </c>
      <c r="F197" s="75" t="s">
        <v>5114</v>
      </c>
    </row>
    <row r="198" spans="1:6">
      <c r="A198" s="75">
        <v>4</v>
      </c>
      <c r="B198" s="75" t="s">
        <v>3390</v>
      </c>
      <c r="C198" s="75" t="s">
        <v>1686</v>
      </c>
      <c r="D198" s="75">
        <v>4</v>
      </c>
      <c r="E198" s="75" t="s">
        <v>3390</v>
      </c>
      <c r="F198" s="75" t="s">
        <v>5115</v>
      </c>
    </row>
    <row r="199" spans="1:6">
      <c r="A199" s="75">
        <v>5</v>
      </c>
      <c r="B199" s="75" t="s">
        <v>1685</v>
      </c>
      <c r="C199" s="75" t="s">
        <v>1686</v>
      </c>
      <c r="D199" s="75">
        <v>5</v>
      </c>
      <c r="E199" s="75" t="s">
        <v>1685</v>
      </c>
      <c r="F199" s="75" t="s">
        <v>5115</v>
      </c>
    </row>
    <row r="200" spans="1:6">
      <c r="A200" s="75">
        <v>4</v>
      </c>
      <c r="B200" s="75" t="s">
        <v>3391</v>
      </c>
      <c r="C200" s="75" t="s">
        <v>1688</v>
      </c>
      <c r="D200" s="75">
        <v>4</v>
      </c>
      <c r="E200" s="75" t="s">
        <v>3391</v>
      </c>
      <c r="F200" s="75" t="s">
        <v>5116</v>
      </c>
    </row>
    <row r="201" spans="1:6">
      <c r="A201" s="75">
        <v>5</v>
      </c>
      <c r="B201" s="75" t="s">
        <v>1687</v>
      </c>
      <c r="C201" s="75" t="s">
        <v>1688</v>
      </c>
      <c r="D201" s="75">
        <v>5</v>
      </c>
      <c r="E201" s="75" t="s">
        <v>1687</v>
      </c>
      <c r="F201" s="75" t="s">
        <v>5116</v>
      </c>
    </row>
    <row r="202" spans="1:6">
      <c r="A202" s="75">
        <v>4</v>
      </c>
      <c r="B202" s="75" t="s">
        <v>3392</v>
      </c>
      <c r="C202" s="75" t="s">
        <v>1690</v>
      </c>
      <c r="D202" s="75">
        <v>4</v>
      </c>
      <c r="E202" s="75" t="s">
        <v>3392</v>
      </c>
      <c r="F202" s="75" t="s">
        <v>1690</v>
      </c>
    </row>
    <row r="203" spans="1:6">
      <c r="A203" s="75">
        <v>5</v>
      </c>
      <c r="B203" s="75" t="s">
        <v>1689</v>
      </c>
      <c r="C203" s="75" t="s">
        <v>1690</v>
      </c>
      <c r="D203" s="75">
        <v>5</v>
      </c>
      <c r="E203" s="75" t="s">
        <v>1689</v>
      </c>
      <c r="F203" s="75" t="s">
        <v>1690</v>
      </c>
    </row>
    <row r="204" spans="1:6">
      <c r="A204" s="75">
        <v>3</v>
      </c>
      <c r="B204" s="75" t="s">
        <v>4928</v>
      </c>
      <c r="C204" s="75" t="s">
        <v>5117</v>
      </c>
      <c r="D204" s="75">
        <v>3</v>
      </c>
      <c r="E204" s="75" t="s">
        <v>4928</v>
      </c>
      <c r="F204" s="75" t="s">
        <v>5118</v>
      </c>
    </row>
    <row r="205" spans="1:6">
      <c r="A205" s="75">
        <v>4</v>
      </c>
      <c r="B205" s="75" t="s">
        <v>3393</v>
      </c>
      <c r="C205" s="75" t="s">
        <v>5117</v>
      </c>
      <c r="D205" s="75">
        <v>4</v>
      </c>
      <c r="E205" s="75" t="s">
        <v>3393</v>
      </c>
      <c r="F205" s="75" t="s">
        <v>5118</v>
      </c>
    </row>
    <row r="206" spans="1:6">
      <c r="A206" s="75">
        <v>5</v>
      </c>
      <c r="B206" s="75" t="s">
        <v>1691</v>
      </c>
      <c r="C206" s="75" t="s">
        <v>1692</v>
      </c>
      <c r="D206" s="75">
        <v>5</v>
      </c>
      <c r="E206" s="75" t="s">
        <v>1691</v>
      </c>
      <c r="F206" s="75" t="s">
        <v>1692</v>
      </c>
    </row>
    <row r="207" spans="1:6">
      <c r="A207" s="75">
        <v>5</v>
      </c>
      <c r="B207" s="75" t="s">
        <v>1693</v>
      </c>
      <c r="C207" s="75" t="s">
        <v>1694</v>
      </c>
      <c r="D207" s="75">
        <v>5</v>
      </c>
      <c r="E207" s="75" t="s">
        <v>1693</v>
      </c>
      <c r="F207" s="75" t="s">
        <v>1694</v>
      </c>
    </row>
    <row r="208" spans="1:6">
      <c r="A208" s="75">
        <v>5</v>
      </c>
      <c r="B208" s="75" t="s">
        <v>1695</v>
      </c>
      <c r="C208" s="75" t="s">
        <v>1696</v>
      </c>
      <c r="D208" s="75">
        <v>5</v>
      </c>
      <c r="E208" s="75" t="s">
        <v>1695</v>
      </c>
      <c r="F208" s="75" t="s">
        <v>1696</v>
      </c>
    </row>
    <row r="209" spans="1:6">
      <c r="A209" s="75">
        <v>5</v>
      </c>
      <c r="B209" s="75" t="s">
        <v>1697</v>
      </c>
      <c r="C209" s="75" t="s">
        <v>1698</v>
      </c>
      <c r="D209" s="75">
        <v>5</v>
      </c>
      <c r="E209" s="75" t="s">
        <v>1697</v>
      </c>
      <c r="F209" s="75" t="s">
        <v>5119</v>
      </c>
    </row>
    <row r="210" spans="1:6">
      <c r="A210" s="75">
        <v>3</v>
      </c>
      <c r="B210" s="75" t="s">
        <v>4929</v>
      </c>
      <c r="C210" s="75" t="s">
        <v>5120</v>
      </c>
      <c r="D210" s="75">
        <v>3</v>
      </c>
      <c r="E210" s="75" t="s">
        <v>4929</v>
      </c>
      <c r="F210" s="75" t="s">
        <v>5019</v>
      </c>
    </row>
    <row r="211" spans="1:6">
      <c r="A211" s="75">
        <v>4</v>
      </c>
      <c r="B211" s="75" t="s">
        <v>3394</v>
      </c>
      <c r="C211" s="75" t="s">
        <v>1700</v>
      </c>
      <c r="D211" s="75">
        <v>4</v>
      </c>
      <c r="E211" s="75" t="s">
        <v>3394</v>
      </c>
      <c r="F211" s="75" t="s">
        <v>5121</v>
      </c>
    </row>
    <row r="212" spans="1:6">
      <c r="A212" s="75">
        <v>5</v>
      </c>
      <c r="B212" s="75" t="s">
        <v>1699</v>
      </c>
      <c r="C212" s="75" t="s">
        <v>1700</v>
      </c>
      <c r="D212" s="75">
        <v>5</v>
      </c>
      <c r="E212" s="75" t="s">
        <v>1699</v>
      </c>
      <c r="F212" s="75" t="s">
        <v>5121</v>
      </c>
    </row>
    <row r="213" spans="1:6">
      <c r="A213" s="75">
        <v>4</v>
      </c>
      <c r="B213" s="75" t="s">
        <v>3395</v>
      </c>
      <c r="C213" s="75" t="s">
        <v>1702</v>
      </c>
      <c r="D213" s="75">
        <v>4</v>
      </c>
      <c r="E213" s="75" t="s">
        <v>3395</v>
      </c>
      <c r="F213" s="75" t="s">
        <v>1702</v>
      </c>
    </row>
    <row r="214" spans="1:6">
      <c r="A214" s="75">
        <v>5</v>
      </c>
      <c r="B214" s="75" t="s">
        <v>1701</v>
      </c>
      <c r="C214" s="75" t="s">
        <v>1702</v>
      </c>
      <c r="D214" s="75">
        <v>5</v>
      </c>
      <c r="E214" s="75" t="s">
        <v>1701</v>
      </c>
      <c r="F214" s="75" t="s">
        <v>1702</v>
      </c>
    </row>
    <row r="215" spans="1:6">
      <c r="A215" s="75">
        <v>4</v>
      </c>
      <c r="B215" s="75" t="s">
        <v>3396</v>
      </c>
      <c r="C215" s="75" t="s">
        <v>5122</v>
      </c>
      <c r="D215" s="75">
        <v>4</v>
      </c>
      <c r="E215" s="75" t="s">
        <v>3396</v>
      </c>
      <c r="F215" s="75" t="s">
        <v>5023</v>
      </c>
    </row>
    <row r="216" spans="1:6">
      <c r="A216" s="75">
        <v>5</v>
      </c>
      <c r="B216" s="75" t="s">
        <v>1703</v>
      </c>
      <c r="C216" s="75" t="s">
        <v>1704</v>
      </c>
      <c r="D216" s="75">
        <v>5</v>
      </c>
      <c r="E216" s="75" t="s">
        <v>1703</v>
      </c>
      <c r="F216" s="75" t="s">
        <v>1704</v>
      </c>
    </row>
    <row r="217" spans="1:6">
      <c r="A217" s="75">
        <v>5</v>
      </c>
      <c r="B217" s="75" t="s">
        <v>1705</v>
      </c>
      <c r="C217" s="75" t="s">
        <v>1706</v>
      </c>
      <c r="D217" s="75">
        <v>5</v>
      </c>
      <c r="E217" s="75" t="s">
        <v>1705</v>
      </c>
      <c r="F217" s="75" t="s">
        <v>1706</v>
      </c>
    </row>
    <row r="218" spans="1:6">
      <c r="A218" s="75">
        <v>5</v>
      </c>
      <c r="B218" s="75" t="s">
        <v>1707</v>
      </c>
      <c r="C218" s="75" t="s">
        <v>1708</v>
      </c>
      <c r="D218" s="75">
        <v>5</v>
      </c>
      <c r="E218" s="75" t="s">
        <v>1707</v>
      </c>
      <c r="F218" s="75" t="s">
        <v>1708</v>
      </c>
    </row>
    <row r="219" spans="1:6">
      <c r="A219" s="75">
        <v>5</v>
      </c>
      <c r="B219" s="75" t="s">
        <v>1709</v>
      </c>
      <c r="C219" s="75" t="s">
        <v>1710</v>
      </c>
      <c r="D219" s="75">
        <v>5</v>
      </c>
      <c r="E219" s="75" t="s">
        <v>1709</v>
      </c>
      <c r="F219" s="75" t="s">
        <v>1710</v>
      </c>
    </row>
    <row r="220" spans="1:6">
      <c r="A220" s="75">
        <v>5</v>
      </c>
      <c r="B220" s="75" t="s">
        <v>1711</v>
      </c>
      <c r="C220" s="75" t="s">
        <v>1712</v>
      </c>
      <c r="D220" s="75">
        <v>5</v>
      </c>
      <c r="E220" s="75" t="s">
        <v>1711</v>
      </c>
      <c r="F220" s="75" t="s">
        <v>1712</v>
      </c>
    </row>
    <row r="221" spans="1:6">
      <c r="A221" s="75">
        <v>3</v>
      </c>
      <c r="B221" s="75" t="s">
        <v>4930</v>
      </c>
      <c r="C221" s="75" t="s">
        <v>5123</v>
      </c>
      <c r="D221" s="75">
        <v>3</v>
      </c>
      <c r="E221" s="75" t="s">
        <v>4930</v>
      </c>
      <c r="F221" s="75" t="s">
        <v>5123</v>
      </c>
    </row>
    <row r="222" spans="1:6">
      <c r="A222" s="75">
        <v>4</v>
      </c>
      <c r="B222" s="75" t="s">
        <v>3397</v>
      </c>
      <c r="C222" s="75" t="s">
        <v>5124</v>
      </c>
      <c r="D222" s="75">
        <v>4</v>
      </c>
      <c r="E222" s="75" t="s">
        <v>3397</v>
      </c>
      <c r="F222" s="75" t="s">
        <v>5124</v>
      </c>
    </row>
    <row r="223" spans="1:6">
      <c r="A223" s="75">
        <v>5</v>
      </c>
      <c r="B223" s="75" t="s">
        <v>1713</v>
      </c>
      <c r="C223" s="75" t="s">
        <v>1714</v>
      </c>
      <c r="D223" s="75">
        <v>5</v>
      </c>
      <c r="E223" s="75" t="s">
        <v>1713</v>
      </c>
      <c r="F223" s="75" t="s">
        <v>1714</v>
      </c>
    </row>
    <row r="224" spans="1:6">
      <c r="A224" s="75">
        <v>5</v>
      </c>
      <c r="B224" s="75" t="s">
        <v>1715</v>
      </c>
      <c r="C224" s="75" t="s">
        <v>1716</v>
      </c>
      <c r="D224" s="75">
        <v>5</v>
      </c>
      <c r="E224" s="75" t="s">
        <v>1715</v>
      </c>
      <c r="F224" s="75" t="s">
        <v>1716</v>
      </c>
    </row>
    <row r="225" spans="1:6">
      <c r="A225" s="75">
        <v>5</v>
      </c>
      <c r="B225" s="75" t="s">
        <v>1717</v>
      </c>
      <c r="C225" s="75" t="s">
        <v>1718</v>
      </c>
      <c r="D225" s="75">
        <v>5</v>
      </c>
      <c r="E225" s="75" t="s">
        <v>1717</v>
      </c>
      <c r="F225" s="75" t="s">
        <v>5125</v>
      </c>
    </row>
    <row r="226" spans="1:6">
      <c r="A226" s="75">
        <v>5</v>
      </c>
      <c r="B226" s="75" t="s">
        <v>1719</v>
      </c>
      <c r="C226" s="75" t="s">
        <v>1720</v>
      </c>
      <c r="D226" s="75">
        <v>5</v>
      </c>
      <c r="E226" s="75" t="s">
        <v>1719</v>
      </c>
      <c r="F226" s="75" t="s">
        <v>1720</v>
      </c>
    </row>
    <row r="227" spans="1:6">
      <c r="A227" s="75">
        <v>4</v>
      </c>
      <c r="B227" s="75" t="s">
        <v>3398</v>
      </c>
      <c r="C227" s="75" t="s">
        <v>1722</v>
      </c>
      <c r="D227" s="75">
        <v>4</v>
      </c>
      <c r="E227" s="75" t="s">
        <v>3398</v>
      </c>
      <c r="F227" s="75" t="s">
        <v>1722</v>
      </c>
    </row>
    <row r="228" spans="1:6">
      <c r="A228" s="75">
        <v>5</v>
      </c>
      <c r="B228" s="75" t="s">
        <v>1721</v>
      </c>
      <c r="C228" s="75" t="s">
        <v>1722</v>
      </c>
      <c r="D228" s="75">
        <v>5</v>
      </c>
      <c r="E228" s="75" t="s">
        <v>1721</v>
      </c>
      <c r="F228" s="75" t="s">
        <v>1722</v>
      </c>
    </row>
    <row r="229" spans="1:6">
      <c r="A229" s="75">
        <v>3</v>
      </c>
      <c r="B229" s="75" t="s">
        <v>4931</v>
      </c>
      <c r="C229" s="75" t="s">
        <v>5126</v>
      </c>
      <c r="D229" s="75">
        <v>3</v>
      </c>
      <c r="E229" s="75" t="s">
        <v>4931</v>
      </c>
      <c r="F229" s="75" t="s">
        <v>5127</v>
      </c>
    </row>
    <row r="230" spans="1:6">
      <c r="A230" s="75">
        <v>4</v>
      </c>
      <c r="B230" s="75" t="s">
        <v>3399</v>
      </c>
      <c r="C230" s="75" t="s">
        <v>1724</v>
      </c>
      <c r="D230" s="75">
        <v>4</v>
      </c>
      <c r="E230" s="75" t="s">
        <v>3399</v>
      </c>
      <c r="F230" s="75" t="s">
        <v>5128</v>
      </c>
    </row>
    <row r="231" spans="1:6">
      <c r="A231" s="75">
        <v>5</v>
      </c>
      <c r="B231" s="75" t="s">
        <v>1723</v>
      </c>
      <c r="C231" s="75" t="s">
        <v>1724</v>
      </c>
      <c r="D231" s="75">
        <v>5</v>
      </c>
      <c r="E231" s="75" t="s">
        <v>1723</v>
      </c>
      <c r="F231" s="75" t="s">
        <v>5128</v>
      </c>
    </row>
    <row r="232" spans="1:6">
      <c r="A232" s="75">
        <v>4</v>
      </c>
      <c r="B232" s="75" t="s">
        <v>3400</v>
      </c>
      <c r="C232" s="75" t="s">
        <v>1726</v>
      </c>
      <c r="D232" s="75">
        <v>4</v>
      </c>
      <c r="E232" s="75" t="s">
        <v>3400</v>
      </c>
      <c r="F232" s="75" t="s">
        <v>1726</v>
      </c>
    </row>
    <row r="233" spans="1:6">
      <c r="A233" s="75">
        <v>5</v>
      </c>
      <c r="B233" s="75" t="s">
        <v>1725</v>
      </c>
      <c r="C233" s="75" t="s">
        <v>1726</v>
      </c>
      <c r="D233" s="75">
        <v>5</v>
      </c>
      <c r="E233" s="75" t="s">
        <v>1725</v>
      </c>
      <c r="F233" s="75" t="s">
        <v>1726</v>
      </c>
    </row>
    <row r="234" spans="1:6">
      <c r="A234" s="75">
        <v>3</v>
      </c>
      <c r="B234" s="75" t="s">
        <v>4932</v>
      </c>
      <c r="C234" s="75" t="s">
        <v>5129</v>
      </c>
      <c r="D234" s="75">
        <v>3</v>
      </c>
      <c r="E234" s="75" t="s">
        <v>4932</v>
      </c>
      <c r="F234" s="75" t="s">
        <v>5130</v>
      </c>
    </row>
    <row r="235" spans="1:6">
      <c r="A235" s="75">
        <v>3</v>
      </c>
      <c r="B235" s="75" t="s">
        <v>4932</v>
      </c>
      <c r="C235" s="75" t="s">
        <v>5129</v>
      </c>
      <c r="D235" s="75">
        <v>3</v>
      </c>
      <c r="E235" s="75" t="s">
        <v>4934</v>
      </c>
      <c r="F235" s="75" t="s">
        <v>5131</v>
      </c>
    </row>
    <row r="236" spans="1:6">
      <c r="A236" s="75">
        <v>4</v>
      </c>
      <c r="B236" s="75" t="s">
        <v>3401</v>
      </c>
      <c r="C236" s="75" t="s">
        <v>5132</v>
      </c>
      <c r="D236" s="75">
        <v>4</v>
      </c>
      <c r="E236" s="75" t="s">
        <v>3401</v>
      </c>
      <c r="F236" s="75" t="s">
        <v>5132</v>
      </c>
    </row>
    <row r="237" spans="1:6">
      <c r="A237" s="75">
        <v>4</v>
      </c>
      <c r="B237" s="75" t="s">
        <v>3401</v>
      </c>
      <c r="C237" s="75" t="s">
        <v>5132</v>
      </c>
      <c r="D237" s="75">
        <v>4</v>
      </c>
      <c r="E237" s="75" t="s">
        <v>3411</v>
      </c>
      <c r="F237" s="75" t="s">
        <v>1756</v>
      </c>
    </row>
    <row r="238" spans="1:6">
      <c r="A238" s="75">
        <v>5</v>
      </c>
      <c r="B238" s="75" t="s">
        <v>1727</v>
      </c>
      <c r="C238" s="75" t="s">
        <v>1728</v>
      </c>
      <c r="D238" s="75">
        <v>5</v>
      </c>
      <c r="E238" s="75" t="s">
        <v>1727</v>
      </c>
      <c r="F238" s="75" t="s">
        <v>1728</v>
      </c>
    </row>
    <row r="239" spans="1:6">
      <c r="A239" s="75">
        <v>5</v>
      </c>
      <c r="B239" s="75" t="s">
        <v>1729</v>
      </c>
      <c r="C239" s="75" t="s">
        <v>1730</v>
      </c>
      <c r="D239" s="75">
        <v>5</v>
      </c>
      <c r="E239" s="75" t="s">
        <v>1729</v>
      </c>
      <c r="F239" s="75" t="s">
        <v>1730</v>
      </c>
    </row>
    <row r="240" spans="1:6">
      <c r="A240" s="75">
        <v>5</v>
      </c>
      <c r="B240" s="75" t="s">
        <v>1731</v>
      </c>
      <c r="C240" s="75" t="s">
        <v>1732</v>
      </c>
      <c r="D240" s="75">
        <v>5</v>
      </c>
      <c r="E240" s="75" t="s">
        <v>1731</v>
      </c>
      <c r="F240" s="75" t="s">
        <v>1732</v>
      </c>
    </row>
    <row r="241" spans="1:6">
      <c r="A241" s="75">
        <v>5</v>
      </c>
      <c r="B241" s="75" t="s">
        <v>1731</v>
      </c>
      <c r="C241" s="75" t="s">
        <v>1732</v>
      </c>
      <c r="D241" s="75">
        <v>5</v>
      </c>
      <c r="E241" s="75" t="s">
        <v>1755</v>
      </c>
      <c r="F241" s="75" t="s">
        <v>1756</v>
      </c>
    </row>
    <row r="242" spans="1:6">
      <c r="A242" s="75">
        <v>4</v>
      </c>
      <c r="B242" s="75" t="s">
        <v>3402</v>
      </c>
      <c r="C242" s="75" t="s">
        <v>1734</v>
      </c>
      <c r="D242" s="75">
        <v>4</v>
      </c>
      <c r="E242" s="75" t="s">
        <v>3402</v>
      </c>
      <c r="F242" s="75" t="s">
        <v>1734</v>
      </c>
    </row>
    <row r="243" spans="1:6">
      <c r="A243" s="75">
        <v>4</v>
      </c>
      <c r="B243" s="75" t="s">
        <v>3402</v>
      </c>
      <c r="C243" s="75" t="s">
        <v>1734</v>
      </c>
      <c r="D243" s="75">
        <v>4</v>
      </c>
      <c r="E243" s="75" t="s">
        <v>3411</v>
      </c>
      <c r="F243" s="75" t="s">
        <v>1756</v>
      </c>
    </row>
    <row r="244" spans="1:6">
      <c r="A244" s="75">
        <v>5</v>
      </c>
      <c r="B244" s="75" t="s">
        <v>1733</v>
      </c>
      <c r="C244" s="75" t="s">
        <v>1734</v>
      </c>
      <c r="D244" s="75">
        <v>5</v>
      </c>
      <c r="E244" s="75" t="s">
        <v>1733</v>
      </c>
      <c r="F244" s="75" t="s">
        <v>1734</v>
      </c>
    </row>
    <row r="245" spans="1:6">
      <c r="A245" s="75">
        <v>5</v>
      </c>
      <c r="B245" s="75" t="s">
        <v>1733</v>
      </c>
      <c r="C245" s="75" t="s">
        <v>1734</v>
      </c>
      <c r="D245" s="75">
        <v>5</v>
      </c>
      <c r="E245" s="75" t="s">
        <v>1755</v>
      </c>
      <c r="F245" s="75" t="s">
        <v>1756</v>
      </c>
    </row>
    <row r="246" spans="1:6">
      <c r="A246" s="75">
        <v>3</v>
      </c>
      <c r="B246" s="75" t="s">
        <v>4933</v>
      </c>
      <c r="C246" s="75" t="s">
        <v>5133</v>
      </c>
      <c r="D246" s="75">
        <v>3</v>
      </c>
      <c r="E246" s="75" t="s">
        <v>4933</v>
      </c>
      <c r="F246" s="75" t="s">
        <v>5133</v>
      </c>
    </row>
    <row r="247" spans="1:6">
      <c r="A247" s="75">
        <v>3</v>
      </c>
      <c r="B247" s="75" t="s">
        <v>4933</v>
      </c>
      <c r="C247" s="75" t="s">
        <v>5133</v>
      </c>
      <c r="D247" s="75">
        <v>3</v>
      </c>
      <c r="E247" s="75" t="s">
        <v>4934</v>
      </c>
      <c r="F247" s="75" t="s">
        <v>5131</v>
      </c>
    </row>
    <row r="248" spans="1:6">
      <c r="A248" s="75">
        <v>4</v>
      </c>
      <c r="B248" s="75" t="s">
        <v>3403</v>
      </c>
      <c r="C248" s="75" t="s">
        <v>5134</v>
      </c>
      <c r="D248" s="75">
        <v>4</v>
      </c>
      <c r="E248" s="75" t="s">
        <v>3403</v>
      </c>
      <c r="F248" s="75" t="s">
        <v>5135</v>
      </c>
    </row>
    <row r="249" spans="1:6">
      <c r="A249" s="75">
        <v>4</v>
      </c>
      <c r="B249" s="75" t="s">
        <v>3403</v>
      </c>
      <c r="C249" s="75" t="s">
        <v>5134</v>
      </c>
      <c r="D249" s="75">
        <v>4</v>
      </c>
      <c r="E249" s="75" t="s">
        <v>3411</v>
      </c>
      <c r="F249" s="75" t="s">
        <v>1756</v>
      </c>
    </row>
    <row r="250" spans="1:6">
      <c r="A250" s="75">
        <v>5</v>
      </c>
      <c r="B250" s="75" t="s">
        <v>1735</v>
      </c>
      <c r="C250" s="75" t="s">
        <v>1736</v>
      </c>
      <c r="D250" s="75">
        <v>5</v>
      </c>
      <c r="E250" s="75" t="s">
        <v>1735</v>
      </c>
      <c r="F250" s="75" t="s">
        <v>1736</v>
      </c>
    </row>
    <row r="251" spans="1:6">
      <c r="A251" s="75">
        <v>5</v>
      </c>
      <c r="B251" s="75" t="s">
        <v>1735</v>
      </c>
      <c r="C251" s="75" t="s">
        <v>1736</v>
      </c>
      <c r="D251" s="75">
        <v>5</v>
      </c>
      <c r="E251" s="75" t="s">
        <v>1755</v>
      </c>
      <c r="F251" s="75" t="s">
        <v>1756</v>
      </c>
    </row>
    <row r="252" spans="1:6">
      <c r="A252" s="75">
        <v>5</v>
      </c>
      <c r="B252" s="75" t="s">
        <v>1737</v>
      </c>
      <c r="C252" s="75" t="s">
        <v>1738</v>
      </c>
      <c r="D252" s="75">
        <v>5</v>
      </c>
      <c r="E252" s="75" t="s">
        <v>1737</v>
      </c>
      <c r="F252" s="75" t="s">
        <v>5136</v>
      </c>
    </row>
    <row r="253" spans="1:6">
      <c r="A253" s="75">
        <v>5</v>
      </c>
      <c r="B253" s="75" t="s">
        <v>1737</v>
      </c>
      <c r="C253" s="75" t="s">
        <v>1738</v>
      </c>
      <c r="D253" s="75">
        <v>5</v>
      </c>
      <c r="E253" s="75" t="s">
        <v>1755</v>
      </c>
      <c r="F253" s="75" t="s">
        <v>1756</v>
      </c>
    </row>
    <row r="254" spans="1:6">
      <c r="A254" s="75">
        <v>4</v>
      </c>
      <c r="B254" s="75" t="s">
        <v>3404</v>
      </c>
      <c r="C254" s="75" t="s">
        <v>1740</v>
      </c>
      <c r="D254" s="75">
        <v>4</v>
      </c>
      <c r="E254" s="75" t="s">
        <v>3404</v>
      </c>
      <c r="F254" s="75" t="s">
        <v>1740</v>
      </c>
    </row>
    <row r="255" spans="1:6">
      <c r="A255" s="75">
        <v>4</v>
      </c>
      <c r="B255" s="75" t="s">
        <v>3404</v>
      </c>
      <c r="C255" s="75" t="s">
        <v>1740</v>
      </c>
      <c r="D255" s="75">
        <v>4</v>
      </c>
      <c r="E255" s="75" t="s">
        <v>3411</v>
      </c>
      <c r="F255" s="75" t="s">
        <v>1756</v>
      </c>
    </row>
    <row r="256" spans="1:6">
      <c r="A256" s="75">
        <v>5</v>
      </c>
      <c r="B256" s="75" t="s">
        <v>1739</v>
      </c>
      <c r="C256" s="75" t="s">
        <v>1740</v>
      </c>
      <c r="D256" s="75">
        <v>5</v>
      </c>
      <c r="E256" s="75" t="s">
        <v>1739</v>
      </c>
      <c r="F256" s="75" t="s">
        <v>1740</v>
      </c>
    </row>
    <row r="257" spans="1:6">
      <c r="A257" s="75">
        <v>5</v>
      </c>
      <c r="B257" s="75" t="s">
        <v>1739</v>
      </c>
      <c r="C257" s="75" t="s">
        <v>1740</v>
      </c>
      <c r="D257" s="75">
        <v>5</v>
      </c>
      <c r="E257" s="75" t="s">
        <v>1755</v>
      </c>
      <c r="F257" s="75" t="s">
        <v>1756</v>
      </c>
    </row>
    <row r="258" spans="1:6">
      <c r="A258" s="75">
        <v>4</v>
      </c>
      <c r="B258" s="75" t="s">
        <v>3405</v>
      </c>
      <c r="C258" s="75" t="s">
        <v>1742</v>
      </c>
      <c r="D258" s="75">
        <v>4</v>
      </c>
      <c r="E258" s="75" t="s">
        <v>3405</v>
      </c>
      <c r="F258" s="75" t="s">
        <v>5137</v>
      </c>
    </row>
    <row r="259" spans="1:6">
      <c r="A259" s="75">
        <v>4</v>
      </c>
      <c r="B259" s="75" t="s">
        <v>3405</v>
      </c>
      <c r="C259" s="75" t="s">
        <v>1742</v>
      </c>
      <c r="D259" s="75">
        <v>4</v>
      </c>
      <c r="E259" s="75" t="s">
        <v>3411</v>
      </c>
      <c r="F259" s="75" t="s">
        <v>1756</v>
      </c>
    </row>
    <row r="260" spans="1:6">
      <c r="A260" s="75">
        <v>5</v>
      </c>
      <c r="B260" s="75" t="s">
        <v>1741</v>
      </c>
      <c r="C260" s="75" t="s">
        <v>1742</v>
      </c>
      <c r="D260" s="75">
        <v>5</v>
      </c>
      <c r="E260" s="75" t="s">
        <v>1741</v>
      </c>
      <c r="F260" s="75" t="s">
        <v>5137</v>
      </c>
    </row>
    <row r="261" spans="1:6">
      <c r="A261" s="75">
        <v>5</v>
      </c>
      <c r="B261" s="75" t="s">
        <v>1741</v>
      </c>
      <c r="C261" s="75" t="s">
        <v>1742</v>
      </c>
      <c r="D261" s="75">
        <v>5</v>
      </c>
      <c r="E261" s="75" t="s">
        <v>1755</v>
      </c>
      <c r="F261" s="75" t="s">
        <v>1756</v>
      </c>
    </row>
    <row r="262" spans="1:6">
      <c r="A262" s="75">
        <v>3</v>
      </c>
      <c r="B262" s="75" t="s">
        <v>4934</v>
      </c>
      <c r="C262" s="75" t="s">
        <v>5131</v>
      </c>
      <c r="D262" s="75">
        <v>3</v>
      </c>
      <c r="E262" s="75" t="s">
        <v>4934</v>
      </c>
      <c r="F262" s="75" t="s">
        <v>5131</v>
      </c>
    </row>
    <row r="263" spans="1:6">
      <c r="A263" s="75">
        <v>4</v>
      </c>
      <c r="B263" s="75" t="s">
        <v>3406</v>
      </c>
      <c r="C263" s="75" t="s">
        <v>1744</v>
      </c>
      <c r="D263" s="75">
        <v>4</v>
      </c>
      <c r="E263" s="75" t="s">
        <v>3406</v>
      </c>
      <c r="F263" s="75" t="s">
        <v>1744</v>
      </c>
    </row>
    <row r="264" spans="1:6">
      <c r="A264" s="75">
        <v>5</v>
      </c>
      <c r="B264" s="75" t="s">
        <v>1743</v>
      </c>
      <c r="C264" s="75" t="s">
        <v>1744</v>
      </c>
      <c r="D264" s="75">
        <v>5</v>
      </c>
      <c r="E264" s="75" t="s">
        <v>1743</v>
      </c>
      <c r="F264" s="75" t="s">
        <v>1744</v>
      </c>
    </row>
    <row r="265" spans="1:6">
      <c r="A265" s="75">
        <v>4</v>
      </c>
      <c r="B265" s="75" t="s">
        <v>3407</v>
      </c>
      <c r="C265" s="75" t="s">
        <v>5138</v>
      </c>
      <c r="D265" s="75">
        <v>4</v>
      </c>
      <c r="E265" s="75" t="s">
        <v>3407</v>
      </c>
      <c r="F265" s="75" t="s">
        <v>5139</v>
      </c>
    </row>
    <row r="266" spans="1:6">
      <c r="A266" s="75">
        <v>5</v>
      </c>
      <c r="B266" s="75" t="s">
        <v>1745</v>
      </c>
      <c r="C266" s="75" t="s">
        <v>1746</v>
      </c>
      <c r="D266" s="75">
        <v>5</v>
      </c>
      <c r="E266" s="75" t="s">
        <v>1745</v>
      </c>
      <c r="F266" s="75" t="s">
        <v>1746</v>
      </c>
    </row>
    <row r="267" spans="1:6">
      <c r="A267" s="75">
        <v>5</v>
      </c>
      <c r="B267" s="75" t="s">
        <v>1747</v>
      </c>
      <c r="C267" s="75" t="s">
        <v>1748</v>
      </c>
      <c r="D267" s="75">
        <v>5</v>
      </c>
      <c r="E267" s="75" t="s">
        <v>1747</v>
      </c>
      <c r="F267" s="75" t="s">
        <v>1748</v>
      </c>
    </row>
    <row r="268" spans="1:6">
      <c r="A268" s="75">
        <v>4</v>
      </c>
      <c r="B268" s="75" t="s">
        <v>3408</v>
      </c>
      <c r="C268" s="75" t="s">
        <v>1750</v>
      </c>
      <c r="D268" s="75">
        <v>4</v>
      </c>
      <c r="E268" s="75" t="s">
        <v>3408</v>
      </c>
      <c r="F268" s="75" t="s">
        <v>1750</v>
      </c>
    </row>
    <row r="269" spans="1:6">
      <c r="A269" s="75">
        <v>5</v>
      </c>
      <c r="B269" s="75" t="s">
        <v>1749</v>
      </c>
      <c r="C269" s="75" t="s">
        <v>1750</v>
      </c>
      <c r="D269" s="75">
        <v>5</v>
      </c>
      <c r="E269" s="75" t="s">
        <v>1749</v>
      </c>
      <c r="F269" s="75" t="s">
        <v>1750</v>
      </c>
    </row>
    <row r="270" spans="1:6">
      <c r="A270" s="75">
        <v>4</v>
      </c>
      <c r="B270" s="75" t="s">
        <v>3409</v>
      </c>
      <c r="C270" s="75" t="s">
        <v>1752</v>
      </c>
      <c r="D270" s="75">
        <v>4</v>
      </c>
      <c r="E270" s="75" t="s">
        <v>3409</v>
      </c>
      <c r="F270" s="75" t="s">
        <v>1752</v>
      </c>
    </row>
    <row r="271" spans="1:6">
      <c r="A271" s="75">
        <v>5</v>
      </c>
      <c r="B271" s="75" t="s">
        <v>1751</v>
      </c>
      <c r="C271" s="75" t="s">
        <v>1752</v>
      </c>
      <c r="D271" s="75">
        <v>5</v>
      </c>
      <c r="E271" s="75" t="s">
        <v>1751</v>
      </c>
      <c r="F271" s="75" t="s">
        <v>1752</v>
      </c>
    </row>
    <row r="272" spans="1:6">
      <c r="A272" s="75">
        <v>4</v>
      </c>
      <c r="B272" s="75" t="s">
        <v>3410</v>
      </c>
      <c r="C272" s="75" t="s">
        <v>1754</v>
      </c>
      <c r="D272" s="75">
        <v>4</v>
      </c>
      <c r="E272" s="75" t="s">
        <v>3410</v>
      </c>
      <c r="F272" s="75" t="s">
        <v>1754</v>
      </c>
    </row>
    <row r="273" spans="1:6">
      <c r="A273" s="75">
        <v>5</v>
      </c>
      <c r="B273" s="75" t="s">
        <v>1753</v>
      </c>
      <c r="C273" s="75" t="s">
        <v>1754</v>
      </c>
      <c r="D273" s="75">
        <v>5</v>
      </c>
      <c r="E273" s="75" t="s">
        <v>1753</v>
      </c>
      <c r="F273" s="75" t="s">
        <v>1754</v>
      </c>
    </row>
    <row r="274" spans="1:6">
      <c r="A274" s="75">
        <v>4</v>
      </c>
      <c r="B274" s="75" t="s">
        <v>3411</v>
      </c>
      <c r="C274" s="75" t="s">
        <v>1756</v>
      </c>
      <c r="D274" s="75">
        <v>4</v>
      </c>
      <c r="E274" s="75" t="s">
        <v>3411</v>
      </c>
      <c r="F274" s="75" t="s">
        <v>1756</v>
      </c>
    </row>
    <row r="275" spans="1:6">
      <c r="A275" s="75">
        <v>5</v>
      </c>
      <c r="B275" s="75" t="s">
        <v>1755</v>
      </c>
      <c r="C275" s="75" t="s">
        <v>1756</v>
      </c>
      <c r="D275" s="75">
        <v>5</v>
      </c>
      <c r="E275" s="75" t="s">
        <v>1755</v>
      </c>
      <c r="F275" s="75" t="s">
        <v>1756</v>
      </c>
    </row>
    <row r="276" spans="1:6">
      <c r="A276" s="75">
        <v>4</v>
      </c>
      <c r="B276" s="75" t="s">
        <v>3412</v>
      </c>
      <c r="C276" s="75" t="s">
        <v>5140</v>
      </c>
      <c r="D276" s="75">
        <v>4</v>
      </c>
      <c r="E276" s="75" t="s">
        <v>3412</v>
      </c>
      <c r="F276" s="75" t="s">
        <v>5140</v>
      </c>
    </row>
    <row r="277" spans="1:6">
      <c r="A277" s="75">
        <v>5</v>
      </c>
      <c r="B277" s="75" t="s">
        <v>1757</v>
      </c>
      <c r="C277" s="75" t="s">
        <v>1758</v>
      </c>
      <c r="D277" s="75">
        <v>5</v>
      </c>
      <c r="E277" s="75" t="s">
        <v>1757</v>
      </c>
      <c r="F277" s="75" t="s">
        <v>1758</v>
      </c>
    </row>
    <row r="278" spans="1:6">
      <c r="A278" s="75">
        <v>5</v>
      </c>
      <c r="B278" s="75" t="s">
        <v>1759</v>
      </c>
      <c r="C278" s="75" t="s">
        <v>1760</v>
      </c>
      <c r="D278" s="75">
        <v>5</v>
      </c>
      <c r="E278" s="75" t="s">
        <v>1759</v>
      </c>
      <c r="F278" s="75" t="s">
        <v>1760</v>
      </c>
    </row>
    <row r="279" spans="1:6">
      <c r="A279" s="75">
        <v>5</v>
      </c>
      <c r="B279" s="75" t="s">
        <v>1761</v>
      </c>
      <c r="C279" s="75" t="s">
        <v>1762</v>
      </c>
      <c r="D279" s="75">
        <v>5</v>
      </c>
      <c r="E279" s="75" t="s">
        <v>1761</v>
      </c>
      <c r="F279" s="75" t="s">
        <v>1766</v>
      </c>
    </row>
    <row r="280" spans="1:6">
      <c r="A280" s="75">
        <v>5</v>
      </c>
      <c r="B280" s="75" t="s">
        <v>1763</v>
      </c>
      <c r="C280" s="75" t="s">
        <v>1764</v>
      </c>
      <c r="D280" s="75">
        <v>5</v>
      </c>
      <c r="E280" s="75" t="s">
        <v>1761</v>
      </c>
      <c r="F280" s="75" t="s">
        <v>1766</v>
      </c>
    </row>
    <row r="281" spans="1:6">
      <c r="A281" s="75">
        <v>5</v>
      </c>
      <c r="B281" s="75" t="s">
        <v>1765</v>
      </c>
      <c r="C281" s="75" t="s">
        <v>1766</v>
      </c>
      <c r="D281" s="75">
        <v>5</v>
      </c>
      <c r="E281" s="75" t="s">
        <v>1761</v>
      </c>
      <c r="F281" s="75" t="s">
        <v>1766</v>
      </c>
    </row>
    <row r="282" spans="1:6">
      <c r="A282" s="75">
        <v>3</v>
      </c>
      <c r="B282" s="75" t="s">
        <v>4935</v>
      </c>
      <c r="C282" s="75" t="s">
        <v>5141</v>
      </c>
      <c r="D282" s="75">
        <v>3</v>
      </c>
      <c r="E282" s="75" t="s">
        <v>4935</v>
      </c>
      <c r="F282" s="75" t="s">
        <v>5142</v>
      </c>
    </row>
    <row r="283" spans="1:6">
      <c r="A283" s="75">
        <v>4</v>
      </c>
      <c r="B283" s="75" t="s">
        <v>3413</v>
      </c>
      <c r="C283" s="75" t="s">
        <v>5143</v>
      </c>
      <c r="D283" s="75">
        <v>4</v>
      </c>
      <c r="E283" s="75" t="s">
        <v>3413</v>
      </c>
      <c r="F283" s="75" t="s">
        <v>5143</v>
      </c>
    </row>
    <row r="284" spans="1:6">
      <c r="A284" s="75">
        <v>5</v>
      </c>
      <c r="B284" s="75" t="s">
        <v>1767</v>
      </c>
      <c r="C284" s="75" t="s">
        <v>1768</v>
      </c>
      <c r="D284" s="75">
        <v>5</v>
      </c>
      <c r="E284" s="75" t="s">
        <v>1767</v>
      </c>
      <c r="F284" s="75" t="s">
        <v>1768</v>
      </c>
    </row>
    <row r="285" spans="1:6">
      <c r="A285" s="75">
        <v>5</v>
      </c>
      <c r="B285" s="75" t="s">
        <v>1769</v>
      </c>
      <c r="C285" s="75" t="s">
        <v>1770</v>
      </c>
      <c r="D285" s="75">
        <v>5</v>
      </c>
      <c r="E285" s="75" t="s">
        <v>1769</v>
      </c>
      <c r="F285" s="75" t="s">
        <v>5144</v>
      </c>
    </row>
    <row r="286" spans="1:6">
      <c r="A286" s="75">
        <v>5</v>
      </c>
      <c r="B286" s="75" t="s">
        <v>1771</v>
      </c>
      <c r="C286" s="75" t="s">
        <v>1772</v>
      </c>
      <c r="D286" s="75">
        <v>5</v>
      </c>
      <c r="E286" s="75" t="s">
        <v>1771</v>
      </c>
      <c r="F286" s="75" t="s">
        <v>1772</v>
      </c>
    </row>
    <row r="287" spans="1:6">
      <c r="A287" s="75">
        <v>4</v>
      </c>
      <c r="B287" s="75" t="s">
        <v>3414</v>
      </c>
      <c r="C287" s="75" t="s">
        <v>1774</v>
      </c>
      <c r="D287" s="75">
        <v>4</v>
      </c>
      <c r="E287" s="75" t="s">
        <v>3414</v>
      </c>
      <c r="F287" s="75" t="s">
        <v>5145</v>
      </c>
    </row>
    <row r="288" spans="1:6">
      <c r="A288" s="75">
        <v>5</v>
      </c>
      <c r="B288" s="75" t="s">
        <v>1773</v>
      </c>
      <c r="C288" s="75" t="s">
        <v>1774</v>
      </c>
      <c r="D288" s="75">
        <v>5</v>
      </c>
      <c r="E288" s="75" t="s">
        <v>1773</v>
      </c>
      <c r="F288" s="75" t="s">
        <v>5145</v>
      </c>
    </row>
    <row r="289" spans="1:6">
      <c r="A289" s="75">
        <v>2</v>
      </c>
      <c r="B289" s="75" t="s">
        <v>4848</v>
      </c>
      <c r="C289" s="75" t="s">
        <v>5146</v>
      </c>
      <c r="D289" s="75">
        <v>2</v>
      </c>
      <c r="E289" s="75" t="s">
        <v>4848</v>
      </c>
      <c r="F289" s="75" t="s">
        <v>5146</v>
      </c>
    </row>
    <row r="290" spans="1:6">
      <c r="A290" s="75">
        <v>3</v>
      </c>
      <c r="B290" s="75" t="s">
        <v>4936</v>
      </c>
      <c r="C290" s="75" t="s">
        <v>5146</v>
      </c>
      <c r="D290" s="75">
        <v>3</v>
      </c>
      <c r="E290" s="75" t="s">
        <v>4936</v>
      </c>
      <c r="F290" s="75" t="s">
        <v>5146</v>
      </c>
    </row>
    <row r="291" spans="1:6">
      <c r="A291" s="75">
        <v>4</v>
      </c>
      <c r="B291" s="75" t="s">
        <v>3415</v>
      </c>
      <c r="C291" s="75" t="s">
        <v>5147</v>
      </c>
      <c r="D291" s="75">
        <v>4</v>
      </c>
      <c r="E291" s="75" t="s">
        <v>3415</v>
      </c>
      <c r="F291" s="75" t="s">
        <v>5147</v>
      </c>
    </row>
    <row r="292" spans="1:6">
      <c r="A292" s="75">
        <v>5</v>
      </c>
      <c r="B292" s="75" t="s">
        <v>1775</v>
      </c>
      <c r="C292" s="75" t="s">
        <v>1776</v>
      </c>
      <c r="D292" s="75">
        <v>5</v>
      </c>
      <c r="E292" s="75" t="s">
        <v>1775</v>
      </c>
      <c r="F292" s="75" t="s">
        <v>1776</v>
      </c>
    </row>
    <row r="293" spans="1:6">
      <c r="A293" s="75">
        <v>5</v>
      </c>
      <c r="B293" s="75" t="s">
        <v>1777</v>
      </c>
      <c r="C293" s="75" t="s">
        <v>1778</v>
      </c>
      <c r="D293" s="75">
        <v>5</v>
      </c>
      <c r="E293" s="75" t="s">
        <v>1777</v>
      </c>
      <c r="F293" s="75" t="s">
        <v>1778</v>
      </c>
    </row>
    <row r="294" spans="1:6">
      <c r="A294" s="75">
        <v>5</v>
      </c>
      <c r="B294" s="75" t="s">
        <v>1779</v>
      </c>
      <c r="C294" s="75" t="s">
        <v>1780</v>
      </c>
      <c r="D294" s="75">
        <v>5</v>
      </c>
      <c r="E294" s="75" t="s">
        <v>1779</v>
      </c>
      <c r="F294" s="75" t="s">
        <v>1780</v>
      </c>
    </row>
    <row r="295" spans="1:6">
      <c r="A295" s="75">
        <v>4</v>
      </c>
      <c r="B295" s="75" t="s">
        <v>3416</v>
      </c>
      <c r="C295" s="75" t="s">
        <v>5148</v>
      </c>
      <c r="D295" s="75">
        <v>4</v>
      </c>
      <c r="E295" s="75" t="s">
        <v>3416</v>
      </c>
      <c r="F295" s="75" t="s">
        <v>5148</v>
      </c>
    </row>
    <row r="296" spans="1:6">
      <c r="A296" s="75">
        <v>5</v>
      </c>
      <c r="B296" s="75" t="s">
        <v>1781</v>
      </c>
      <c r="C296" s="75" t="s">
        <v>1782</v>
      </c>
      <c r="D296" s="75">
        <v>5</v>
      </c>
      <c r="E296" s="75" t="s">
        <v>1781</v>
      </c>
      <c r="F296" s="75" t="s">
        <v>1782</v>
      </c>
    </row>
    <row r="297" spans="1:6">
      <c r="A297" s="75">
        <v>5</v>
      </c>
      <c r="B297" s="75" t="s">
        <v>1783</v>
      </c>
      <c r="C297" s="75" t="s">
        <v>1784</v>
      </c>
      <c r="D297" s="75">
        <v>5</v>
      </c>
      <c r="E297" s="75" t="s">
        <v>1783</v>
      </c>
      <c r="F297" s="75" t="s">
        <v>1784</v>
      </c>
    </row>
    <row r="298" spans="1:6">
      <c r="A298" s="75">
        <v>4</v>
      </c>
      <c r="B298" s="75" t="s">
        <v>3417</v>
      </c>
      <c r="C298" s="75" t="s">
        <v>1786</v>
      </c>
      <c r="D298" s="75">
        <v>4</v>
      </c>
      <c r="E298" s="75" t="s">
        <v>3417</v>
      </c>
      <c r="F298" s="75" t="s">
        <v>5149</v>
      </c>
    </row>
    <row r="299" spans="1:6">
      <c r="A299" s="75">
        <v>5</v>
      </c>
      <c r="B299" s="75" t="s">
        <v>1785</v>
      </c>
      <c r="C299" s="75" t="s">
        <v>1786</v>
      </c>
      <c r="D299" s="75">
        <v>5</v>
      </c>
      <c r="E299" s="75" t="s">
        <v>1785</v>
      </c>
      <c r="F299" s="75" t="s">
        <v>5149</v>
      </c>
    </row>
    <row r="300" spans="1:6">
      <c r="A300" s="75">
        <v>4</v>
      </c>
      <c r="B300" s="75" t="s">
        <v>3418</v>
      </c>
      <c r="C300" s="75" t="s">
        <v>1788</v>
      </c>
      <c r="D300" s="75">
        <v>4</v>
      </c>
      <c r="E300" s="75" t="s">
        <v>3418</v>
      </c>
      <c r="F300" s="75" t="s">
        <v>1788</v>
      </c>
    </row>
    <row r="301" spans="1:6">
      <c r="A301" s="75">
        <v>5</v>
      </c>
      <c r="B301" s="75" t="s">
        <v>1787</v>
      </c>
      <c r="C301" s="75" t="s">
        <v>1788</v>
      </c>
      <c r="D301" s="75">
        <v>5</v>
      </c>
      <c r="E301" s="75" t="s">
        <v>1787</v>
      </c>
      <c r="F301" s="75" t="s">
        <v>1788</v>
      </c>
    </row>
    <row r="302" spans="1:6">
      <c r="A302" s="75">
        <v>4</v>
      </c>
      <c r="B302" s="75" t="s">
        <v>3419</v>
      </c>
      <c r="C302" s="75" t="s">
        <v>1790</v>
      </c>
      <c r="D302" s="75">
        <v>4</v>
      </c>
      <c r="E302" s="75" t="s">
        <v>3419</v>
      </c>
      <c r="F302" s="75" t="s">
        <v>1790</v>
      </c>
    </row>
    <row r="303" spans="1:6">
      <c r="A303" s="75">
        <v>5</v>
      </c>
      <c r="B303" s="75" t="s">
        <v>1789</v>
      </c>
      <c r="C303" s="75" t="s">
        <v>1790</v>
      </c>
      <c r="D303" s="75">
        <v>5</v>
      </c>
      <c r="E303" s="75" t="s">
        <v>1789</v>
      </c>
      <c r="F303" s="75" t="s">
        <v>1790</v>
      </c>
    </row>
    <row r="304" spans="1:6">
      <c r="A304" s="75">
        <v>4</v>
      </c>
      <c r="B304" s="75" t="s">
        <v>3420</v>
      </c>
      <c r="C304" s="75" t="s">
        <v>1792</v>
      </c>
      <c r="D304" s="75">
        <v>4</v>
      </c>
      <c r="E304" s="75" t="s">
        <v>3420</v>
      </c>
      <c r="F304" s="75" t="s">
        <v>1792</v>
      </c>
    </row>
    <row r="305" spans="1:6">
      <c r="A305" s="75">
        <v>5</v>
      </c>
      <c r="B305" s="75" t="s">
        <v>1791</v>
      </c>
      <c r="C305" s="75" t="s">
        <v>1792</v>
      </c>
      <c r="D305" s="75">
        <v>5</v>
      </c>
      <c r="E305" s="75" t="s">
        <v>1791</v>
      </c>
      <c r="F305" s="75" t="s">
        <v>1792</v>
      </c>
    </row>
    <row r="306" spans="1:6">
      <c r="A306" s="75">
        <v>4</v>
      </c>
      <c r="B306" s="75" t="s">
        <v>3421</v>
      </c>
      <c r="C306" s="75" t="s">
        <v>5150</v>
      </c>
      <c r="D306" s="75">
        <v>4</v>
      </c>
      <c r="E306" s="75" t="s">
        <v>3421</v>
      </c>
      <c r="F306" s="75" t="s">
        <v>5151</v>
      </c>
    </row>
    <row r="307" spans="1:6">
      <c r="A307" s="75">
        <v>5</v>
      </c>
      <c r="B307" s="75" t="s">
        <v>1793</v>
      </c>
      <c r="C307" s="75" t="s">
        <v>1794</v>
      </c>
      <c r="D307" s="75">
        <v>5</v>
      </c>
      <c r="E307" s="75" t="s">
        <v>1793</v>
      </c>
      <c r="F307" s="75" t="s">
        <v>1794</v>
      </c>
    </row>
    <row r="308" spans="1:6">
      <c r="A308" s="75">
        <v>5</v>
      </c>
      <c r="B308" s="75" t="s">
        <v>1795</v>
      </c>
      <c r="C308" s="75" t="s">
        <v>1796</v>
      </c>
      <c r="D308" s="75">
        <v>5</v>
      </c>
      <c r="E308" s="75" t="s">
        <v>1795</v>
      </c>
      <c r="F308" s="75" t="s">
        <v>1796</v>
      </c>
    </row>
    <row r="309" spans="1:6">
      <c r="A309" s="75">
        <v>2</v>
      </c>
      <c r="B309" s="75" t="s">
        <v>4849</v>
      </c>
      <c r="C309" s="75" t="s">
        <v>1798</v>
      </c>
      <c r="D309" s="75">
        <v>2</v>
      </c>
      <c r="E309" s="75" t="s">
        <v>4849</v>
      </c>
      <c r="F309" s="75" t="s">
        <v>1798</v>
      </c>
    </row>
    <row r="310" spans="1:6">
      <c r="A310" s="75">
        <v>3</v>
      </c>
      <c r="B310" s="75" t="s">
        <v>4937</v>
      </c>
      <c r="C310" s="75" t="s">
        <v>1798</v>
      </c>
      <c r="D310" s="75">
        <v>3</v>
      </c>
      <c r="E310" s="75" t="s">
        <v>4937</v>
      </c>
      <c r="F310" s="75" t="s">
        <v>1798</v>
      </c>
    </row>
    <row r="311" spans="1:6">
      <c r="A311" s="75">
        <v>4</v>
      </c>
      <c r="B311" s="75" t="s">
        <v>3422</v>
      </c>
      <c r="C311" s="75" t="s">
        <v>1798</v>
      </c>
      <c r="D311" s="75">
        <v>4</v>
      </c>
      <c r="E311" s="75" t="s">
        <v>3422</v>
      </c>
      <c r="F311" s="75" t="s">
        <v>1798</v>
      </c>
    </row>
    <row r="312" spans="1:6">
      <c r="A312" s="75">
        <v>5</v>
      </c>
      <c r="B312" s="75" t="s">
        <v>1797</v>
      </c>
      <c r="C312" s="75" t="s">
        <v>1798</v>
      </c>
      <c r="D312" s="75">
        <v>5</v>
      </c>
      <c r="E312" s="75" t="s">
        <v>1797</v>
      </c>
      <c r="F312" s="75" t="s">
        <v>5152</v>
      </c>
    </row>
    <row r="313" spans="1:6">
      <c r="A313" s="75">
        <v>2</v>
      </c>
      <c r="B313" s="75" t="s">
        <v>4850</v>
      </c>
      <c r="C313" s="75" t="s">
        <v>5153</v>
      </c>
      <c r="D313" s="75">
        <v>2</v>
      </c>
      <c r="E313" s="75" t="s">
        <v>4850</v>
      </c>
      <c r="F313" s="75" t="s">
        <v>5153</v>
      </c>
    </row>
    <row r="314" spans="1:6">
      <c r="A314" s="75">
        <v>3</v>
      </c>
      <c r="B314" s="75" t="s">
        <v>4938</v>
      </c>
      <c r="C314" s="75" t="s">
        <v>5154</v>
      </c>
      <c r="D314" s="75">
        <v>3</v>
      </c>
      <c r="E314" s="75" t="s">
        <v>4938</v>
      </c>
      <c r="F314" s="75" t="s">
        <v>5154</v>
      </c>
    </row>
    <row r="315" spans="1:6">
      <c r="A315" s="75">
        <v>4</v>
      </c>
      <c r="B315" s="75" t="s">
        <v>3423</v>
      </c>
      <c r="C315" s="75" t="s">
        <v>5154</v>
      </c>
      <c r="D315" s="75">
        <v>4</v>
      </c>
      <c r="E315" s="75" t="s">
        <v>3423</v>
      </c>
      <c r="F315" s="75" t="s">
        <v>5154</v>
      </c>
    </row>
    <row r="316" spans="1:6">
      <c r="A316" s="75">
        <v>5</v>
      </c>
      <c r="B316" s="75" t="s">
        <v>1799</v>
      </c>
      <c r="C316" s="75" t="s">
        <v>1800</v>
      </c>
      <c r="D316" s="75">
        <v>5</v>
      </c>
      <c r="E316" s="75" t="s">
        <v>1799</v>
      </c>
      <c r="F316" s="75" t="s">
        <v>5155</v>
      </c>
    </row>
    <row r="317" spans="1:6">
      <c r="A317" s="75">
        <v>5</v>
      </c>
      <c r="B317" s="75" t="s">
        <v>1799</v>
      </c>
      <c r="C317" s="75" t="s">
        <v>1800</v>
      </c>
      <c r="D317" s="75">
        <v>5</v>
      </c>
      <c r="E317" s="75" t="s">
        <v>1801</v>
      </c>
      <c r="F317" s="75" t="s">
        <v>5156</v>
      </c>
    </row>
    <row r="318" spans="1:6">
      <c r="A318" s="75">
        <v>5</v>
      </c>
      <c r="B318" s="75" t="s">
        <v>1799</v>
      </c>
      <c r="C318" s="75" t="s">
        <v>1800</v>
      </c>
      <c r="D318" s="75">
        <v>5</v>
      </c>
      <c r="E318" s="75" t="s">
        <v>5157</v>
      </c>
      <c r="F318" s="75" t="s">
        <v>5158</v>
      </c>
    </row>
    <row r="319" spans="1:6">
      <c r="A319" s="75">
        <v>5</v>
      </c>
      <c r="B319" s="75" t="s">
        <v>1799</v>
      </c>
      <c r="C319" s="75" t="s">
        <v>1800</v>
      </c>
      <c r="D319" s="75">
        <v>5</v>
      </c>
      <c r="E319" s="75" t="s">
        <v>5159</v>
      </c>
      <c r="F319" s="75" t="s">
        <v>5160</v>
      </c>
    </row>
    <row r="320" spans="1:6">
      <c r="A320" s="75">
        <v>5</v>
      </c>
      <c r="B320" s="75" t="s">
        <v>1801</v>
      </c>
      <c r="C320" s="75" t="s">
        <v>1802</v>
      </c>
      <c r="D320" s="75">
        <v>5</v>
      </c>
      <c r="E320" s="75" t="s">
        <v>5161</v>
      </c>
      <c r="F320" s="75" t="s">
        <v>1802</v>
      </c>
    </row>
    <row r="321" spans="1:6">
      <c r="A321" s="75">
        <v>3</v>
      </c>
      <c r="B321" s="75" t="s">
        <v>4939</v>
      </c>
      <c r="C321" s="75" t="s">
        <v>1804</v>
      </c>
      <c r="D321" s="75">
        <v>3</v>
      </c>
      <c r="E321" s="75" t="s">
        <v>4939</v>
      </c>
      <c r="F321" s="75" t="s">
        <v>1804</v>
      </c>
    </row>
    <row r="322" spans="1:6">
      <c r="A322" s="75">
        <v>4</v>
      </c>
      <c r="B322" s="75" t="s">
        <v>3424</v>
      </c>
      <c r="C322" s="75" t="s">
        <v>1804</v>
      </c>
      <c r="D322" s="75">
        <v>4</v>
      </c>
      <c r="E322" s="75" t="s">
        <v>3424</v>
      </c>
      <c r="F322" s="75" t="s">
        <v>1804</v>
      </c>
    </row>
    <row r="323" spans="1:6">
      <c r="A323" s="75">
        <v>5</v>
      </c>
      <c r="B323" s="75" t="s">
        <v>1803</v>
      </c>
      <c r="C323" s="75" t="s">
        <v>1804</v>
      </c>
      <c r="D323" s="75">
        <v>5</v>
      </c>
      <c r="E323" s="75" t="s">
        <v>5162</v>
      </c>
      <c r="F323" s="75" t="s">
        <v>5163</v>
      </c>
    </row>
    <row r="324" spans="1:6">
      <c r="A324" s="75">
        <v>5</v>
      </c>
      <c r="B324" s="75" t="s">
        <v>1803</v>
      </c>
      <c r="C324" s="75" t="s">
        <v>1804</v>
      </c>
      <c r="D324" s="75">
        <v>5</v>
      </c>
      <c r="E324" s="75" t="s">
        <v>5164</v>
      </c>
      <c r="F324" s="75" t="s">
        <v>5165</v>
      </c>
    </row>
    <row r="325" spans="1:6">
      <c r="A325" s="75">
        <v>5</v>
      </c>
      <c r="B325" s="75" t="s">
        <v>1803</v>
      </c>
      <c r="C325" s="75" t="s">
        <v>1804</v>
      </c>
      <c r="D325" s="75">
        <v>5</v>
      </c>
      <c r="E325" s="75" t="s">
        <v>5166</v>
      </c>
      <c r="F325" s="75" t="s">
        <v>5167</v>
      </c>
    </row>
    <row r="326" spans="1:6">
      <c r="A326" s="75">
        <v>3</v>
      </c>
      <c r="B326" s="75" t="s">
        <v>4940</v>
      </c>
      <c r="C326" s="75" t="s">
        <v>5168</v>
      </c>
      <c r="D326" s="75">
        <v>3</v>
      </c>
      <c r="E326" s="75" t="s">
        <v>4940</v>
      </c>
      <c r="F326" s="75" t="s">
        <v>5168</v>
      </c>
    </row>
    <row r="327" spans="1:6">
      <c r="A327" s="75">
        <v>4</v>
      </c>
      <c r="B327" s="75" t="s">
        <v>3425</v>
      </c>
      <c r="C327" s="75" t="s">
        <v>5168</v>
      </c>
      <c r="D327" s="75">
        <v>4</v>
      </c>
      <c r="E327" s="75" t="s">
        <v>3425</v>
      </c>
      <c r="F327" s="75" t="s">
        <v>5168</v>
      </c>
    </row>
    <row r="328" spans="1:6">
      <c r="A328" s="75">
        <v>5</v>
      </c>
      <c r="B328" s="75" t="s">
        <v>1805</v>
      </c>
      <c r="C328" s="75" t="s">
        <v>1806</v>
      </c>
      <c r="D328" s="75">
        <v>5</v>
      </c>
      <c r="E328" s="75" t="s">
        <v>1805</v>
      </c>
      <c r="F328" s="75" t="s">
        <v>1806</v>
      </c>
    </row>
    <row r="329" spans="1:6">
      <c r="A329" s="75">
        <v>5</v>
      </c>
      <c r="B329" s="75" t="s">
        <v>1807</v>
      </c>
      <c r="C329" s="75" t="s">
        <v>1808</v>
      </c>
      <c r="D329" s="75">
        <v>5</v>
      </c>
      <c r="E329" s="75" t="s">
        <v>1807</v>
      </c>
      <c r="F329" s="75" t="s">
        <v>1808</v>
      </c>
    </row>
    <row r="330" spans="1:6">
      <c r="A330" s="75">
        <v>5</v>
      </c>
      <c r="B330" s="75" t="s">
        <v>1809</v>
      </c>
      <c r="C330" s="75" t="s">
        <v>1810</v>
      </c>
      <c r="D330" s="75">
        <v>5</v>
      </c>
      <c r="E330" s="75" t="s">
        <v>1809</v>
      </c>
      <c r="F330" s="75" t="s">
        <v>1810</v>
      </c>
    </row>
    <row r="331" spans="1:6">
      <c r="A331" s="75">
        <v>3</v>
      </c>
      <c r="B331" s="75" t="s">
        <v>4941</v>
      </c>
      <c r="C331" s="75" t="s">
        <v>5169</v>
      </c>
      <c r="D331" s="75">
        <v>3</v>
      </c>
      <c r="E331" s="75" t="s">
        <v>4939</v>
      </c>
      <c r="F331" s="75" t="s">
        <v>1804</v>
      </c>
    </row>
    <row r="332" spans="1:6">
      <c r="A332" s="75">
        <v>3</v>
      </c>
      <c r="B332" s="75" t="s">
        <v>4941</v>
      </c>
      <c r="C332" s="75" t="s">
        <v>5169</v>
      </c>
      <c r="D332" s="75">
        <v>3</v>
      </c>
      <c r="E332" s="75" t="s">
        <v>4941</v>
      </c>
      <c r="F332" s="75" t="s">
        <v>5169</v>
      </c>
    </row>
    <row r="333" spans="1:6">
      <c r="A333" s="75">
        <v>4</v>
      </c>
      <c r="B333" s="75" t="s">
        <v>3426</v>
      </c>
      <c r="C333" s="75" t="s">
        <v>1812</v>
      </c>
      <c r="D333" s="75">
        <v>4</v>
      </c>
      <c r="E333" s="75" t="s">
        <v>3426</v>
      </c>
      <c r="F333" s="75" t="s">
        <v>1812</v>
      </c>
    </row>
    <row r="334" spans="1:6">
      <c r="A334" s="75">
        <v>5</v>
      </c>
      <c r="B334" s="75" t="s">
        <v>1811</v>
      </c>
      <c r="C334" s="75" t="s">
        <v>1812</v>
      </c>
      <c r="D334" s="75">
        <v>5</v>
      </c>
      <c r="E334" s="75" t="s">
        <v>1811</v>
      </c>
      <c r="F334" s="75" t="s">
        <v>1812</v>
      </c>
    </row>
    <row r="335" spans="1:6">
      <c r="A335" s="75">
        <v>4</v>
      </c>
      <c r="B335" s="75" t="s">
        <v>3427</v>
      </c>
      <c r="C335" s="75" t="s">
        <v>1814</v>
      </c>
      <c r="D335" s="75">
        <v>4</v>
      </c>
      <c r="E335" s="75" t="s">
        <v>3427</v>
      </c>
      <c r="F335" s="75" t="s">
        <v>5170</v>
      </c>
    </row>
    <row r="336" spans="1:6">
      <c r="A336" s="75">
        <v>5</v>
      </c>
      <c r="B336" s="75" t="s">
        <v>1813</v>
      </c>
      <c r="C336" s="75" t="s">
        <v>1814</v>
      </c>
      <c r="D336" s="75">
        <v>5</v>
      </c>
      <c r="E336" s="75" t="s">
        <v>1813</v>
      </c>
      <c r="F336" s="75" t="s">
        <v>5170</v>
      </c>
    </row>
    <row r="337" spans="1:6">
      <c r="A337" s="75">
        <v>4</v>
      </c>
      <c r="B337" s="75" t="s">
        <v>3428</v>
      </c>
      <c r="C337" s="75" t="s">
        <v>1816</v>
      </c>
      <c r="D337" s="75">
        <v>4</v>
      </c>
      <c r="E337" s="75" t="s">
        <v>3428</v>
      </c>
      <c r="F337" s="75" t="s">
        <v>1816</v>
      </c>
    </row>
    <row r="338" spans="1:6">
      <c r="A338" s="75">
        <v>5</v>
      </c>
      <c r="B338" s="75" t="s">
        <v>1815</v>
      </c>
      <c r="C338" s="75" t="s">
        <v>1816</v>
      </c>
      <c r="D338" s="75">
        <v>5</v>
      </c>
      <c r="E338" s="75" t="s">
        <v>1815</v>
      </c>
      <c r="F338" s="75" t="s">
        <v>1816</v>
      </c>
    </row>
    <row r="339" spans="1:6">
      <c r="A339" s="75">
        <v>4</v>
      </c>
      <c r="B339" s="75" t="s">
        <v>3429</v>
      </c>
      <c r="C339" s="75" t="s">
        <v>5171</v>
      </c>
      <c r="D339" s="75">
        <v>4</v>
      </c>
      <c r="E339" s="75" t="s">
        <v>3429</v>
      </c>
      <c r="F339" s="75" t="s">
        <v>5171</v>
      </c>
    </row>
    <row r="340" spans="1:6">
      <c r="A340" s="75">
        <v>5</v>
      </c>
      <c r="B340" s="75" t="s">
        <v>1817</v>
      </c>
      <c r="C340" s="75" t="s">
        <v>1818</v>
      </c>
      <c r="D340" s="75">
        <v>5</v>
      </c>
      <c r="E340" s="75" t="s">
        <v>1817</v>
      </c>
      <c r="F340" s="75" t="s">
        <v>1818</v>
      </c>
    </row>
    <row r="341" spans="1:6">
      <c r="A341" s="75">
        <v>5</v>
      </c>
      <c r="B341" s="75" t="s">
        <v>1819</v>
      </c>
      <c r="C341" s="75" t="s">
        <v>1820</v>
      </c>
      <c r="D341" s="75">
        <v>5</v>
      </c>
      <c r="E341" s="75" t="s">
        <v>1819</v>
      </c>
      <c r="F341" s="75" t="s">
        <v>1820</v>
      </c>
    </row>
    <row r="342" spans="1:6">
      <c r="A342" s="75">
        <v>4</v>
      </c>
      <c r="B342" s="75" t="s">
        <v>3430</v>
      </c>
      <c r="C342" s="75" t="s">
        <v>1822</v>
      </c>
      <c r="D342" s="75">
        <v>4</v>
      </c>
      <c r="E342" s="75" t="s">
        <v>3430</v>
      </c>
      <c r="F342" s="75" t="s">
        <v>5172</v>
      </c>
    </row>
    <row r="343" spans="1:6">
      <c r="A343" s="75">
        <v>5</v>
      </c>
      <c r="B343" s="75" t="s">
        <v>1821</v>
      </c>
      <c r="C343" s="75" t="s">
        <v>1822</v>
      </c>
      <c r="D343" s="75">
        <v>5</v>
      </c>
      <c r="E343" s="75" t="s">
        <v>1821</v>
      </c>
      <c r="F343" s="75" t="s">
        <v>5172</v>
      </c>
    </row>
    <row r="344" spans="1:6">
      <c r="A344" s="75">
        <v>4</v>
      </c>
      <c r="B344" s="75" t="s">
        <v>3431</v>
      </c>
      <c r="C344" s="75" t="s">
        <v>5173</v>
      </c>
      <c r="D344" s="75">
        <v>4</v>
      </c>
      <c r="E344" s="75" t="s">
        <v>3424</v>
      </c>
      <c r="F344" s="75" t="s">
        <v>1804</v>
      </c>
    </row>
    <row r="345" spans="1:6">
      <c r="A345" s="75">
        <v>4</v>
      </c>
      <c r="B345" s="75" t="s">
        <v>3431</v>
      </c>
      <c r="C345" s="75" t="s">
        <v>5173</v>
      </c>
      <c r="D345" s="75">
        <v>4</v>
      </c>
      <c r="E345" s="75" t="s">
        <v>3427</v>
      </c>
      <c r="F345" s="75" t="s">
        <v>5170</v>
      </c>
    </row>
    <row r="346" spans="1:6">
      <c r="A346" s="75">
        <v>4</v>
      </c>
      <c r="B346" s="75" t="s">
        <v>3431</v>
      </c>
      <c r="C346" s="75" t="s">
        <v>5173</v>
      </c>
      <c r="D346" s="75">
        <v>4</v>
      </c>
      <c r="E346" s="75" t="s">
        <v>3431</v>
      </c>
      <c r="F346" s="75" t="s">
        <v>5173</v>
      </c>
    </row>
    <row r="347" spans="1:6">
      <c r="A347" s="75">
        <v>5</v>
      </c>
      <c r="B347" s="75" t="s">
        <v>1823</v>
      </c>
      <c r="C347" s="75" t="s">
        <v>1824</v>
      </c>
      <c r="D347" s="75">
        <v>5</v>
      </c>
      <c r="E347" s="75" t="s">
        <v>1823</v>
      </c>
      <c r="F347" s="75" t="s">
        <v>1824</v>
      </c>
    </row>
    <row r="348" spans="1:6">
      <c r="A348" s="75">
        <v>5</v>
      </c>
      <c r="B348" s="75" t="s">
        <v>1825</v>
      </c>
      <c r="C348" s="75" t="s">
        <v>1826</v>
      </c>
      <c r="D348" s="75">
        <v>5</v>
      </c>
      <c r="E348" s="75" t="s">
        <v>5166</v>
      </c>
      <c r="F348" s="75" t="s">
        <v>5167</v>
      </c>
    </row>
    <row r="349" spans="1:6">
      <c r="A349" s="75">
        <v>5</v>
      </c>
      <c r="B349" s="75" t="s">
        <v>1825</v>
      </c>
      <c r="C349" s="75" t="s">
        <v>1826</v>
      </c>
      <c r="D349" s="75">
        <v>5</v>
      </c>
      <c r="E349" s="75" t="s">
        <v>1813</v>
      </c>
      <c r="F349" s="75" t="s">
        <v>5170</v>
      </c>
    </row>
    <row r="350" spans="1:6">
      <c r="A350" s="75">
        <v>5</v>
      </c>
      <c r="B350" s="75" t="s">
        <v>1825</v>
      </c>
      <c r="C350" s="75" t="s">
        <v>1826</v>
      </c>
      <c r="D350" s="75">
        <v>5</v>
      </c>
      <c r="E350" s="75" t="s">
        <v>1825</v>
      </c>
      <c r="F350" s="75" t="s">
        <v>5174</v>
      </c>
    </row>
    <row r="351" spans="1:6">
      <c r="A351" s="75">
        <v>4</v>
      </c>
      <c r="B351" s="75" t="s">
        <v>3432</v>
      </c>
      <c r="C351" s="75" t="s">
        <v>5175</v>
      </c>
      <c r="D351" s="75">
        <v>4</v>
      </c>
      <c r="E351" s="75" t="s">
        <v>3432</v>
      </c>
      <c r="F351" s="75" t="s">
        <v>5175</v>
      </c>
    </row>
    <row r="352" spans="1:6">
      <c r="A352" s="75">
        <v>5</v>
      </c>
      <c r="B352" s="75" t="s">
        <v>1827</v>
      </c>
      <c r="C352" s="75" t="s">
        <v>1828</v>
      </c>
      <c r="D352" s="75">
        <v>5</v>
      </c>
      <c r="E352" s="75" t="s">
        <v>1827</v>
      </c>
      <c r="F352" s="75" t="s">
        <v>1828</v>
      </c>
    </row>
    <row r="353" spans="1:6">
      <c r="A353" s="75">
        <v>5</v>
      </c>
      <c r="B353" s="75" t="s">
        <v>1829</v>
      </c>
      <c r="C353" s="75" t="s">
        <v>1830</v>
      </c>
      <c r="D353" s="75">
        <v>5</v>
      </c>
      <c r="E353" s="75" t="s">
        <v>1829</v>
      </c>
      <c r="F353" s="75" t="s">
        <v>1830</v>
      </c>
    </row>
    <row r="354" spans="1:6">
      <c r="A354" s="75">
        <v>5</v>
      </c>
      <c r="B354" s="75" t="s">
        <v>1831</v>
      </c>
      <c r="C354" s="75" t="s">
        <v>1832</v>
      </c>
      <c r="D354" s="75">
        <v>5</v>
      </c>
      <c r="E354" s="75" t="s">
        <v>1831</v>
      </c>
      <c r="F354" s="75" t="s">
        <v>1832</v>
      </c>
    </row>
    <row r="355" spans="1:6">
      <c r="A355" s="75">
        <v>2</v>
      </c>
      <c r="B355" s="75" t="s">
        <v>4851</v>
      </c>
      <c r="C355" s="75" t="s">
        <v>5176</v>
      </c>
      <c r="D355" s="75">
        <v>2</v>
      </c>
      <c r="E355" s="75" t="s">
        <v>4851</v>
      </c>
      <c r="F355" s="75" t="s">
        <v>5176</v>
      </c>
    </row>
    <row r="356" spans="1:6">
      <c r="A356" s="75">
        <v>3</v>
      </c>
      <c r="B356" s="75" t="s">
        <v>4942</v>
      </c>
      <c r="C356" s="75" t="s">
        <v>5177</v>
      </c>
      <c r="D356" s="75">
        <v>3</v>
      </c>
      <c r="E356" s="75" t="s">
        <v>4942</v>
      </c>
      <c r="F356" s="75" t="s">
        <v>5178</v>
      </c>
    </row>
    <row r="357" spans="1:6">
      <c r="A357" s="75">
        <v>3</v>
      </c>
      <c r="B357" s="75" t="s">
        <v>4942</v>
      </c>
      <c r="C357" s="75" t="s">
        <v>5177</v>
      </c>
      <c r="D357" s="75">
        <v>3</v>
      </c>
      <c r="E357" s="75" t="s">
        <v>4944</v>
      </c>
      <c r="F357" s="75" t="s">
        <v>5179</v>
      </c>
    </row>
    <row r="358" spans="1:6">
      <c r="A358" s="75">
        <v>4</v>
      </c>
      <c r="B358" s="75" t="s">
        <v>3433</v>
      </c>
      <c r="C358" s="75" t="s">
        <v>5177</v>
      </c>
      <c r="D358" s="75">
        <v>4</v>
      </c>
      <c r="E358" s="75" t="s">
        <v>5180</v>
      </c>
      <c r="F358" s="75" t="s">
        <v>5181</v>
      </c>
    </row>
    <row r="359" spans="1:6">
      <c r="A359" s="75">
        <v>4</v>
      </c>
      <c r="B359" s="75" t="s">
        <v>3433</v>
      </c>
      <c r="C359" s="75" t="s">
        <v>5177</v>
      </c>
      <c r="D359" s="75">
        <v>4</v>
      </c>
      <c r="E359" s="75" t="s">
        <v>5182</v>
      </c>
      <c r="F359" s="75" t="s">
        <v>5183</v>
      </c>
    </row>
    <row r="360" spans="1:6">
      <c r="A360" s="75">
        <v>4</v>
      </c>
      <c r="B360" s="75" t="s">
        <v>3433</v>
      </c>
      <c r="C360" s="75" t="s">
        <v>5177</v>
      </c>
      <c r="D360" s="75">
        <v>4</v>
      </c>
      <c r="E360" s="75" t="s">
        <v>5184</v>
      </c>
      <c r="F360" s="75" t="s">
        <v>5185</v>
      </c>
    </row>
    <row r="361" spans="1:6">
      <c r="A361" s="75">
        <v>4</v>
      </c>
      <c r="B361" s="75" t="s">
        <v>3433</v>
      </c>
      <c r="C361" s="75" t="s">
        <v>5177</v>
      </c>
      <c r="D361" s="75">
        <v>4</v>
      </c>
      <c r="E361" s="75" t="s">
        <v>5186</v>
      </c>
      <c r="F361" s="75" t="s">
        <v>1834</v>
      </c>
    </row>
    <row r="362" spans="1:6">
      <c r="A362" s="75">
        <v>4</v>
      </c>
      <c r="B362" s="75" t="s">
        <v>3433</v>
      </c>
      <c r="C362" s="75" t="s">
        <v>5177</v>
      </c>
      <c r="D362" s="75">
        <v>4</v>
      </c>
      <c r="E362" s="75" t="s">
        <v>5187</v>
      </c>
      <c r="F362" s="75" t="s">
        <v>1836</v>
      </c>
    </row>
    <row r="363" spans="1:6">
      <c r="A363" s="75">
        <v>5</v>
      </c>
      <c r="B363" s="75" t="s">
        <v>1833</v>
      </c>
      <c r="C363" s="75" t="s">
        <v>1834</v>
      </c>
      <c r="D363" s="75">
        <v>5</v>
      </c>
      <c r="E363" s="75" t="s">
        <v>5188</v>
      </c>
      <c r="F363" s="75" t="s">
        <v>1834</v>
      </c>
    </row>
    <row r="364" spans="1:6">
      <c r="A364" s="75">
        <v>5</v>
      </c>
      <c r="B364" s="75" t="s">
        <v>1835</v>
      </c>
      <c r="C364" s="75" t="s">
        <v>1836</v>
      </c>
      <c r="D364" s="75">
        <v>5</v>
      </c>
      <c r="E364" s="75" t="s">
        <v>5189</v>
      </c>
      <c r="F364" s="75" t="s">
        <v>5190</v>
      </c>
    </row>
    <row r="365" spans="1:6">
      <c r="A365" s="75">
        <v>5</v>
      </c>
      <c r="B365" s="75" t="s">
        <v>1835</v>
      </c>
      <c r="C365" s="75" t="s">
        <v>1836</v>
      </c>
      <c r="D365" s="75">
        <v>5</v>
      </c>
      <c r="E365" s="75" t="s">
        <v>5191</v>
      </c>
      <c r="F365" s="75" t="s">
        <v>5183</v>
      </c>
    </row>
    <row r="366" spans="1:6">
      <c r="A366" s="75">
        <v>5</v>
      </c>
      <c r="B366" s="75" t="s">
        <v>1835</v>
      </c>
      <c r="C366" s="75" t="s">
        <v>1836</v>
      </c>
      <c r="D366" s="75">
        <v>5</v>
      </c>
      <c r="E366" s="75" t="s">
        <v>5192</v>
      </c>
      <c r="F366" s="75" t="s">
        <v>5185</v>
      </c>
    </row>
    <row r="367" spans="1:6">
      <c r="A367" s="75">
        <v>5</v>
      </c>
      <c r="B367" s="75" t="s">
        <v>1835</v>
      </c>
      <c r="C367" s="75" t="s">
        <v>1836</v>
      </c>
      <c r="D367" s="75">
        <v>5</v>
      </c>
      <c r="E367" s="75" t="s">
        <v>5193</v>
      </c>
      <c r="F367" s="75" t="s">
        <v>1836</v>
      </c>
    </row>
    <row r="368" spans="1:6">
      <c r="A368" s="75">
        <v>3</v>
      </c>
      <c r="B368" s="75" t="s">
        <v>4943</v>
      </c>
      <c r="C368" s="75" t="s">
        <v>5194</v>
      </c>
      <c r="D368" s="75">
        <v>3</v>
      </c>
      <c r="E368" s="75" t="s">
        <v>4942</v>
      </c>
      <c r="F368" s="75" t="s">
        <v>5178</v>
      </c>
    </row>
    <row r="369" spans="1:6">
      <c r="A369" s="75">
        <v>3</v>
      </c>
      <c r="B369" s="75" t="s">
        <v>4943</v>
      </c>
      <c r="C369" s="75" t="s">
        <v>5194</v>
      </c>
      <c r="D369" s="75">
        <v>3</v>
      </c>
      <c r="E369" s="75" t="s">
        <v>4943</v>
      </c>
      <c r="F369" s="75" t="s">
        <v>5195</v>
      </c>
    </row>
    <row r="370" spans="1:6">
      <c r="A370" s="75">
        <v>4</v>
      </c>
      <c r="B370" s="75" t="s">
        <v>3434</v>
      </c>
      <c r="C370" s="75" t="s">
        <v>5196</v>
      </c>
      <c r="D370" s="75">
        <v>4</v>
      </c>
      <c r="E370" s="75" t="s">
        <v>5180</v>
      </c>
      <c r="F370" s="75" t="s">
        <v>5181</v>
      </c>
    </row>
    <row r="371" spans="1:6">
      <c r="A371" s="75">
        <v>4</v>
      </c>
      <c r="B371" s="75" t="s">
        <v>3434</v>
      </c>
      <c r="C371" s="75" t="s">
        <v>5196</v>
      </c>
      <c r="D371" s="75">
        <v>4</v>
      </c>
      <c r="E371" s="75" t="s">
        <v>5182</v>
      </c>
      <c r="F371" s="75" t="s">
        <v>5183</v>
      </c>
    </row>
    <row r="372" spans="1:6">
      <c r="A372" s="75">
        <v>4</v>
      </c>
      <c r="B372" s="75" t="s">
        <v>3434</v>
      </c>
      <c r="C372" s="75" t="s">
        <v>5196</v>
      </c>
      <c r="D372" s="75">
        <v>4</v>
      </c>
      <c r="E372" s="75" t="s">
        <v>5184</v>
      </c>
      <c r="F372" s="75" t="s">
        <v>5185</v>
      </c>
    </row>
    <row r="373" spans="1:6">
      <c r="A373" s="75">
        <v>5</v>
      </c>
      <c r="B373" s="75" t="s">
        <v>1837</v>
      </c>
      <c r="C373" s="75" t="s">
        <v>1838</v>
      </c>
      <c r="D373" s="75">
        <v>5</v>
      </c>
      <c r="E373" s="75" t="s">
        <v>5189</v>
      </c>
      <c r="F373" s="75" t="s">
        <v>5190</v>
      </c>
    </row>
    <row r="374" spans="1:6">
      <c r="A374" s="75">
        <v>5</v>
      </c>
      <c r="B374" s="75" t="s">
        <v>1837</v>
      </c>
      <c r="C374" s="75" t="s">
        <v>1838</v>
      </c>
      <c r="D374" s="75">
        <v>5</v>
      </c>
      <c r="E374" s="75" t="s">
        <v>5191</v>
      </c>
      <c r="F374" s="75" t="s">
        <v>5183</v>
      </c>
    </row>
    <row r="375" spans="1:6">
      <c r="A375" s="75">
        <v>5</v>
      </c>
      <c r="B375" s="75" t="s">
        <v>1837</v>
      </c>
      <c r="C375" s="75" t="s">
        <v>1838</v>
      </c>
      <c r="D375" s="75">
        <v>5</v>
      </c>
      <c r="E375" s="75" t="s">
        <v>5192</v>
      </c>
      <c r="F375" s="75" t="s">
        <v>5185</v>
      </c>
    </row>
    <row r="376" spans="1:6">
      <c r="A376" s="75">
        <v>5</v>
      </c>
      <c r="B376" s="75" t="s">
        <v>1839</v>
      </c>
      <c r="C376" s="75" t="s">
        <v>1840</v>
      </c>
      <c r="D376" s="75">
        <v>5</v>
      </c>
      <c r="E376" s="75" t="s">
        <v>5197</v>
      </c>
      <c r="F376" s="75" t="s">
        <v>5198</v>
      </c>
    </row>
    <row r="377" spans="1:6">
      <c r="A377" s="75">
        <v>5</v>
      </c>
      <c r="B377" s="75" t="s">
        <v>1841</v>
      </c>
      <c r="C377" s="75" t="s">
        <v>1842</v>
      </c>
      <c r="D377" s="75">
        <v>5</v>
      </c>
      <c r="E377" s="75" t="s">
        <v>5199</v>
      </c>
      <c r="F377" s="75" t="s">
        <v>5200</v>
      </c>
    </row>
    <row r="378" spans="1:6">
      <c r="A378" s="75">
        <v>4</v>
      </c>
      <c r="B378" s="75" t="s">
        <v>3435</v>
      </c>
      <c r="C378" s="75" t="s">
        <v>1844</v>
      </c>
      <c r="D378" s="75">
        <v>4</v>
      </c>
      <c r="E378" s="75" t="s">
        <v>5182</v>
      </c>
      <c r="F378" s="75" t="s">
        <v>5183</v>
      </c>
    </row>
    <row r="379" spans="1:6">
      <c r="A379" s="75">
        <v>4</v>
      </c>
      <c r="B379" s="75" t="s">
        <v>3435</v>
      </c>
      <c r="C379" s="75" t="s">
        <v>1844</v>
      </c>
      <c r="D379" s="75">
        <v>4</v>
      </c>
      <c r="E379" s="75" t="s">
        <v>5184</v>
      </c>
      <c r="F379" s="75" t="s">
        <v>5185</v>
      </c>
    </row>
    <row r="380" spans="1:6">
      <c r="A380" s="75">
        <v>5</v>
      </c>
      <c r="B380" s="75" t="s">
        <v>1843</v>
      </c>
      <c r="C380" s="75" t="s">
        <v>1844</v>
      </c>
      <c r="D380" s="75">
        <v>5</v>
      </c>
      <c r="E380" s="75" t="s">
        <v>5191</v>
      </c>
      <c r="F380" s="75" t="s">
        <v>5183</v>
      </c>
    </row>
    <row r="381" spans="1:6">
      <c r="A381" s="75">
        <v>5</v>
      </c>
      <c r="B381" s="75" t="s">
        <v>1843</v>
      </c>
      <c r="C381" s="75" t="s">
        <v>1844</v>
      </c>
      <c r="D381" s="75">
        <v>5</v>
      </c>
      <c r="E381" s="75" t="s">
        <v>5192</v>
      </c>
      <c r="F381" s="75" t="s">
        <v>5185</v>
      </c>
    </row>
    <row r="382" spans="1:6">
      <c r="A382" s="75">
        <v>4</v>
      </c>
      <c r="B382" s="75" t="s">
        <v>3436</v>
      </c>
      <c r="C382" s="75" t="s">
        <v>1846</v>
      </c>
      <c r="D382" s="75">
        <v>4</v>
      </c>
      <c r="E382" s="75" t="s">
        <v>5201</v>
      </c>
      <c r="F382" s="75" t="s">
        <v>5202</v>
      </c>
    </row>
    <row r="383" spans="1:6">
      <c r="A383" s="75">
        <v>5</v>
      </c>
      <c r="B383" s="75" t="s">
        <v>1845</v>
      </c>
      <c r="C383" s="75" t="s">
        <v>1846</v>
      </c>
      <c r="D383" s="75">
        <v>5</v>
      </c>
      <c r="E383" s="75" t="s">
        <v>5203</v>
      </c>
      <c r="F383" s="75" t="s">
        <v>5202</v>
      </c>
    </row>
    <row r="384" spans="1:6">
      <c r="A384" s="75">
        <v>4</v>
      </c>
      <c r="B384" s="75" t="s">
        <v>3437</v>
      </c>
      <c r="C384" s="75" t="s">
        <v>5204</v>
      </c>
      <c r="D384" s="75">
        <v>4</v>
      </c>
      <c r="E384" s="75" t="s">
        <v>5205</v>
      </c>
      <c r="F384" s="75" t="s">
        <v>5206</v>
      </c>
    </row>
    <row r="385" spans="1:6">
      <c r="A385" s="75">
        <v>4</v>
      </c>
      <c r="B385" s="75" t="s">
        <v>3437</v>
      </c>
      <c r="C385" s="75" t="s">
        <v>5204</v>
      </c>
      <c r="D385" s="75">
        <v>4</v>
      </c>
      <c r="E385" s="75" t="s">
        <v>5207</v>
      </c>
      <c r="F385" s="75" t="s">
        <v>5195</v>
      </c>
    </row>
    <row r="386" spans="1:6">
      <c r="A386" s="75">
        <v>5</v>
      </c>
      <c r="B386" s="75" t="s">
        <v>1847</v>
      </c>
      <c r="C386" s="75" t="s">
        <v>1848</v>
      </c>
      <c r="D386" s="75">
        <v>5</v>
      </c>
      <c r="E386" s="75" t="s">
        <v>5208</v>
      </c>
      <c r="F386" s="75" t="s">
        <v>5206</v>
      </c>
    </row>
    <row r="387" spans="1:6">
      <c r="A387" s="75">
        <v>5</v>
      </c>
      <c r="B387" s="75" t="s">
        <v>1849</v>
      </c>
      <c r="C387" s="75" t="s">
        <v>1850</v>
      </c>
      <c r="D387" s="75">
        <v>5</v>
      </c>
      <c r="E387" s="75" t="s">
        <v>5209</v>
      </c>
      <c r="F387" s="75" t="s">
        <v>5195</v>
      </c>
    </row>
    <row r="388" spans="1:6">
      <c r="A388" s="75">
        <v>4</v>
      </c>
      <c r="B388" s="75" t="s">
        <v>3438</v>
      </c>
      <c r="C388" s="75" t="s">
        <v>1852</v>
      </c>
      <c r="D388" s="75">
        <v>4</v>
      </c>
      <c r="E388" s="75" t="s">
        <v>5184</v>
      </c>
      <c r="F388" s="75" t="s">
        <v>5185</v>
      </c>
    </row>
    <row r="389" spans="1:6">
      <c r="A389" s="75">
        <v>5</v>
      </c>
      <c r="B389" s="75" t="s">
        <v>1851</v>
      </c>
      <c r="C389" s="75" t="s">
        <v>1852</v>
      </c>
      <c r="D389" s="75">
        <v>5</v>
      </c>
      <c r="E389" s="75" t="s">
        <v>5192</v>
      </c>
      <c r="F389" s="75" t="s">
        <v>5185</v>
      </c>
    </row>
    <row r="390" spans="1:6">
      <c r="A390" s="75">
        <v>2</v>
      </c>
      <c r="B390" s="75" t="s">
        <v>4852</v>
      </c>
      <c r="C390" s="75" t="s">
        <v>5210</v>
      </c>
      <c r="D390" s="75">
        <v>2</v>
      </c>
      <c r="E390" s="75" t="s">
        <v>4852</v>
      </c>
      <c r="F390" s="75" t="s">
        <v>5211</v>
      </c>
    </row>
    <row r="391" spans="1:6">
      <c r="A391" s="75">
        <v>2</v>
      </c>
      <c r="B391" s="75" t="s">
        <v>4852</v>
      </c>
      <c r="C391" s="75" t="s">
        <v>5210</v>
      </c>
      <c r="D391" s="75">
        <v>2</v>
      </c>
      <c r="E391" s="75" t="s">
        <v>4853</v>
      </c>
      <c r="F391" s="75" t="s">
        <v>5212</v>
      </c>
    </row>
    <row r="392" spans="1:6">
      <c r="A392" s="75">
        <v>2</v>
      </c>
      <c r="B392" s="75" t="s">
        <v>4852</v>
      </c>
      <c r="C392" s="75" t="s">
        <v>5210</v>
      </c>
      <c r="D392" s="75">
        <v>2</v>
      </c>
      <c r="E392" s="75" t="s">
        <v>4859</v>
      </c>
      <c r="F392" s="75" t="s">
        <v>5213</v>
      </c>
    </row>
    <row r="393" spans="1:6">
      <c r="A393" s="75">
        <v>3</v>
      </c>
      <c r="B393" s="75" t="s">
        <v>4945</v>
      </c>
      <c r="C393" s="75" t="s">
        <v>5214</v>
      </c>
      <c r="D393" s="75">
        <v>3</v>
      </c>
      <c r="E393" s="75" t="s">
        <v>4945</v>
      </c>
      <c r="F393" s="75" t="s">
        <v>5215</v>
      </c>
    </row>
    <row r="394" spans="1:6">
      <c r="A394" s="75">
        <v>4</v>
      </c>
      <c r="B394" s="75" t="s">
        <v>3439</v>
      </c>
      <c r="C394" s="75" t="s">
        <v>5216</v>
      </c>
      <c r="D394" s="75">
        <v>4</v>
      </c>
      <c r="E394" s="75" t="s">
        <v>3439</v>
      </c>
      <c r="F394" s="75" t="s">
        <v>5217</v>
      </c>
    </row>
    <row r="395" spans="1:6">
      <c r="A395" s="75">
        <v>5</v>
      </c>
      <c r="B395" s="75" t="s">
        <v>1853</v>
      </c>
      <c r="C395" s="75" t="s">
        <v>1854</v>
      </c>
      <c r="D395" s="75">
        <v>5</v>
      </c>
      <c r="E395" s="75" t="s">
        <v>1853</v>
      </c>
      <c r="F395" s="75" t="s">
        <v>5218</v>
      </c>
    </row>
    <row r="396" spans="1:6">
      <c r="A396" s="75">
        <v>5</v>
      </c>
      <c r="B396" s="75" t="s">
        <v>1855</v>
      </c>
      <c r="C396" s="75" t="s">
        <v>1856</v>
      </c>
      <c r="D396" s="75">
        <v>5</v>
      </c>
      <c r="E396" s="75" t="s">
        <v>1855</v>
      </c>
      <c r="F396" s="75" t="s">
        <v>1856</v>
      </c>
    </row>
    <row r="397" spans="1:6">
      <c r="A397" s="75">
        <v>5</v>
      </c>
      <c r="B397" s="75" t="s">
        <v>1857</v>
      </c>
      <c r="C397" s="75" t="s">
        <v>1858</v>
      </c>
      <c r="D397" s="75">
        <v>5</v>
      </c>
      <c r="E397" s="75" t="s">
        <v>1857</v>
      </c>
      <c r="F397" s="75" t="s">
        <v>5219</v>
      </c>
    </row>
    <row r="398" spans="1:6">
      <c r="A398" s="75">
        <v>4</v>
      </c>
      <c r="B398" s="75" t="s">
        <v>3440</v>
      </c>
      <c r="C398" s="75" t="s">
        <v>1860</v>
      </c>
      <c r="D398" s="75">
        <v>4</v>
      </c>
      <c r="E398" s="75" t="s">
        <v>3440</v>
      </c>
      <c r="F398" s="75" t="s">
        <v>5220</v>
      </c>
    </row>
    <row r="399" spans="1:6">
      <c r="A399" s="75">
        <v>5</v>
      </c>
      <c r="B399" s="75" t="s">
        <v>1859</v>
      </c>
      <c r="C399" s="75" t="s">
        <v>1860</v>
      </c>
      <c r="D399" s="75">
        <v>5</v>
      </c>
      <c r="E399" s="75" t="s">
        <v>1859</v>
      </c>
      <c r="F399" s="75" t="s">
        <v>5220</v>
      </c>
    </row>
    <row r="400" spans="1:6">
      <c r="A400" s="75">
        <v>3</v>
      </c>
      <c r="B400" s="75" t="s">
        <v>4946</v>
      </c>
      <c r="C400" s="75" t="s">
        <v>5221</v>
      </c>
      <c r="D400" s="75">
        <v>3</v>
      </c>
      <c r="E400" s="75" t="s">
        <v>4946</v>
      </c>
      <c r="F400" s="75" t="s">
        <v>5221</v>
      </c>
    </row>
    <row r="401" spans="1:6">
      <c r="A401" s="75">
        <v>3</v>
      </c>
      <c r="B401" s="75" t="s">
        <v>4946</v>
      </c>
      <c r="C401" s="75" t="s">
        <v>5221</v>
      </c>
      <c r="D401" s="75">
        <v>3</v>
      </c>
      <c r="E401" s="75" t="s">
        <v>5222</v>
      </c>
      <c r="F401" s="75" t="s">
        <v>5223</v>
      </c>
    </row>
    <row r="402" spans="1:6">
      <c r="A402" s="75">
        <v>3</v>
      </c>
      <c r="B402" s="75" t="s">
        <v>4946</v>
      </c>
      <c r="C402" s="75" t="s">
        <v>5221</v>
      </c>
      <c r="D402" s="75">
        <v>3</v>
      </c>
      <c r="E402" s="75" t="s">
        <v>5224</v>
      </c>
      <c r="F402" s="75" t="s">
        <v>5225</v>
      </c>
    </row>
    <row r="403" spans="1:6">
      <c r="A403" s="75">
        <v>3</v>
      </c>
      <c r="B403" s="75" t="s">
        <v>4946</v>
      </c>
      <c r="C403" s="75" t="s">
        <v>5221</v>
      </c>
      <c r="D403" s="75">
        <v>3</v>
      </c>
      <c r="E403" s="75" t="s">
        <v>4953</v>
      </c>
      <c r="F403" s="75" t="s">
        <v>5226</v>
      </c>
    </row>
    <row r="404" spans="1:6">
      <c r="A404" s="75">
        <v>4</v>
      </c>
      <c r="B404" s="75" t="s">
        <v>3441</v>
      </c>
      <c r="C404" s="75" t="s">
        <v>5221</v>
      </c>
      <c r="D404" s="75">
        <v>4</v>
      </c>
      <c r="E404" s="75" t="s">
        <v>3441</v>
      </c>
      <c r="F404" s="75" t="s">
        <v>5221</v>
      </c>
    </row>
    <row r="405" spans="1:6">
      <c r="A405" s="75">
        <v>4</v>
      </c>
      <c r="B405" s="75" t="s">
        <v>3441</v>
      </c>
      <c r="C405" s="75" t="s">
        <v>5221</v>
      </c>
      <c r="D405" s="75">
        <v>4</v>
      </c>
      <c r="E405" s="75" t="s">
        <v>5227</v>
      </c>
      <c r="F405" s="75" t="s">
        <v>5228</v>
      </c>
    </row>
    <row r="406" spans="1:6">
      <c r="A406" s="75">
        <v>4</v>
      </c>
      <c r="B406" s="75" t="s">
        <v>3441</v>
      </c>
      <c r="C406" s="75" t="s">
        <v>5221</v>
      </c>
      <c r="D406" s="75">
        <v>4</v>
      </c>
      <c r="E406" s="75" t="s">
        <v>5229</v>
      </c>
      <c r="F406" s="75" t="s">
        <v>1992</v>
      </c>
    </row>
    <row r="407" spans="1:6">
      <c r="A407" s="75">
        <v>4</v>
      </c>
      <c r="B407" s="75" t="s">
        <v>3441</v>
      </c>
      <c r="C407" s="75" t="s">
        <v>5221</v>
      </c>
      <c r="D407" s="75">
        <v>4</v>
      </c>
      <c r="E407" s="75" t="s">
        <v>5230</v>
      </c>
      <c r="F407" s="75" t="s">
        <v>2004</v>
      </c>
    </row>
    <row r="408" spans="1:6">
      <c r="A408" s="75">
        <v>5</v>
      </c>
      <c r="B408" s="75" t="s">
        <v>1861</v>
      </c>
      <c r="C408" s="75" t="s">
        <v>1862</v>
      </c>
      <c r="D408" s="75">
        <v>5</v>
      </c>
      <c r="E408" s="75" t="s">
        <v>1861</v>
      </c>
      <c r="F408" s="75" t="s">
        <v>1862</v>
      </c>
    </row>
    <row r="409" spans="1:6">
      <c r="A409" s="75">
        <v>5</v>
      </c>
      <c r="B409" s="75" t="s">
        <v>1863</v>
      </c>
      <c r="C409" s="75" t="s">
        <v>1864</v>
      </c>
      <c r="D409" s="75">
        <v>5</v>
      </c>
      <c r="E409" s="75" t="s">
        <v>1863</v>
      </c>
      <c r="F409" s="75" t="s">
        <v>1864</v>
      </c>
    </row>
    <row r="410" spans="1:6">
      <c r="A410" s="75">
        <v>5</v>
      </c>
      <c r="B410" s="75" t="s">
        <v>1863</v>
      </c>
      <c r="C410" s="75" t="s">
        <v>1864</v>
      </c>
      <c r="D410" s="75">
        <v>5</v>
      </c>
      <c r="E410" s="75" t="s">
        <v>5231</v>
      </c>
      <c r="F410" s="75" t="s">
        <v>1888</v>
      </c>
    </row>
    <row r="411" spans="1:6">
      <c r="A411" s="75">
        <v>5</v>
      </c>
      <c r="B411" s="75" t="s">
        <v>1863</v>
      </c>
      <c r="C411" s="75" t="s">
        <v>1864</v>
      </c>
      <c r="D411" s="75">
        <v>5</v>
      </c>
      <c r="E411" s="75" t="s">
        <v>5232</v>
      </c>
      <c r="F411" s="75" t="s">
        <v>5233</v>
      </c>
    </row>
    <row r="412" spans="1:6">
      <c r="A412" s="75">
        <v>5</v>
      </c>
      <c r="B412" s="75" t="s">
        <v>1863</v>
      </c>
      <c r="C412" s="75" t="s">
        <v>1864</v>
      </c>
      <c r="D412" s="75">
        <v>5</v>
      </c>
      <c r="E412" s="75" t="s">
        <v>5234</v>
      </c>
      <c r="F412" s="75" t="s">
        <v>5235</v>
      </c>
    </row>
    <row r="413" spans="1:6">
      <c r="A413" s="75">
        <v>2</v>
      </c>
      <c r="B413" s="75" t="s">
        <v>4853</v>
      </c>
      <c r="C413" s="75" t="s">
        <v>5236</v>
      </c>
      <c r="D413" s="75">
        <v>2</v>
      </c>
      <c r="E413" s="75" t="s">
        <v>4853</v>
      </c>
      <c r="F413" s="75" t="s">
        <v>5212</v>
      </c>
    </row>
    <row r="414" spans="1:6">
      <c r="A414" s="75">
        <v>3</v>
      </c>
      <c r="B414" s="75" t="s">
        <v>5237</v>
      </c>
      <c r="C414" s="75" t="s">
        <v>5238</v>
      </c>
      <c r="D414" s="75">
        <v>3</v>
      </c>
      <c r="E414" s="75" t="s">
        <v>5237</v>
      </c>
      <c r="F414" s="75" t="s">
        <v>5239</v>
      </c>
    </row>
    <row r="415" spans="1:6">
      <c r="A415" s="75">
        <v>4</v>
      </c>
      <c r="B415" s="75" t="s">
        <v>3442</v>
      </c>
      <c r="C415" s="75" t="s">
        <v>1866</v>
      </c>
      <c r="D415" s="75">
        <v>4</v>
      </c>
      <c r="E415" s="75" t="s">
        <v>5240</v>
      </c>
      <c r="F415" s="75" t="s">
        <v>5239</v>
      </c>
    </row>
    <row r="416" spans="1:6">
      <c r="A416" s="75">
        <v>5</v>
      </c>
      <c r="B416" s="75" t="s">
        <v>1865</v>
      </c>
      <c r="C416" s="75" t="s">
        <v>1866</v>
      </c>
      <c r="D416" s="75">
        <v>5</v>
      </c>
      <c r="E416" s="75" t="s">
        <v>5241</v>
      </c>
      <c r="F416" s="75" t="s">
        <v>5242</v>
      </c>
    </row>
    <row r="417" spans="1:6">
      <c r="A417" s="75">
        <v>4</v>
      </c>
      <c r="B417" s="75" t="s">
        <v>3443</v>
      </c>
      <c r="C417" s="75" t="s">
        <v>1868</v>
      </c>
      <c r="D417" s="75">
        <v>4</v>
      </c>
      <c r="E417" s="75" t="s">
        <v>5240</v>
      </c>
      <c r="F417" s="75" t="s">
        <v>5239</v>
      </c>
    </row>
    <row r="418" spans="1:6">
      <c r="A418" s="75">
        <v>5</v>
      </c>
      <c r="B418" s="75" t="s">
        <v>1867</v>
      </c>
      <c r="C418" s="75" t="s">
        <v>1868</v>
      </c>
      <c r="D418" s="75">
        <v>5</v>
      </c>
      <c r="E418" s="75" t="s">
        <v>5241</v>
      </c>
      <c r="F418" s="75" t="s">
        <v>5242</v>
      </c>
    </row>
    <row r="419" spans="1:6">
      <c r="A419" s="75">
        <v>5</v>
      </c>
      <c r="B419" s="75" t="s">
        <v>1867</v>
      </c>
      <c r="C419" s="75" t="s">
        <v>1868</v>
      </c>
      <c r="D419" s="75">
        <v>5</v>
      </c>
      <c r="E419" s="75" t="s">
        <v>5243</v>
      </c>
      <c r="F419" s="75" t="s">
        <v>5244</v>
      </c>
    </row>
    <row r="420" spans="1:6">
      <c r="A420" s="75">
        <v>3</v>
      </c>
      <c r="B420" s="75" t="s">
        <v>5222</v>
      </c>
      <c r="C420" s="75" t="s">
        <v>5245</v>
      </c>
      <c r="D420" s="75">
        <v>3</v>
      </c>
      <c r="E420" s="75" t="s">
        <v>5222</v>
      </c>
      <c r="F420" s="75" t="s">
        <v>5223</v>
      </c>
    </row>
    <row r="421" spans="1:6">
      <c r="A421" s="75">
        <v>4</v>
      </c>
      <c r="B421" s="75" t="s">
        <v>3444</v>
      </c>
      <c r="C421" s="75" t="s">
        <v>5246</v>
      </c>
      <c r="D421" s="75">
        <v>4</v>
      </c>
      <c r="E421" s="75" t="s">
        <v>3444</v>
      </c>
      <c r="F421" s="75" t="s">
        <v>5246</v>
      </c>
    </row>
    <row r="422" spans="1:6">
      <c r="A422" s="75">
        <v>5</v>
      </c>
      <c r="B422" s="75" t="s">
        <v>1869</v>
      </c>
      <c r="C422" s="75" t="s">
        <v>1870</v>
      </c>
      <c r="D422" s="75">
        <v>5</v>
      </c>
      <c r="E422" s="75" t="s">
        <v>1869</v>
      </c>
      <c r="F422" s="75" t="s">
        <v>1870</v>
      </c>
    </row>
    <row r="423" spans="1:6">
      <c r="A423" s="75">
        <v>5</v>
      </c>
      <c r="B423" s="75" t="s">
        <v>1871</v>
      </c>
      <c r="C423" s="75" t="s">
        <v>1872</v>
      </c>
      <c r="D423" s="75">
        <v>5</v>
      </c>
      <c r="E423" s="75" t="s">
        <v>1871</v>
      </c>
      <c r="F423" s="75" t="s">
        <v>1872</v>
      </c>
    </row>
    <row r="424" spans="1:6">
      <c r="A424" s="75">
        <v>5</v>
      </c>
      <c r="B424" s="75" t="s">
        <v>1873</v>
      </c>
      <c r="C424" s="75" t="s">
        <v>1874</v>
      </c>
      <c r="D424" s="75">
        <v>5</v>
      </c>
      <c r="E424" s="75" t="s">
        <v>1873</v>
      </c>
      <c r="F424" s="75" t="s">
        <v>1874</v>
      </c>
    </row>
    <row r="425" spans="1:6">
      <c r="A425" s="75">
        <v>4</v>
      </c>
      <c r="B425" s="75" t="s">
        <v>3445</v>
      </c>
      <c r="C425" s="75" t="s">
        <v>1876</v>
      </c>
      <c r="D425" s="75">
        <v>4</v>
      </c>
      <c r="E425" s="75" t="s">
        <v>3445</v>
      </c>
      <c r="F425" s="75" t="s">
        <v>5247</v>
      </c>
    </row>
    <row r="426" spans="1:6">
      <c r="A426" s="75">
        <v>5</v>
      </c>
      <c r="B426" s="75" t="s">
        <v>1875</v>
      </c>
      <c r="C426" s="75" t="s">
        <v>1876</v>
      </c>
      <c r="D426" s="75">
        <v>5</v>
      </c>
      <c r="E426" s="75" t="s">
        <v>1875</v>
      </c>
      <c r="F426" s="75" t="s">
        <v>5247</v>
      </c>
    </row>
    <row r="427" spans="1:6">
      <c r="A427" s="75">
        <v>4</v>
      </c>
      <c r="B427" s="75" t="s">
        <v>3446</v>
      </c>
      <c r="C427" s="75" t="s">
        <v>1878</v>
      </c>
      <c r="D427" s="75">
        <v>4</v>
      </c>
      <c r="E427" s="75" t="s">
        <v>3446</v>
      </c>
      <c r="F427" s="75" t="s">
        <v>5248</v>
      </c>
    </row>
    <row r="428" spans="1:6">
      <c r="A428" s="75">
        <v>5</v>
      </c>
      <c r="B428" s="75" t="s">
        <v>1877</v>
      </c>
      <c r="C428" s="75" t="s">
        <v>1878</v>
      </c>
      <c r="D428" s="75">
        <v>5</v>
      </c>
      <c r="E428" s="75" t="s">
        <v>1877</v>
      </c>
      <c r="F428" s="75" t="s">
        <v>5248</v>
      </c>
    </row>
    <row r="429" spans="1:6">
      <c r="A429" s="75">
        <v>4</v>
      </c>
      <c r="B429" s="75" t="s">
        <v>3447</v>
      </c>
      <c r="C429" s="75" t="s">
        <v>1880</v>
      </c>
      <c r="D429" s="75">
        <v>4</v>
      </c>
      <c r="E429" s="75" t="s">
        <v>3447</v>
      </c>
      <c r="F429" s="75" t="s">
        <v>1880</v>
      </c>
    </row>
    <row r="430" spans="1:6">
      <c r="A430" s="75">
        <v>5</v>
      </c>
      <c r="B430" s="75" t="s">
        <v>1879</v>
      </c>
      <c r="C430" s="75" t="s">
        <v>1880</v>
      </c>
      <c r="D430" s="75">
        <v>5</v>
      </c>
      <c r="E430" s="75" t="s">
        <v>1879</v>
      </c>
      <c r="F430" s="75" t="s">
        <v>1880</v>
      </c>
    </row>
    <row r="431" spans="1:6">
      <c r="A431" s="75">
        <v>4</v>
      </c>
      <c r="B431" s="75" t="s">
        <v>3448</v>
      </c>
      <c r="C431" s="75" t="s">
        <v>1882</v>
      </c>
      <c r="D431" s="75">
        <v>4</v>
      </c>
      <c r="E431" s="75" t="s">
        <v>3446</v>
      </c>
      <c r="F431" s="75" t="s">
        <v>5248</v>
      </c>
    </row>
    <row r="432" spans="1:6">
      <c r="A432" s="75">
        <v>5</v>
      </c>
      <c r="B432" s="75" t="s">
        <v>1881</v>
      </c>
      <c r="C432" s="75" t="s">
        <v>1882</v>
      </c>
      <c r="D432" s="75">
        <v>5</v>
      </c>
      <c r="E432" s="75" t="s">
        <v>1877</v>
      </c>
      <c r="F432" s="75" t="s">
        <v>5248</v>
      </c>
    </row>
    <row r="433" spans="1:6">
      <c r="A433" s="75">
        <v>4</v>
      </c>
      <c r="B433" s="75" t="s">
        <v>3449</v>
      </c>
      <c r="C433" s="75" t="s">
        <v>1884</v>
      </c>
      <c r="D433" s="75">
        <v>4</v>
      </c>
      <c r="E433" s="75" t="s">
        <v>5227</v>
      </c>
      <c r="F433" s="75" t="s">
        <v>5228</v>
      </c>
    </row>
    <row r="434" spans="1:6">
      <c r="A434" s="75">
        <v>5</v>
      </c>
      <c r="B434" s="75" t="s">
        <v>1883</v>
      </c>
      <c r="C434" s="75" t="s">
        <v>1884</v>
      </c>
      <c r="D434" s="75">
        <v>5</v>
      </c>
      <c r="E434" s="75" t="s">
        <v>5231</v>
      </c>
      <c r="F434" s="75" t="s">
        <v>1888</v>
      </c>
    </row>
    <row r="435" spans="1:6">
      <c r="A435" s="75">
        <v>4</v>
      </c>
      <c r="B435" s="75" t="s">
        <v>3450</v>
      </c>
      <c r="C435" s="75" t="s">
        <v>1886</v>
      </c>
      <c r="D435" s="75">
        <v>4</v>
      </c>
      <c r="E435" s="75" t="s">
        <v>3444</v>
      </c>
      <c r="F435" s="75" t="s">
        <v>5246</v>
      </c>
    </row>
    <row r="436" spans="1:6">
      <c r="A436" s="75">
        <v>4</v>
      </c>
      <c r="B436" s="75" t="s">
        <v>3450</v>
      </c>
      <c r="C436" s="75" t="s">
        <v>1886</v>
      </c>
      <c r="D436" s="75">
        <v>4</v>
      </c>
      <c r="E436" s="75" t="s">
        <v>3445</v>
      </c>
      <c r="F436" s="75" t="s">
        <v>5247</v>
      </c>
    </row>
    <row r="437" spans="1:6">
      <c r="A437" s="75">
        <v>4</v>
      </c>
      <c r="B437" s="75" t="s">
        <v>3450</v>
      </c>
      <c r="C437" s="75" t="s">
        <v>1886</v>
      </c>
      <c r="D437" s="75">
        <v>4</v>
      </c>
      <c r="E437" s="75" t="s">
        <v>3446</v>
      </c>
      <c r="F437" s="75" t="s">
        <v>5248</v>
      </c>
    </row>
    <row r="438" spans="1:6">
      <c r="A438" s="75">
        <v>4</v>
      </c>
      <c r="B438" s="75" t="s">
        <v>3450</v>
      </c>
      <c r="C438" s="75" t="s">
        <v>1886</v>
      </c>
      <c r="D438" s="75">
        <v>4</v>
      </c>
      <c r="E438" s="75" t="s">
        <v>3447</v>
      </c>
      <c r="F438" s="75" t="s">
        <v>1880</v>
      </c>
    </row>
    <row r="439" spans="1:6">
      <c r="A439" s="75">
        <v>4</v>
      </c>
      <c r="B439" s="75" t="s">
        <v>3450</v>
      </c>
      <c r="C439" s="75" t="s">
        <v>1886</v>
      </c>
      <c r="D439" s="75">
        <v>4</v>
      </c>
      <c r="E439" s="75" t="s">
        <v>5227</v>
      </c>
      <c r="F439" s="75" t="s">
        <v>5228</v>
      </c>
    </row>
    <row r="440" spans="1:6">
      <c r="A440" s="75">
        <v>5</v>
      </c>
      <c r="B440" s="75" t="s">
        <v>1885</v>
      </c>
      <c r="C440" s="75" t="s">
        <v>1886</v>
      </c>
      <c r="D440" s="75">
        <v>5</v>
      </c>
      <c r="E440" s="75" t="s">
        <v>1873</v>
      </c>
      <c r="F440" s="75" t="s">
        <v>1874</v>
      </c>
    </row>
    <row r="441" spans="1:6">
      <c r="A441" s="75">
        <v>5</v>
      </c>
      <c r="B441" s="75" t="s">
        <v>1885</v>
      </c>
      <c r="C441" s="75" t="s">
        <v>1886</v>
      </c>
      <c r="D441" s="75">
        <v>5</v>
      </c>
      <c r="E441" s="75" t="s">
        <v>1875</v>
      </c>
      <c r="F441" s="75" t="s">
        <v>5247</v>
      </c>
    </row>
    <row r="442" spans="1:6">
      <c r="A442" s="75">
        <v>5</v>
      </c>
      <c r="B442" s="75" t="s">
        <v>1885</v>
      </c>
      <c r="C442" s="75" t="s">
        <v>1886</v>
      </c>
      <c r="D442" s="75">
        <v>5</v>
      </c>
      <c r="E442" s="75" t="s">
        <v>1877</v>
      </c>
      <c r="F442" s="75" t="s">
        <v>5248</v>
      </c>
    </row>
    <row r="443" spans="1:6">
      <c r="A443" s="75">
        <v>5</v>
      </c>
      <c r="B443" s="75" t="s">
        <v>1885</v>
      </c>
      <c r="C443" s="75" t="s">
        <v>1886</v>
      </c>
      <c r="D443" s="75">
        <v>5</v>
      </c>
      <c r="E443" s="75" t="s">
        <v>1879</v>
      </c>
      <c r="F443" s="75" t="s">
        <v>1880</v>
      </c>
    </row>
    <row r="444" spans="1:6">
      <c r="A444" s="75">
        <v>5</v>
      </c>
      <c r="B444" s="75" t="s">
        <v>1885</v>
      </c>
      <c r="C444" s="75" t="s">
        <v>1886</v>
      </c>
      <c r="D444" s="75">
        <v>5</v>
      </c>
      <c r="E444" s="75" t="s">
        <v>5231</v>
      </c>
      <c r="F444" s="75" t="s">
        <v>1888</v>
      </c>
    </row>
    <row r="445" spans="1:6">
      <c r="A445" s="75">
        <v>4</v>
      </c>
      <c r="B445" s="75" t="s">
        <v>3451</v>
      </c>
      <c r="C445" s="75" t="s">
        <v>5249</v>
      </c>
      <c r="D445" s="75">
        <v>4</v>
      </c>
      <c r="E445" s="75" t="s">
        <v>5227</v>
      </c>
      <c r="F445" s="75" t="s">
        <v>5228</v>
      </c>
    </row>
    <row r="446" spans="1:6">
      <c r="A446" s="75">
        <v>5</v>
      </c>
      <c r="B446" s="75" t="s">
        <v>1887</v>
      </c>
      <c r="C446" s="75" t="s">
        <v>1888</v>
      </c>
      <c r="D446" s="75">
        <v>5</v>
      </c>
      <c r="E446" s="75" t="s">
        <v>5231</v>
      </c>
      <c r="F446" s="75" t="s">
        <v>1888</v>
      </c>
    </row>
    <row r="447" spans="1:6">
      <c r="A447" s="75">
        <v>5</v>
      </c>
      <c r="B447" s="75" t="s">
        <v>1889</v>
      </c>
      <c r="C447" s="75" t="s">
        <v>1890</v>
      </c>
      <c r="D447" s="75">
        <v>5</v>
      </c>
      <c r="E447" s="75" t="s">
        <v>5250</v>
      </c>
      <c r="F447" s="75" t="s">
        <v>1890</v>
      </c>
    </row>
    <row r="448" spans="1:6">
      <c r="A448" s="75">
        <v>5</v>
      </c>
      <c r="B448" s="75" t="s">
        <v>1891</v>
      </c>
      <c r="C448" s="75" t="s">
        <v>1892</v>
      </c>
      <c r="D448" s="75">
        <v>5</v>
      </c>
      <c r="E448" s="75" t="s">
        <v>5251</v>
      </c>
      <c r="F448" s="75" t="s">
        <v>1892</v>
      </c>
    </row>
    <row r="449" spans="1:6">
      <c r="A449" s="75">
        <v>5</v>
      </c>
      <c r="B449" s="75" t="s">
        <v>1893</v>
      </c>
      <c r="C449" s="75" t="s">
        <v>1894</v>
      </c>
      <c r="D449" s="75">
        <v>5</v>
      </c>
      <c r="E449" s="75" t="s">
        <v>5252</v>
      </c>
      <c r="F449" s="75" t="s">
        <v>1894</v>
      </c>
    </row>
    <row r="450" spans="1:6">
      <c r="A450" s="75">
        <v>5</v>
      </c>
      <c r="B450" s="75" t="s">
        <v>1895</v>
      </c>
      <c r="C450" s="75" t="s">
        <v>1896</v>
      </c>
      <c r="D450" s="75">
        <v>5</v>
      </c>
      <c r="E450" s="75" t="s">
        <v>5253</v>
      </c>
      <c r="F450" s="75" t="s">
        <v>1896</v>
      </c>
    </row>
    <row r="451" spans="1:6">
      <c r="A451" s="75">
        <v>2</v>
      </c>
      <c r="B451" s="75" t="s">
        <v>4854</v>
      </c>
      <c r="C451" s="75" t="s">
        <v>5254</v>
      </c>
      <c r="D451" s="75">
        <v>2</v>
      </c>
      <c r="E451" s="75" t="s">
        <v>4854</v>
      </c>
      <c r="F451" s="75" t="s">
        <v>5255</v>
      </c>
    </row>
    <row r="452" spans="1:6">
      <c r="A452" s="75">
        <v>3</v>
      </c>
      <c r="B452" s="75" t="s">
        <v>5256</v>
      </c>
      <c r="C452" s="75" t="s">
        <v>5257</v>
      </c>
      <c r="D452" s="75">
        <v>3</v>
      </c>
      <c r="E452" s="75" t="s">
        <v>5256</v>
      </c>
      <c r="F452" s="75" t="s">
        <v>5258</v>
      </c>
    </row>
    <row r="453" spans="1:6">
      <c r="A453" s="75">
        <v>4</v>
      </c>
      <c r="B453" s="75" t="s">
        <v>3452</v>
      </c>
      <c r="C453" s="75" t="s">
        <v>1898</v>
      </c>
      <c r="D453" s="75">
        <v>4</v>
      </c>
      <c r="E453" s="75" t="s">
        <v>3452</v>
      </c>
      <c r="F453" s="75" t="s">
        <v>1898</v>
      </c>
    </row>
    <row r="454" spans="1:6">
      <c r="A454" s="75">
        <v>5</v>
      </c>
      <c r="B454" s="75" t="s">
        <v>1897</v>
      </c>
      <c r="C454" s="75" t="s">
        <v>1898</v>
      </c>
      <c r="D454" s="75">
        <v>5</v>
      </c>
      <c r="E454" s="75" t="s">
        <v>1897</v>
      </c>
      <c r="F454" s="75" t="s">
        <v>1898</v>
      </c>
    </row>
    <row r="455" spans="1:6">
      <c r="A455" s="75">
        <v>4</v>
      </c>
      <c r="B455" s="75" t="s">
        <v>3453</v>
      </c>
      <c r="C455" s="75" t="s">
        <v>1900</v>
      </c>
      <c r="D455" s="75">
        <v>4</v>
      </c>
      <c r="E455" s="75" t="s">
        <v>3453</v>
      </c>
      <c r="F455" s="75" t="s">
        <v>5259</v>
      </c>
    </row>
    <row r="456" spans="1:6">
      <c r="A456" s="75">
        <v>5</v>
      </c>
      <c r="B456" s="75" t="s">
        <v>1899</v>
      </c>
      <c r="C456" s="75" t="s">
        <v>1900</v>
      </c>
      <c r="D456" s="75">
        <v>5</v>
      </c>
      <c r="E456" s="75" t="s">
        <v>1899</v>
      </c>
      <c r="F456" s="75" t="s">
        <v>5259</v>
      </c>
    </row>
    <row r="457" spans="1:6">
      <c r="A457" s="75">
        <v>3</v>
      </c>
      <c r="B457" s="75" t="s">
        <v>5260</v>
      </c>
      <c r="C457" s="75" t="s">
        <v>5261</v>
      </c>
      <c r="D457" s="75">
        <v>3</v>
      </c>
      <c r="E457" s="75" t="s">
        <v>5260</v>
      </c>
      <c r="F457" s="75" t="s">
        <v>5262</v>
      </c>
    </row>
    <row r="458" spans="1:6">
      <c r="A458" s="75">
        <v>4</v>
      </c>
      <c r="B458" s="75" t="s">
        <v>3454</v>
      </c>
      <c r="C458" s="75" t="s">
        <v>5263</v>
      </c>
      <c r="D458" s="75">
        <v>4</v>
      </c>
      <c r="E458" s="75" t="s">
        <v>3454</v>
      </c>
      <c r="F458" s="75" t="s">
        <v>5263</v>
      </c>
    </row>
    <row r="459" spans="1:6">
      <c r="A459" s="75">
        <v>5</v>
      </c>
      <c r="B459" s="75" t="s">
        <v>1901</v>
      </c>
      <c r="C459" s="75" t="s">
        <v>1902</v>
      </c>
      <c r="D459" s="75">
        <v>5</v>
      </c>
      <c r="E459" s="75" t="s">
        <v>1901</v>
      </c>
      <c r="F459" s="75" t="s">
        <v>1902</v>
      </c>
    </row>
    <row r="460" spans="1:6">
      <c r="A460" s="75">
        <v>5</v>
      </c>
      <c r="B460" s="75" t="s">
        <v>1903</v>
      </c>
      <c r="C460" s="75" t="s">
        <v>1904</v>
      </c>
      <c r="D460" s="75">
        <v>5</v>
      </c>
      <c r="E460" s="75" t="s">
        <v>1903</v>
      </c>
      <c r="F460" s="75" t="s">
        <v>1904</v>
      </c>
    </row>
    <row r="461" spans="1:6">
      <c r="A461" s="75">
        <v>4</v>
      </c>
      <c r="B461" s="75" t="s">
        <v>3455</v>
      </c>
      <c r="C461" s="75" t="s">
        <v>1906</v>
      </c>
      <c r="D461" s="75">
        <v>4</v>
      </c>
      <c r="E461" s="75" t="s">
        <v>3455</v>
      </c>
      <c r="F461" s="75" t="s">
        <v>1906</v>
      </c>
    </row>
    <row r="462" spans="1:6">
      <c r="A462" s="75">
        <v>5</v>
      </c>
      <c r="B462" s="75" t="s">
        <v>1905</v>
      </c>
      <c r="C462" s="75" t="s">
        <v>1906</v>
      </c>
      <c r="D462" s="75">
        <v>5</v>
      </c>
      <c r="E462" s="75" t="s">
        <v>1905</v>
      </c>
      <c r="F462" s="75" t="s">
        <v>1906</v>
      </c>
    </row>
    <row r="463" spans="1:6">
      <c r="A463" s="75">
        <v>4</v>
      </c>
      <c r="B463" s="75" t="s">
        <v>3456</v>
      </c>
      <c r="C463" s="75" t="s">
        <v>1908</v>
      </c>
      <c r="D463" s="75">
        <v>4</v>
      </c>
      <c r="E463" s="75" t="s">
        <v>3456</v>
      </c>
      <c r="F463" s="75" t="s">
        <v>1908</v>
      </c>
    </row>
    <row r="464" spans="1:6">
      <c r="A464" s="75">
        <v>5</v>
      </c>
      <c r="B464" s="75" t="s">
        <v>1907</v>
      </c>
      <c r="C464" s="75" t="s">
        <v>1908</v>
      </c>
      <c r="D464" s="75">
        <v>5</v>
      </c>
      <c r="E464" s="75" t="s">
        <v>1907</v>
      </c>
      <c r="F464" s="75" t="s">
        <v>1908</v>
      </c>
    </row>
    <row r="465" spans="1:6">
      <c r="A465" s="75">
        <v>4</v>
      </c>
      <c r="B465" s="75" t="s">
        <v>3457</v>
      </c>
      <c r="C465" s="75" t="s">
        <v>1910</v>
      </c>
      <c r="D465" s="75">
        <v>4</v>
      </c>
      <c r="E465" s="75" t="s">
        <v>3457</v>
      </c>
      <c r="F465" s="75" t="s">
        <v>1910</v>
      </c>
    </row>
    <row r="466" spans="1:6">
      <c r="A466" s="75">
        <v>5</v>
      </c>
      <c r="B466" s="75" t="s">
        <v>1909</v>
      </c>
      <c r="C466" s="75" t="s">
        <v>1910</v>
      </c>
      <c r="D466" s="75">
        <v>5</v>
      </c>
      <c r="E466" s="75" t="s">
        <v>1909</v>
      </c>
      <c r="F466" s="75" t="s">
        <v>1910</v>
      </c>
    </row>
    <row r="467" spans="1:6">
      <c r="A467" s="75">
        <v>4</v>
      </c>
      <c r="B467" s="75" t="s">
        <v>3458</v>
      </c>
      <c r="C467" s="75" t="s">
        <v>1912</v>
      </c>
      <c r="D467" s="75">
        <v>4</v>
      </c>
      <c r="E467" s="75" t="s">
        <v>5264</v>
      </c>
      <c r="F467" s="75" t="s">
        <v>5265</v>
      </c>
    </row>
    <row r="468" spans="1:6">
      <c r="A468" s="75">
        <v>5</v>
      </c>
      <c r="B468" s="75" t="s">
        <v>1911</v>
      </c>
      <c r="C468" s="75" t="s">
        <v>1912</v>
      </c>
      <c r="D468" s="75">
        <v>5</v>
      </c>
      <c r="E468" s="75" t="s">
        <v>5266</v>
      </c>
      <c r="F468" s="75" t="s">
        <v>5265</v>
      </c>
    </row>
    <row r="469" spans="1:6">
      <c r="A469" s="75">
        <v>2</v>
      </c>
      <c r="B469" s="75" t="s">
        <v>4855</v>
      </c>
      <c r="C469" s="75" t="s">
        <v>5267</v>
      </c>
      <c r="D469" s="75">
        <v>2</v>
      </c>
      <c r="E469" s="75" t="s">
        <v>4855</v>
      </c>
      <c r="F469" s="75" t="s">
        <v>5267</v>
      </c>
    </row>
    <row r="470" spans="1:6">
      <c r="A470" s="75">
        <v>2</v>
      </c>
      <c r="B470" s="75" t="s">
        <v>4855</v>
      </c>
      <c r="C470" s="75" t="s">
        <v>5267</v>
      </c>
      <c r="D470" s="75">
        <v>2</v>
      </c>
      <c r="E470" s="75" t="s">
        <v>4904</v>
      </c>
      <c r="F470" s="75" t="s">
        <v>5268</v>
      </c>
    </row>
    <row r="471" spans="1:6">
      <c r="A471" s="75">
        <v>2</v>
      </c>
      <c r="B471" s="75" t="s">
        <v>4855</v>
      </c>
      <c r="C471" s="75" t="s">
        <v>5267</v>
      </c>
      <c r="D471" s="75">
        <v>2</v>
      </c>
      <c r="E471" s="75" t="s">
        <v>4911</v>
      </c>
      <c r="F471" s="75" t="s">
        <v>5269</v>
      </c>
    </row>
    <row r="472" spans="1:6">
      <c r="A472" s="75">
        <v>3</v>
      </c>
      <c r="B472" s="75" t="s">
        <v>5270</v>
      </c>
      <c r="C472" s="75" t="s">
        <v>5271</v>
      </c>
      <c r="D472" s="75">
        <v>3</v>
      </c>
      <c r="E472" s="75" t="s">
        <v>5270</v>
      </c>
      <c r="F472" s="75" t="s">
        <v>5272</v>
      </c>
    </row>
    <row r="473" spans="1:6">
      <c r="A473" s="75">
        <v>3</v>
      </c>
      <c r="B473" s="75" t="s">
        <v>5270</v>
      </c>
      <c r="C473" s="75" t="s">
        <v>5271</v>
      </c>
      <c r="D473" s="75">
        <v>3</v>
      </c>
      <c r="E473" s="75" t="s">
        <v>5273</v>
      </c>
      <c r="F473" s="75" t="s">
        <v>5274</v>
      </c>
    </row>
    <row r="474" spans="1:6">
      <c r="A474" s="75">
        <v>3</v>
      </c>
      <c r="B474" s="75" t="s">
        <v>5270</v>
      </c>
      <c r="C474" s="75" t="s">
        <v>5271</v>
      </c>
      <c r="D474" s="75">
        <v>3</v>
      </c>
      <c r="E474" s="75" t="s">
        <v>5275</v>
      </c>
      <c r="F474" s="75" t="s">
        <v>5276</v>
      </c>
    </row>
    <row r="475" spans="1:6">
      <c r="A475" s="75">
        <v>4</v>
      </c>
      <c r="B475" s="75" t="s">
        <v>3459</v>
      </c>
      <c r="C475" s="75" t="s">
        <v>1914</v>
      </c>
      <c r="D475" s="75">
        <v>4</v>
      </c>
      <c r="E475" s="75" t="s">
        <v>3459</v>
      </c>
      <c r="F475" s="75" t="s">
        <v>1914</v>
      </c>
    </row>
    <row r="476" spans="1:6">
      <c r="A476" s="75">
        <v>5</v>
      </c>
      <c r="B476" s="75" t="s">
        <v>1913</v>
      </c>
      <c r="C476" s="75" t="s">
        <v>1914</v>
      </c>
      <c r="D476" s="75">
        <v>5</v>
      </c>
      <c r="E476" s="75" t="s">
        <v>1913</v>
      </c>
      <c r="F476" s="75" t="s">
        <v>1914</v>
      </c>
    </row>
    <row r="477" spans="1:6">
      <c r="A477" s="75">
        <v>4</v>
      </c>
      <c r="B477" s="75" t="s">
        <v>3460</v>
      </c>
      <c r="C477" s="75" t="s">
        <v>1916</v>
      </c>
      <c r="D477" s="75">
        <v>4</v>
      </c>
      <c r="E477" s="75" t="s">
        <v>3460</v>
      </c>
      <c r="F477" s="75" t="s">
        <v>1916</v>
      </c>
    </row>
    <row r="478" spans="1:6">
      <c r="A478" s="75">
        <v>4</v>
      </c>
      <c r="B478" s="75" t="s">
        <v>3460</v>
      </c>
      <c r="C478" s="75" t="s">
        <v>1916</v>
      </c>
      <c r="D478" s="75">
        <v>4</v>
      </c>
      <c r="E478" s="75" t="s">
        <v>3861</v>
      </c>
      <c r="F478" s="75" t="s">
        <v>5274</v>
      </c>
    </row>
    <row r="479" spans="1:6">
      <c r="A479" s="75">
        <v>4</v>
      </c>
      <c r="B479" s="75" t="s">
        <v>3460</v>
      </c>
      <c r="C479" s="75" t="s">
        <v>1916</v>
      </c>
      <c r="D479" s="75">
        <v>4</v>
      </c>
      <c r="E479" s="75" t="s">
        <v>5277</v>
      </c>
      <c r="F479" s="75" t="s">
        <v>5278</v>
      </c>
    </row>
    <row r="480" spans="1:6">
      <c r="A480" s="75">
        <v>5</v>
      </c>
      <c r="B480" s="75" t="s">
        <v>1915</v>
      </c>
      <c r="C480" s="75" t="s">
        <v>1916</v>
      </c>
      <c r="D480" s="75">
        <v>5</v>
      </c>
      <c r="E480" s="75" t="s">
        <v>1915</v>
      </c>
      <c r="F480" s="75" t="s">
        <v>1916</v>
      </c>
    </row>
    <row r="481" spans="1:6">
      <c r="A481" s="75">
        <v>5</v>
      </c>
      <c r="B481" s="75" t="s">
        <v>1915</v>
      </c>
      <c r="C481" s="75" t="s">
        <v>1916</v>
      </c>
      <c r="D481" s="75">
        <v>5</v>
      </c>
      <c r="E481" s="75" t="s">
        <v>3047</v>
      </c>
      <c r="F481" s="75" t="s">
        <v>5274</v>
      </c>
    </row>
    <row r="482" spans="1:6">
      <c r="A482" s="75">
        <v>5</v>
      </c>
      <c r="B482" s="75" t="s">
        <v>1915</v>
      </c>
      <c r="C482" s="75" t="s">
        <v>1916</v>
      </c>
      <c r="D482" s="75">
        <v>5</v>
      </c>
      <c r="E482" s="75" t="s">
        <v>5279</v>
      </c>
      <c r="F482" s="75" t="s">
        <v>5278</v>
      </c>
    </row>
    <row r="483" spans="1:6">
      <c r="A483" s="75">
        <v>4</v>
      </c>
      <c r="B483" s="75" t="s">
        <v>3461</v>
      </c>
      <c r="C483" s="75" t="s">
        <v>1918</v>
      </c>
      <c r="D483" s="75">
        <v>4</v>
      </c>
      <c r="E483" s="75" t="s">
        <v>3461</v>
      </c>
      <c r="F483" s="75" t="s">
        <v>5280</v>
      </c>
    </row>
    <row r="484" spans="1:6">
      <c r="A484" s="75">
        <v>5</v>
      </c>
      <c r="B484" s="75" t="s">
        <v>1917</v>
      </c>
      <c r="C484" s="75" t="s">
        <v>1918</v>
      </c>
      <c r="D484" s="75">
        <v>5</v>
      </c>
      <c r="E484" s="75" t="s">
        <v>1917</v>
      </c>
      <c r="F484" s="75" t="s">
        <v>5280</v>
      </c>
    </row>
    <row r="485" spans="1:6">
      <c r="A485" s="75">
        <v>4</v>
      </c>
      <c r="B485" s="75" t="s">
        <v>3462</v>
      </c>
      <c r="C485" s="75" t="s">
        <v>1920</v>
      </c>
      <c r="D485" s="75">
        <v>4</v>
      </c>
      <c r="E485" s="75" t="s">
        <v>3462</v>
      </c>
      <c r="F485" s="75" t="s">
        <v>5281</v>
      </c>
    </row>
    <row r="486" spans="1:6">
      <c r="A486" s="75">
        <v>5</v>
      </c>
      <c r="B486" s="75" t="s">
        <v>1919</v>
      </c>
      <c r="C486" s="75" t="s">
        <v>1920</v>
      </c>
      <c r="D486" s="75">
        <v>5</v>
      </c>
      <c r="E486" s="75" t="s">
        <v>1919</v>
      </c>
      <c r="F486" s="75" t="s">
        <v>5281</v>
      </c>
    </row>
    <row r="487" spans="1:6">
      <c r="A487" s="75">
        <v>3</v>
      </c>
      <c r="B487" s="75" t="s">
        <v>5282</v>
      </c>
      <c r="C487" s="75" t="s">
        <v>1922</v>
      </c>
      <c r="D487" s="75">
        <v>3</v>
      </c>
      <c r="E487" s="75" t="s">
        <v>5282</v>
      </c>
      <c r="F487" s="75" t="s">
        <v>1922</v>
      </c>
    </row>
    <row r="488" spans="1:6">
      <c r="A488" s="75">
        <v>4</v>
      </c>
      <c r="B488" s="75" t="s">
        <v>3463</v>
      </c>
      <c r="C488" s="75" t="s">
        <v>1922</v>
      </c>
      <c r="D488" s="75">
        <v>4</v>
      </c>
      <c r="E488" s="75" t="s">
        <v>3463</v>
      </c>
      <c r="F488" s="75" t="s">
        <v>1922</v>
      </c>
    </row>
    <row r="489" spans="1:6">
      <c r="A489" s="75">
        <v>5</v>
      </c>
      <c r="B489" s="75" t="s">
        <v>1921</v>
      </c>
      <c r="C489" s="75" t="s">
        <v>1922</v>
      </c>
      <c r="D489" s="75">
        <v>5</v>
      </c>
      <c r="E489" s="75" t="s">
        <v>1921</v>
      </c>
      <c r="F489" s="75" t="s">
        <v>1922</v>
      </c>
    </row>
    <row r="490" spans="1:6">
      <c r="A490" s="75">
        <v>2</v>
      </c>
      <c r="B490" s="75" t="s">
        <v>4856</v>
      </c>
      <c r="C490" s="75" t="s">
        <v>5283</v>
      </c>
      <c r="D490" s="75">
        <v>2</v>
      </c>
      <c r="E490" s="75" t="s">
        <v>4856</v>
      </c>
      <c r="F490" s="75" t="s">
        <v>5284</v>
      </c>
    </row>
    <row r="491" spans="1:6">
      <c r="A491" s="75">
        <v>3</v>
      </c>
      <c r="B491" s="75" t="s">
        <v>5285</v>
      </c>
      <c r="C491" s="75" t="s">
        <v>1924</v>
      </c>
      <c r="D491" s="75">
        <v>3</v>
      </c>
      <c r="E491" s="75" t="s">
        <v>5285</v>
      </c>
      <c r="F491" s="75" t="s">
        <v>1924</v>
      </c>
    </row>
    <row r="492" spans="1:6">
      <c r="A492" s="75">
        <v>4</v>
      </c>
      <c r="B492" s="75" t="s">
        <v>3464</v>
      </c>
      <c r="C492" s="75" t="s">
        <v>1924</v>
      </c>
      <c r="D492" s="75">
        <v>4</v>
      </c>
      <c r="E492" s="75" t="s">
        <v>3464</v>
      </c>
      <c r="F492" s="75" t="s">
        <v>1924</v>
      </c>
    </row>
    <row r="493" spans="1:6">
      <c r="A493" s="75">
        <v>5</v>
      </c>
      <c r="B493" s="75" t="s">
        <v>1923</v>
      </c>
      <c r="C493" s="75" t="s">
        <v>1924</v>
      </c>
      <c r="D493" s="75">
        <v>5</v>
      </c>
      <c r="E493" s="75" t="s">
        <v>1923</v>
      </c>
      <c r="F493" s="75" t="s">
        <v>1924</v>
      </c>
    </row>
    <row r="494" spans="1:6">
      <c r="A494" s="75">
        <v>3</v>
      </c>
      <c r="B494" s="75" t="s">
        <v>5286</v>
      </c>
      <c r="C494" s="75" t="s">
        <v>5287</v>
      </c>
      <c r="D494" s="75">
        <v>3</v>
      </c>
      <c r="E494" s="75" t="s">
        <v>5286</v>
      </c>
      <c r="F494" s="75" t="s">
        <v>5288</v>
      </c>
    </row>
    <row r="495" spans="1:6">
      <c r="A495" s="75">
        <v>4</v>
      </c>
      <c r="B495" s="75" t="s">
        <v>3465</v>
      </c>
      <c r="C495" s="75" t="s">
        <v>5287</v>
      </c>
      <c r="D495" s="75">
        <v>4</v>
      </c>
      <c r="E495" s="75" t="s">
        <v>3465</v>
      </c>
      <c r="F495" s="75" t="s">
        <v>5288</v>
      </c>
    </row>
    <row r="496" spans="1:6">
      <c r="A496" s="75">
        <v>5</v>
      </c>
      <c r="B496" s="75" t="s">
        <v>1925</v>
      </c>
      <c r="C496" s="75" t="s">
        <v>1926</v>
      </c>
      <c r="D496" s="75">
        <v>5</v>
      </c>
      <c r="E496" s="75" t="s">
        <v>1925</v>
      </c>
      <c r="F496" s="75" t="s">
        <v>1926</v>
      </c>
    </row>
    <row r="497" spans="1:6">
      <c r="A497" s="75">
        <v>5</v>
      </c>
      <c r="B497" s="75" t="s">
        <v>1927</v>
      </c>
      <c r="C497" s="75" t="s">
        <v>1928</v>
      </c>
      <c r="D497" s="75">
        <v>5</v>
      </c>
      <c r="E497" s="75" t="s">
        <v>1927</v>
      </c>
      <c r="F497" s="75" t="s">
        <v>1928</v>
      </c>
    </row>
    <row r="498" spans="1:6">
      <c r="A498" s="75">
        <v>5</v>
      </c>
      <c r="B498" s="75" t="s">
        <v>1929</v>
      </c>
      <c r="C498" s="75" t="s">
        <v>1930</v>
      </c>
      <c r="D498" s="75">
        <v>5</v>
      </c>
      <c r="E498" s="75" t="s">
        <v>1929</v>
      </c>
      <c r="F498" s="75" t="s">
        <v>1930</v>
      </c>
    </row>
    <row r="499" spans="1:6">
      <c r="A499" s="75">
        <v>2</v>
      </c>
      <c r="B499" s="75" t="s">
        <v>4857</v>
      </c>
      <c r="C499" s="75" t="s">
        <v>5289</v>
      </c>
      <c r="D499" s="75">
        <v>2</v>
      </c>
      <c r="E499" s="75" t="s">
        <v>4857</v>
      </c>
      <c r="F499" s="75" t="s">
        <v>5290</v>
      </c>
    </row>
    <row r="500" spans="1:6">
      <c r="A500" s="75">
        <v>2</v>
      </c>
      <c r="B500" s="75" t="s">
        <v>4857</v>
      </c>
      <c r="C500" s="75" t="s">
        <v>5289</v>
      </c>
      <c r="D500" s="75">
        <v>2</v>
      </c>
      <c r="E500" s="75" t="s">
        <v>4874</v>
      </c>
      <c r="F500" s="75" t="s">
        <v>5291</v>
      </c>
    </row>
    <row r="501" spans="1:6">
      <c r="A501" s="75">
        <v>3</v>
      </c>
      <c r="B501" s="75" t="s">
        <v>5292</v>
      </c>
      <c r="C501" s="75" t="s">
        <v>5293</v>
      </c>
      <c r="D501" s="75">
        <v>3</v>
      </c>
      <c r="E501" s="75" t="s">
        <v>5292</v>
      </c>
      <c r="F501" s="75" t="s">
        <v>5293</v>
      </c>
    </row>
    <row r="502" spans="1:6">
      <c r="A502" s="75">
        <v>3</v>
      </c>
      <c r="B502" s="75" t="s">
        <v>5292</v>
      </c>
      <c r="C502" s="75" t="s">
        <v>5293</v>
      </c>
      <c r="D502" s="75">
        <v>3</v>
      </c>
      <c r="E502" s="75" t="s">
        <v>5294</v>
      </c>
      <c r="F502" s="75" t="s">
        <v>5295</v>
      </c>
    </row>
    <row r="503" spans="1:6">
      <c r="A503" s="75">
        <v>4</v>
      </c>
      <c r="B503" s="75" t="s">
        <v>3466</v>
      </c>
      <c r="C503" s="75" t="s">
        <v>1932</v>
      </c>
      <c r="D503" s="75">
        <v>4</v>
      </c>
      <c r="E503" s="75" t="s">
        <v>3466</v>
      </c>
      <c r="F503" s="75" t="s">
        <v>1932</v>
      </c>
    </row>
    <row r="504" spans="1:6">
      <c r="A504" s="75">
        <v>5</v>
      </c>
      <c r="B504" s="75" t="s">
        <v>1931</v>
      </c>
      <c r="C504" s="75" t="s">
        <v>1932</v>
      </c>
      <c r="D504" s="75">
        <v>5</v>
      </c>
      <c r="E504" s="75" t="s">
        <v>1931</v>
      </c>
      <c r="F504" s="75" t="s">
        <v>1932</v>
      </c>
    </row>
    <row r="505" spans="1:6">
      <c r="A505" s="75">
        <v>4</v>
      </c>
      <c r="B505" s="75" t="s">
        <v>3467</v>
      </c>
      <c r="C505" s="75" t="s">
        <v>1934</v>
      </c>
      <c r="D505" s="75">
        <v>4</v>
      </c>
      <c r="E505" s="75" t="s">
        <v>3467</v>
      </c>
      <c r="F505" s="75" t="s">
        <v>1934</v>
      </c>
    </row>
    <row r="506" spans="1:6">
      <c r="A506" s="75">
        <v>5</v>
      </c>
      <c r="B506" s="75" t="s">
        <v>1933</v>
      </c>
      <c r="C506" s="75" t="s">
        <v>1934</v>
      </c>
      <c r="D506" s="75">
        <v>5</v>
      </c>
      <c r="E506" s="75" t="s">
        <v>1933</v>
      </c>
      <c r="F506" s="75" t="s">
        <v>1934</v>
      </c>
    </row>
    <row r="507" spans="1:6">
      <c r="A507" s="75">
        <v>4</v>
      </c>
      <c r="B507" s="75" t="s">
        <v>3468</v>
      </c>
      <c r="C507" s="75" t="s">
        <v>1936</v>
      </c>
      <c r="D507" s="75">
        <v>4</v>
      </c>
      <c r="E507" s="75" t="s">
        <v>3467</v>
      </c>
      <c r="F507" s="75" t="s">
        <v>1934</v>
      </c>
    </row>
    <row r="508" spans="1:6">
      <c r="A508" s="75">
        <v>4</v>
      </c>
      <c r="B508" s="75" t="s">
        <v>3468</v>
      </c>
      <c r="C508" s="75" t="s">
        <v>1936</v>
      </c>
      <c r="D508" s="75">
        <v>4</v>
      </c>
      <c r="E508" s="75" t="s">
        <v>3468</v>
      </c>
      <c r="F508" s="75" t="s">
        <v>1936</v>
      </c>
    </row>
    <row r="509" spans="1:6">
      <c r="A509" s="75">
        <v>5</v>
      </c>
      <c r="B509" s="75" t="s">
        <v>1935</v>
      </c>
      <c r="C509" s="75" t="s">
        <v>1936</v>
      </c>
      <c r="D509" s="75">
        <v>5</v>
      </c>
      <c r="E509" s="75" t="s">
        <v>1933</v>
      </c>
      <c r="F509" s="75" t="s">
        <v>1934</v>
      </c>
    </row>
    <row r="510" spans="1:6">
      <c r="A510" s="75">
        <v>5</v>
      </c>
      <c r="B510" s="75" t="s">
        <v>1935</v>
      </c>
      <c r="C510" s="75" t="s">
        <v>1936</v>
      </c>
      <c r="D510" s="75">
        <v>5</v>
      </c>
      <c r="E510" s="75" t="s">
        <v>1935</v>
      </c>
      <c r="F510" s="75" t="s">
        <v>1936</v>
      </c>
    </row>
    <row r="511" spans="1:6">
      <c r="A511" s="75">
        <v>4</v>
      </c>
      <c r="B511" s="75" t="s">
        <v>3469</v>
      </c>
      <c r="C511" s="75" t="s">
        <v>5296</v>
      </c>
      <c r="D511" s="75">
        <v>4</v>
      </c>
      <c r="E511" s="75" t="s">
        <v>3466</v>
      </c>
      <c r="F511" s="75" t="s">
        <v>1932</v>
      </c>
    </row>
    <row r="512" spans="1:6">
      <c r="A512" s="75">
        <v>4</v>
      </c>
      <c r="B512" s="75" t="s">
        <v>3469</v>
      </c>
      <c r="C512" s="75" t="s">
        <v>5296</v>
      </c>
      <c r="D512" s="75">
        <v>4</v>
      </c>
      <c r="E512" s="75" t="s">
        <v>3469</v>
      </c>
      <c r="F512" s="75" t="s">
        <v>5296</v>
      </c>
    </row>
    <row r="513" spans="1:6">
      <c r="A513" s="75">
        <v>5</v>
      </c>
      <c r="B513" s="75" t="s">
        <v>1937</v>
      </c>
      <c r="C513" s="75" t="s">
        <v>1938</v>
      </c>
      <c r="D513" s="75">
        <v>5</v>
      </c>
      <c r="E513" s="75" t="s">
        <v>1937</v>
      </c>
      <c r="F513" s="75" t="s">
        <v>1938</v>
      </c>
    </row>
    <row r="514" spans="1:6">
      <c r="A514" s="75">
        <v>5</v>
      </c>
      <c r="B514" s="75" t="s">
        <v>1939</v>
      </c>
      <c r="C514" s="75" t="s">
        <v>1940</v>
      </c>
      <c r="D514" s="75">
        <v>5</v>
      </c>
      <c r="E514" s="75" t="s">
        <v>1939</v>
      </c>
      <c r="F514" s="75" t="s">
        <v>1940</v>
      </c>
    </row>
    <row r="515" spans="1:6">
      <c r="A515" s="75">
        <v>5</v>
      </c>
      <c r="B515" s="75" t="s">
        <v>1941</v>
      </c>
      <c r="C515" s="75" t="s">
        <v>1942</v>
      </c>
      <c r="D515" s="75">
        <v>5</v>
      </c>
      <c r="E515" s="75" t="s">
        <v>1941</v>
      </c>
      <c r="F515" s="75" t="s">
        <v>1942</v>
      </c>
    </row>
    <row r="516" spans="1:6">
      <c r="A516" s="75">
        <v>5</v>
      </c>
      <c r="B516" s="75" t="s">
        <v>1943</v>
      </c>
      <c r="C516" s="75" t="s">
        <v>1944</v>
      </c>
      <c r="D516" s="75">
        <v>5</v>
      </c>
      <c r="E516" s="75" t="s">
        <v>1931</v>
      </c>
      <c r="F516" s="75" t="s">
        <v>1932</v>
      </c>
    </row>
    <row r="517" spans="1:6">
      <c r="A517" s="75">
        <v>5</v>
      </c>
      <c r="B517" s="75" t="s">
        <v>1943</v>
      </c>
      <c r="C517" s="75" t="s">
        <v>1944</v>
      </c>
      <c r="D517" s="75">
        <v>5</v>
      </c>
      <c r="E517" s="75" t="s">
        <v>1943</v>
      </c>
      <c r="F517" s="75" t="s">
        <v>1944</v>
      </c>
    </row>
    <row r="518" spans="1:6">
      <c r="A518" s="75">
        <v>4</v>
      </c>
      <c r="B518" s="75" t="s">
        <v>3470</v>
      </c>
      <c r="C518" s="75" t="s">
        <v>5297</v>
      </c>
      <c r="D518" s="75">
        <v>4</v>
      </c>
      <c r="E518" s="75" t="s">
        <v>3470</v>
      </c>
      <c r="F518" s="75" t="s">
        <v>5297</v>
      </c>
    </row>
    <row r="519" spans="1:6">
      <c r="A519" s="75">
        <v>5</v>
      </c>
      <c r="B519" s="75" t="s">
        <v>1945</v>
      </c>
      <c r="C519" s="75" t="s">
        <v>1946</v>
      </c>
      <c r="D519" s="75">
        <v>5</v>
      </c>
      <c r="E519" s="75" t="s">
        <v>1945</v>
      </c>
      <c r="F519" s="75" t="s">
        <v>1946</v>
      </c>
    </row>
    <row r="520" spans="1:6">
      <c r="A520" s="75">
        <v>5</v>
      </c>
      <c r="B520" s="75" t="s">
        <v>1947</v>
      </c>
      <c r="C520" s="75" t="s">
        <v>1948</v>
      </c>
      <c r="D520" s="75">
        <v>5</v>
      </c>
      <c r="E520" s="75" t="s">
        <v>1947</v>
      </c>
      <c r="F520" s="75" t="s">
        <v>1948</v>
      </c>
    </row>
    <row r="521" spans="1:6">
      <c r="A521" s="75">
        <v>4</v>
      </c>
      <c r="B521" s="75" t="s">
        <v>3471</v>
      </c>
      <c r="C521" s="75" t="s">
        <v>1950</v>
      </c>
      <c r="D521" s="75">
        <v>4</v>
      </c>
      <c r="E521" s="75" t="s">
        <v>3471</v>
      </c>
      <c r="F521" s="75" t="s">
        <v>5298</v>
      </c>
    </row>
    <row r="522" spans="1:6">
      <c r="A522" s="75">
        <v>4</v>
      </c>
      <c r="B522" s="75" t="s">
        <v>3471</v>
      </c>
      <c r="C522" s="75" t="s">
        <v>1950</v>
      </c>
      <c r="D522" s="75">
        <v>4</v>
      </c>
      <c r="E522" s="75" t="s">
        <v>3642</v>
      </c>
      <c r="F522" s="75" t="s">
        <v>5299</v>
      </c>
    </row>
    <row r="523" spans="1:6">
      <c r="A523" s="75">
        <v>5</v>
      </c>
      <c r="B523" s="75" t="s">
        <v>1949</v>
      </c>
      <c r="C523" s="75" t="s">
        <v>1950</v>
      </c>
      <c r="D523" s="75">
        <v>5</v>
      </c>
      <c r="E523" s="75" t="s">
        <v>1949</v>
      </c>
      <c r="F523" s="75" t="s">
        <v>5298</v>
      </c>
    </row>
    <row r="524" spans="1:6">
      <c r="A524" s="75">
        <v>5</v>
      </c>
      <c r="B524" s="75" t="s">
        <v>1949</v>
      </c>
      <c r="C524" s="75" t="s">
        <v>1950</v>
      </c>
      <c r="D524" s="75">
        <v>5</v>
      </c>
      <c r="E524" s="75" t="s">
        <v>5300</v>
      </c>
      <c r="F524" s="75" t="s">
        <v>2410</v>
      </c>
    </row>
    <row r="525" spans="1:6">
      <c r="A525" s="75">
        <v>4</v>
      </c>
      <c r="B525" s="75" t="s">
        <v>3472</v>
      </c>
      <c r="C525" s="75" t="s">
        <v>1952</v>
      </c>
      <c r="D525" s="75">
        <v>4</v>
      </c>
      <c r="E525" s="75" t="s">
        <v>3472</v>
      </c>
      <c r="F525" s="75" t="s">
        <v>5301</v>
      </c>
    </row>
    <row r="526" spans="1:6">
      <c r="A526" s="75">
        <v>5</v>
      </c>
      <c r="B526" s="75" t="s">
        <v>1951</v>
      </c>
      <c r="C526" s="75" t="s">
        <v>1952</v>
      </c>
      <c r="D526" s="75">
        <v>5</v>
      </c>
      <c r="E526" s="75" t="s">
        <v>1951</v>
      </c>
      <c r="F526" s="75" t="s">
        <v>5301</v>
      </c>
    </row>
    <row r="527" spans="1:6">
      <c r="A527" s="75">
        <v>3</v>
      </c>
      <c r="B527" s="75" t="s">
        <v>5302</v>
      </c>
      <c r="C527" s="75" t="s">
        <v>1954</v>
      </c>
      <c r="D527" s="75">
        <v>3</v>
      </c>
      <c r="E527" s="75" t="s">
        <v>5302</v>
      </c>
      <c r="F527" s="75" t="s">
        <v>5303</v>
      </c>
    </row>
    <row r="528" spans="1:6">
      <c r="A528" s="75">
        <v>4</v>
      </c>
      <c r="B528" s="75" t="s">
        <v>3473</v>
      </c>
      <c r="C528" s="75" t="s">
        <v>1954</v>
      </c>
      <c r="D528" s="75">
        <v>4</v>
      </c>
      <c r="E528" s="75" t="s">
        <v>3473</v>
      </c>
      <c r="F528" s="75" t="s">
        <v>5303</v>
      </c>
    </row>
    <row r="529" spans="1:6">
      <c r="A529" s="75">
        <v>5</v>
      </c>
      <c r="B529" s="75" t="s">
        <v>1953</v>
      </c>
      <c r="C529" s="75" t="s">
        <v>1954</v>
      </c>
      <c r="D529" s="75">
        <v>5</v>
      </c>
      <c r="E529" s="75" t="s">
        <v>1953</v>
      </c>
      <c r="F529" s="75" t="s">
        <v>5303</v>
      </c>
    </row>
    <row r="530" spans="1:6">
      <c r="A530" s="75">
        <v>3</v>
      </c>
      <c r="B530" s="75" t="s">
        <v>5304</v>
      </c>
      <c r="C530" s="75" t="s">
        <v>5305</v>
      </c>
      <c r="D530" s="75">
        <v>3</v>
      </c>
      <c r="E530" s="75" t="s">
        <v>5304</v>
      </c>
      <c r="F530" s="75" t="s">
        <v>5306</v>
      </c>
    </row>
    <row r="531" spans="1:6">
      <c r="A531" s="75">
        <v>4</v>
      </c>
      <c r="B531" s="75" t="s">
        <v>3474</v>
      </c>
      <c r="C531" s="75" t="s">
        <v>5305</v>
      </c>
      <c r="D531" s="75">
        <v>4</v>
      </c>
      <c r="E531" s="75" t="s">
        <v>3474</v>
      </c>
      <c r="F531" s="75" t="s">
        <v>5306</v>
      </c>
    </row>
    <row r="532" spans="1:6">
      <c r="A532" s="75">
        <v>5</v>
      </c>
      <c r="B532" s="75" t="s">
        <v>1955</v>
      </c>
      <c r="C532" s="75" t="s">
        <v>1956</v>
      </c>
      <c r="D532" s="75">
        <v>5</v>
      </c>
      <c r="E532" s="75" t="s">
        <v>1955</v>
      </c>
      <c r="F532" s="75" t="s">
        <v>5307</v>
      </c>
    </row>
    <row r="533" spans="1:6">
      <c r="A533" s="75">
        <v>5</v>
      </c>
      <c r="B533" s="75" t="s">
        <v>1957</v>
      </c>
      <c r="C533" s="75" t="s">
        <v>1958</v>
      </c>
      <c r="D533" s="75">
        <v>5</v>
      </c>
      <c r="E533" s="75" t="s">
        <v>1957</v>
      </c>
      <c r="F533" s="75" t="s">
        <v>1958</v>
      </c>
    </row>
    <row r="534" spans="1:6">
      <c r="A534" s="75">
        <v>5</v>
      </c>
      <c r="B534" s="75" t="s">
        <v>1959</v>
      </c>
      <c r="C534" s="75" t="s">
        <v>1960</v>
      </c>
      <c r="D534" s="75">
        <v>5</v>
      </c>
      <c r="E534" s="75" t="s">
        <v>1959</v>
      </c>
      <c r="F534" s="75" t="s">
        <v>1960</v>
      </c>
    </row>
    <row r="535" spans="1:6">
      <c r="A535" s="75">
        <v>3</v>
      </c>
      <c r="B535" s="75" t="s">
        <v>5308</v>
      </c>
      <c r="C535" s="75" t="s">
        <v>5309</v>
      </c>
      <c r="D535" s="75">
        <v>3</v>
      </c>
      <c r="E535" s="75" t="s">
        <v>5308</v>
      </c>
      <c r="F535" s="75" t="s">
        <v>5310</v>
      </c>
    </row>
    <row r="536" spans="1:6">
      <c r="A536" s="75">
        <v>4</v>
      </c>
      <c r="B536" s="75" t="s">
        <v>3475</v>
      </c>
      <c r="C536" s="75" t="s">
        <v>5311</v>
      </c>
      <c r="D536" s="75">
        <v>4</v>
      </c>
      <c r="E536" s="75" t="s">
        <v>3475</v>
      </c>
      <c r="F536" s="75" t="s">
        <v>5311</v>
      </c>
    </row>
    <row r="537" spans="1:6">
      <c r="A537" s="75">
        <v>5</v>
      </c>
      <c r="B537" s="75" t="s">
        <v>1961</v>
      </c>
      <c r="C537" s="75" t="s">
        <v>1962</v>
      </c>
      <c r="D537" s="75">
        <v>5</v>
      </c>
      <c r="E537" s="75" t="s">
        <v>1961</v>
      </c>
      <c r="F537" s="75" t="s">
        <v>1962</v>
      </c>
    </row>
    <row r="538" spans="1:6">
      <c r="A538" s="75">
        <v>5</v>
      </c>
      <c r="B538" s="75" t="s">
        <v>1963</v>
      </c>
      <c r="C538" s="75" t="s">
        <v>1964</v>
      </c>
      <c r="D538" s="75">
        <v>5</v>
      </c>
      <c r="E538" s="75" t="s">
        <v>1963</v>
      </c>
      <c r="F538" s="75" t="s">
        <v>5312</v>
      </c>
    </row>
    <row r="539" spans="1:6">
      <c r="A539" s="75">
        <v>4</v>
      </c>
      <c r="B539" s="75" t="s">
        <v>3476</v>
      </c>
      <c r="C539" s="75" t="s">
        <v>1966</v>
      </c>
      <c r="D539" s="75">
        <v>4</v>
      </c>
      <c r="E539" s="75" t="s">
        <v>3476</v>
      </c>
      <c r="F539" s="75" t="s">
        <v>1966</v>
      </c>
    </row>
    <row r="540" spans="1:6">
      <c r="A540" s="75">
        <v>5</v>
      </c>
      <c r="B540" s="75" t="s">
        <v>1965</v>
      </c>
      <c r="C540" s="75" t="s">
        <v>1966</v>
      </c>
      <c r="D540" s="75">
        <v>5</v>
      </c>
      <c r="E540" s="75" t="s">
        <v>1965</v>
      </c>
      <c r="F540" s="75" t="s">
        <v>1966</v>
      </c>
    </row>
    <row r="541" spans="1:6">
      <c r="A541" s="75">
        <v>3</v>
      </c>
      <c r="B541" s="75" t="s">
        <v>5313</v>
      </c>
      <c r="C541" s="75" t="s">
        <v>5314</v>
      </c>
      <c r="D541" s="75">
        <v>3</v>
      </c>
      <c r="E541" s="75" t="s">
        <v>5292</v>
      </c>
      <c r="F541" s="75" t="s">
        <v>5293</v>
      </c>
    </row>
    <row r="542" spans="1:6">
      <c r="A542" s="75">
        <v>3</v>
      </c>
      <c r="B542" s="75" t="s">
        <v>5313</v>
      </c>
      <c r="C542" s="75" t="s">
        <v>5314</v>
      </c>
      <c r="D542" s="75">
        <v>3</v>
      </c>
      <c r="E542" s="75" t="s">
        <v>5313</v>
      </c>
      <c r="F542" s="75" t="s">
        <v>5314</v>
      </c>
    </row>
    <row r="543" spans="1:6">
      <c r="A543" s="75">
        <v>4</v>
      </c>
      <c r="B543" s="75" t="s">
        <v>3477</v>
      </c>
      <c r="C543" s="75" t="s">
        <v>1968</v>
      </c>
      <c r="D543" s="75">
        <v>4</v>
      </c>
      <c r="E543" s="75" t="s">
        <v>3469</v>
      </c>
      <c r="F543" s="75" t="s">
        <v>5296</v>
      </c>
    </row>
    <row r="544" spans="1:6">
      <c r="A544" s="75">
        <v>4</v>
      </c>
      <c r="B544" s="75" t="s">
        <v>3477</v>
      </c>
      <c r="C544" s="75" t="s">
        <v>1968</v>
      </c>
      <c r="D544" s="75">
        <v>4</v>
      </c>
      <c r="E544" s="75" t="s">
        <v>3478</v>
      </c>
      <c r="F544" s="75" t="s">
        <v>5315</v>
      </c>
    </row>
    <row r="545" spans="1:6">
      <c r="A545" s="75">
        <v>5</v>
      </c>
      <c r="B545" s="75" t="s">
        <v>1967</v>
      </c>
      <c r="C545" s="75" t="s">
        <v>1968</v>
      </c>
      <c r="D545" s="75">
        <v>5</v>
      </c>
      <c r="E545" s="75" t="s">
        <v>1943</v>
      </c>
      <c r="F545" s="75" t="s">
        <v>1944</v>
      </c>
    </row>
    <row r="546" spans="1:6">
      <c r="A546" s="75">
        <v>5</v>
      </c>
      <c r="B546" s="75" t="s">
        <v>1967</v>
      </c>
      <c r="C546" s="75" t="s">
        <v>1968</v>
      </c>
      <c r="D546" s="75">
        <v>5</v>
      </c>
      <c r="E546" s="75" t="s">
        <v>1969</v>
      </c>
      <c r="F546" s="75" t="s">
        <v>5316</v>
      </c>
    </row>
    <row r="547" spans="1:6">
      <c r="A547" s="75">
        <v>4</v>
      </c>
      <c r="B547" s="75" t="s">
        <v>3478</v>
      </c>
      <c r="C547" s="75" t="s">
        <v>5315</v>
      </c>
      <c r="D547" s="75">
        <v>4</v>
      </c>
      <c r="E547" s="75" t="s">
        <v>3477</v>
      </c>
      <c r="F547" s="75" t="s">
        <v>1970</v>
      </c>
    </row>
    <row r="548" spans="1:6">
      <c r="A548" s="75">
        <v>4</v>
      </c>
      <c r="B548" s="75" t="s">
        <v>3478</v>
      </c>
      <c r="C548" s="75" t="s">
        <v>5315</v>
      </c>
      <c r="D548" s="75">
        <v>4</v>
      </c>
      <c r="E548" s="75" t="s">
        <v>5317</v>
      </c>
      <c r="F548" s="75" t="s">
        <v>1972</v>
      </c>
    </row>
    <row r="549" spans="1:6">
      <c r="A549" s="75">
        <v>4</v>
      </c>
      <c r="B549" s="75" t="s">
        <v>3478</v>
      </c>
      <c r="C549" s="75" t="s">
        <v>5315</v>
      </c>
      <c r="D549" s="75">
        <v>4</v>
      </c>
      <c r="E549" s="75" t="s">
        <v>5318</v>
      </c>
      <c r="F549" s="75" t="s">
        <v>1974</v>
      </c>
    </row>
    <row r="550" spans="1:6">
      <c r="A550" s="75">
        <v>4</v>
      </c>
      <c r="B550" s="75" t="s">
        <v>3478</v>
      </c>
      <c r="C550" s="75" t="s">
        <v>5315</v>
      </c>
      <c r="D550" s="75">
        <v>4</v>
      </c>
      <c r="E550" s="75" t="s">
        <v>3478</v>
      </c>
      <c r="F550" s="75" t="s">
        <v>5315</v>
      </c>
    </row>
    <row r="551" spans="1:6">
      <c r="A551" s="75">
        <v>5</v>
      </c>
      <c r="B551" s="75" t="s">
        <v>1969</v>
      </c>
      <c r="C551" s="75" t="s">
        <v>1970</v>
      </c>
      <c r="D551" s="75">
        <v>5</v>
      </c>
      <c r="E551" s="75" t="s">
        <v>1967</v>
      </c>
      <c r="F551" s="75" t="s">
        <v>1970</v>
      </c>
    </row>
    <row r="552" spans="1:6">
      <c r="A552" s="75">
        <v>5</v>
      </c>
      <c r="B552" s="75" t="s">
        <v>1971</v>
      </c>
      <c r="C552" s="75" t="s">
        <v>1972</v>
      </c>
      <c r="D552" s="75">
        <v>5</v>
      </c>
      <c r="E552" s="75" t="s">
        <v>5319</v>
      </c>
      <c r="F552" s="75" t="s">
        <v>1972</v>
      </c>
    </row>
    <row r="553" spans="1:6">
      <c r="A553" s="75">
        <v>5</v>
      </c>
      <c r="B553" s="75" t="s">
        <v>1973</v>
      </c>
      <c r="C553" s="75" t="s">
        <v>1974</v>
      </c>
      <c r="D553" s="75">
        <v>5</v>
      </c>
      <c r="E553" s="75" t="s">
        <v>5320</v>
      </c>
      <c r="F553" s="75" t="s">
        <v>1974</v>
      </c>
    </row>
    <row r="554" spans="1:6">
      <c r="A554" s="75">
        <v>5</v>
      </c>
      <c r="B554" s="75" t="s">
        <v>1975</v>
      </c>
      <c r="C554" s="75" t="s">
        <v>1976</v>
      </c>
      <c r="D554" s="75">
        <v>5</v>
      </c>
      <c r="E554" s="75" t="s">
        <v>1971</v>
      </c>
      <c r="F554" s="75" t="s">
        <v>1976</v>
      </c>
    </row>
    <row r="555" spans="1:6">
      <c r="A555" s="75">
        <v>5</v>
      </c>
      <c r="B555" s="75" t="s">
        <v>1977</v>
      </c>
      <c r="C555" s="75" t="s">
        <v>1978</v>
      </c>
      <c r="D555" s="75">
        <v>5</v>
      </c>
      <c r="E555" s="75" t="s">
        <v>1973</v>
      </c>
      <c r="F555" s="75" t="s">
        <v>5321</v>
      </c>
    </row>
    <row r="556" spans="1:6">
      <c r="A556" s="75">
        <v>5</v>
      </c>
      <c r="B556" s="75" t="s">
        <v>1977</v>
      </c>
      <c r="C556" s="75" t="s">
        <v>1978</v>
      </c>
      <c r="D556" s="75">
        <v>5</v>
      </c>
      <c r="E556" s="75" t="s">
        <v>1975</v>
      </c>
      <c r="F556" s="75" t="s">
        <v>1978</v>
      </c>
    </row>
    <row r="557" spans="1:6">
      <c r="A557" s="75">
        <v>3</v>
      </c>
      <c r="B557" s="75" t="s">
        <v>5322</v>
      </c>
      <c r="C557" s="75" t="s">
        <v>1980</v>
      </c>
      <c r="D557" s="75">
        <v>3</v>
      </c>
      <c r="E557" s="75" t="s">
        <v>5322</v>
      </c>
      <c r="F557" s="75" t="s">
        <v>1980</v>
      </c>
    </row>
    <row r="558" spans="1:6">
      <c r="A558" s="75">
        <v>4</v>
      </c>
      <c r="B558" s="75" t="s">
        <v>3479</v>
      </c>
      <c r="C558" s="75" t="s">
        <v>1980</v>
      </c>
      <c r="D558" s="75">
        <v>4</v>
      </c>
      <c r="E558" s="75" t="s">
        <v>3479</v>
      </c>
      <c r="F558" s="75" t="s">
        <v>1980</v>
      </c>
    </row>
    <row r="559" spans="1:6">
      <c r="A559" s="75">
        <v>5</v>
      </c>
      <c r="B559" s="75" t="s">
        <v>1979</v>
      </c>
      <c r="C559" s="75" t="s">
        <v>1980</v>
      </c>
      <c r="D559" s="75">
        <v>5</v>
      </c>
      <c r="E559" s="75" t="s">
        <v>1979</v>
      </c>
      <c r="F559" s="75" t="s">
        <v>1980</v>
      </c>
    </row>
    <row r="560" spans="1:6">
      <c r="A560" s="75">
        <v>2</v>
      </c>
      <c r="B560" s="75" t="s">
        <v>4858</v>
      </c>
      <c r="C560" s="75" t="s">
        <v>5323</v>
      </c>
      <c r="D560" s="75">
        <v>2</v>
      </c>
      <c r="E560" s="75" t="s">
        <v>4858</v>
      </c>
      <c r="F560" s="75" t="s">
        <v>5323</v>
      </c>
    </row>
    <row r="561" spans="1:6">
      <c r="A561" s="75">
        <v>3</v>
      </c>
      <c r="B561" s="75" t="s">
        <v>5324</v>
      </c>
      <c r="C561" s="75" t="s">
        <v>1982</v>
      </c>
      <c r="D561" s="75">
        <v>3</v>
      </c>
      <c r="E561" s="75" t="s">
        <v>5324</v>
      </c>
      <c r="F561" s="75" t="s">
        <v>1982</v>
      </c>
    </row>
    <row r="562" spans="1:6">
      <c r="A562" s="75">
        <v>4</v>
      </c>
      <c r="B562" s="75" t="s">
        <v>3480</v>
      </c>
      <c r="C562" s="75" t="s">
        <v>1982</v>
      </c>
      <c r="D562" s="75">
        <v>4</v>
      </c>
      <c r="E562" s="75" t="s">
        <v>3480</v>
      </c>
      <c r="F562" s="75" t="s">
        <v>1982</v>
      </c>
    </row>
    <row r="563" spans="1:6">
      <c r="A563" s="75">
        <v>5</v>
      </c>
      <c r="B563" s="75" t="s">
        <v>1981</v>
      </c>
      <c r="C563" s="75" t="s">
        <v>1982</v>
      </c>
      <c r="D563" s="75">
        <v>5</v>
      </c>
      <c r="E563" s="75" t="s">
        <v>1981</v>
      </c>
      <c r="F563" s="75" t="s">
        <v>1982</v>
      </c>
    </row>
    <row r="564" spans="1:6">
      <c r="A564" s="75">
        <v>3</v>
      </c>
      <c r="B564" s="75" t="s">
        <v>5325</v>
      </c>
      <c r="C564" s="75" t="s">
        <v>5326</v>
      </c>
      <c r="D564" s="75">
        <v>3</v>
      </c>
      <c r="E564" s="75" t="s">
        <v>5325</v>
      </c>
      <c r="F564" s="75" t="s">
        <v>5326</v>
      </c>
    </row>
    <row r="565" spans="1:6">
      <c r="A565" s="75">
        <v>4</v>
      </c>
      <c r="B565" s="75" t="s">
        <v>3481</v>
      </c>
      <c r="C565" s="75" t="s">
        <v>5326</v>
      </c>
      <c r="D565" s="75">
        <v>4</v>
      </c>
      <c r="E565" s="75" t="s">
        <v>3481</v>
      </c>
      <c r="F565" s="75" t="s">
        <v>5326</v>
      </c>
    </row>
    <row r="566" spans="1:6">
      <c r="A566" s="75">
        <v>5</v>
      </c>
      <c r="B566" s="75" t="s">
        <v>1983</v>
      </c>
      <c r="C566" s="75" t="s">
        <v>1984</v>
      </c>
      <c r="D566" s="75">
        <v>5</v>
      </c>
      <c r="E566" s="75" t="s">
        <v>1983</v>
      </c>
      <c r="F566" s="75" t="s">
        <v>1984</v>
      </c>
    </row>
    <row r="567" spans="1:6">
      <c r="A567" s="75">
        <v>5</v>
      </c>
      <c r="B567" s="75" t="s">
        <v>1985</v>
      </c>
      <c r="C567" s="75" t="s">
        <v>1986</v>
      </c>
      <c r="D567" s="75">
        <v>5</v>
      </c>
      <c r="E567" s="75" t="s">
        <v>1985</v>
      </c>
      <c r="F567" s="75" t="s">
        <v>1986</v>
      </c>
    </row>
    <row r="568" spans="1:6">
      <c r="A568" s="75">
        <v>2</v>
      </c>
      <c r="B568" s="75" t="s">
        <v>4859</v>
      </c>
      <c r="C568" s="75" t="s">
        <v>5213</v>
      </c>
      <c r="D568" s="75">
        <v>2</v>
      </c>
      <c r="E568" s="75" t="s">
        <v>4859</v>
      </c>
      <c r="F568" s="75" t="s">
        <v>5213</v>
      </c>
    </row>
    <row r="569" spans="1:6">
      <c r="A569" s="75">
        <v>3</v>
      </c>
      <c r="B569" s="75" t="s">
        <v>5224</v>
      </c>
      <c r="C569" s="75" t="s">
        <v>5225</v>
      </c>
      <c r="D569" s="75">
        <v>3</v>
      </c>
      <c r="E569" s="75" t="s">
        <v>5224</v>
      </c>
      <c r="F569" s="75" t="s">
        <v>5225</v>
      </c>
    </row>
    <row r="570" spans="1:6">
      <c r="A570" s="75">
        <v>4</v>
      </c>
      <c r="B570" s="75" t="s">
        <v>3482</v>
      </c>
      <c r="C570" s="75" t="s">
        <v>5327</v>
      </c>
      <c r="D570" s="75">
        <v>4</v>
      </c>
      <c r="E570" s="75" t="s">
        <v>3482</v>
      </c>
      <c r="F570" s="75" t="s">
        <v>5328</v>
      </c>
    </row>
    <row r="571" spans="1:6">
      <c r="A571" s="75">
        <v>5</v>
      </c>
      <c r="B571" s="75" t="s">
        <v>1987</v>
      </c>
      <c r="C571" s="75" t="s">
        <v>1988</v>
      </c>
      <c r="D571" s="75">
        <v>5</v>
      </c>
      <c r="E571" s="75" t="s">
        <v>1987</v>
      </c>
      <c r="F571" s="75" t="s">
        <v>5329</v>
      </c>
    </row>
    <row r="572" spans="1:6">
      <c r="A572" s="75">
        <v>5</v>
      </c>
      <c r="B572" s="75" t="s">
        <v>1989</v>
      </c>
      <c r="C572" s="75" t="s">
        <v>1990</v>
      </c>
      <c r="D572" s="75">
        <v>5</v>
      </c>
      <c r="E572" s="75" t="s">
        <v>1989</v>
      </c>
      <c r="F572" s="75" t="s">
        <v>1990</v>
      </c>
    </row>
    <row r="573" spans="1:6">
      <c r="A573" s="75">
        <v>4</v>
      </c>
      <c r="B573" s="75" t="s">
        <v>3483</v>
      </c>
      <c r="C573" s="75" t="s">
        <v>1992</v>
      </c>
      <c r="D573" s="75">
        <v>4</v>
      </c>
      <c r="E573" s="75" t="s">
        <v>5229</v>
      </c>
      <c r="F573" s="75" t="s">
        <v>1992</v>
      </c>
    </row>
    <row r="574" spans="1:6">
      <c r="A574" s="75">
        <v>5</v>
      </c>
      <c r="B574" s="75" t="s">
        <v>1991</v>
      </c>
      <c r="C574" s="75" t="s">
        <v>1992</v>
      </c>
      <c r="D574" s="75">
        <v>5</v>
      </c>
      <c r="E574" s="75" t="s">
        <v>5330</v>
      </c>
      <c r="F574" s="75" t="s">
        <v>5331</v>
      </c>
    </row>
    <row r="575" spans="1:6">
      <c r="A575" s="75">
        <v>3</v>
      </c>
      <c r="B575" s="75" t="s">
        <v>4953</v>
      </c>
      <c r="C575" s="75" t="s">
        <v>5226</v>
      </c>
      <c r="D575" s="75">
        <v>3</v>
      </c>
      <c r="E575" s="75" t="s">
        <v>4953</v>
      </c>
      <c r="F575" s="75" t="s">
        <v>5226</v>
      </c>
    </row>
    <row r="576" spans="1:6">
      <c r="A576" s="75">
        <v>4</v>
      </c>
      <c r="B576" s="75" t="s">
        <v>3484</v>
      </c>
      <c r="C576" s="75" t="s">
        <v>1994</v>
      </c>
      <c r="D576" s="75">
        <v>4</v>
      </c>
      <c r="E576" s="75" t="s">
        <v>3484</v>
      </c>
      <c r="F576" s="75" t="s">
        <v>1994</v>
      </c>
    </row>
    <row r="577" spans="1:6">
      <c r="A577" s="75">
        <v>5</v>
      </c>
      <c r="B577" s="75" t="s">
        <v>1993</v>
      </c>
      <c r="C577" s="75" t="s">
        <v>1994</v>
      </c>
      <c r="D577" s="75">
        <v>5</v>
      </c>
      <c r="E577" s="75" t="s">
        <v>1993</v>
      </c>
      <c r="F577" s="75" t="s">
        <v>1994</v>
      </c>
    </row>
    <row r="578" spans="1:6">
      <c r="A578" s="75">
        <v>4</v>
      </c>
      <c r="B578" s="75" t="s">
        <v>3485</v>
      </c>
      <c r="C578" s="75" t="s">
        <v>1996</v>
      </c>
      <c r="D578" s="75">
        <v>4</v>
      </c>
      <c r="E578" s="75" t="s">
        <v>3485</v>
      </c>
      <c r="F578" s="75" t="s">
        <v>1996</v>
      </c>
    </row>
    <row r="579" spans="1:6">
      <c r="A579" s="75">
        <v>5</v>
      </c>
      <c r="B579" s="75" t="s">
        <v>1995</v>
      </c>
      <c r="C579" s="75" t="s">
        <v>1996</v>
      </c>
      <c r="D579" s="75">
        <v>5</v>
      </c>
      <c r="E579" s="75" t="s">
        <v>1995</v>
      </c>
      <c r="F579" s="75" t="s">
        <v>1996</v>
      </c>
    </row>
    <row r="580" spans="1:6">
      <c r="A580" s="75">
        <v>4</v>
      </c>
      <c r="B580" s="75" t="s">
        <v>3486</v>
      </c>
      <c r="C580" s="75" t="s">
        <v>1998</v>
      </c>
      <c r="D580" s="75">
        <v>4</v>
      </c>
      <c r="E580" s="75" t="s">
        <v>3486</v>
      </c>
      <c r="F580" s="75" t="s">
        <v>2000</v>
      </c>
    </row>
    <row r="581" spans="1:6">
      <c r="A581" s="75">
        <v>5</v>
      </c>
      <c r="B581" s="75" t="s">
        <v>1997</v>
      </c>
      <c r="C581" s="75" t="s">
        <v>1998</v>
      </c>
      <c r="D581" s="75">
        <v>5</v>
      </c>
      <c r="E581" s="75" t="s">
        <v>1997</v>
      </c>
      <c r="F581" s="75" t="s">
        <v>2000</v>
      </c>
    </row>
    <row r="582" spans="1:6">
      <c r="A582" s="75">
        <v>4</v>
      </c>
      <c r="B582" s="75" t="s">
        <v>3487</v>
      </c>
      <c r="C582" s="75" t="s">
        <v>2000</v>
      </c>
      <c r="D582" s="75">
        <v>4</v>
      </c>
      <c r="E582" s="75" t="s">
        <v>3486</v>
      </c>
      <c r="F582" s="75" t="s">
        <v>2000</v>
      </c>
    </row>
    <row r="583" spans="1:6">
      <c r="A583" s="75">
        <v>5</v>
      </c>
      <c r="B583" s="75" t="s">
        <v>1999</v>
      </c>
      <c r="C583" s="75" t="s">
        <v>2000</v>
      </c>
      <c r="D583" s="75">
        <v>5</v>
      </c>
      <c r="E583" s="75" t="s">
        <v>1997</v>
      </c>
      <c r="F583" s="75" t="s">
        <v>2000</v>
      </c>
    </row>
    <row r="584" spans="1:6">
      <c r="A584" s="75">
        <v>4</v>
      </c>
      <c r="B584" s="75" t="s">
        <v>3488</v>
      </c>
      <c r="C584" s="75" t="s">
        <v>2002</v>
      </c>
      <c r="D584" s="75">
        <v>4</v>
      </c>
      <c r="E584" s="75" t="s">
        <v>3484</v>
      </c>
      <c r="F584" s="75" t="s">
        <v>1994</v>
      </c>
    </row>
    <row r="585" spans="1:6">
      <c r="A585" s="75">
        <v>4</v>
      </c>
      <c r="B585" s="75" t="s">
        <v>3488</v>
      </c>
      <c r="C585" s="75" t="s">
        <v>2002</v>
      </c>
      <c r="D585" s="75">
        <v>4</v>
      </c>
      <c r="E585" s="75" t="s">
        <v>3485</v>
      </c>
      <c r="F585" s="75" t="s">
        <v>1996</v>
      </c>
    </row>
    <row r="586" spans="1:6">
      <c r="A586" s="75">
        <v>4</v>
      </c>
      <c r="B586" s="75" t="s">
        <v>3488</v>
      </c>
      <c r="C586" s="75" t="s">
        <v>2002</v>
      </c>
      <c r="D586" s="75">
        <v>4</v>
      </c>
      <c r="E586" s="75" t="s">
        <v>3486</v>
      </c>
      <c r="F586" s="75" t="s">
        <v>2000</v>
      </c>
    </row>
    <row r="587" spans="1:6">
      <c r="A587" s="75">
        <v>4</v>
      </c>
      <c r="B587" s="75" t="s">
        <v>3488</v>
      </c>
      <c r="C587" s="75" t="s">
        <v>2002</v>
      </c>
      <c r="D587" s="75">
        <v>4</v>
      </c>
      <c r="E587" s="75" t="s">
        <v>5230</v>
      </c>
      <c r="F587" s="75" t="s">
        <v>2004</v>
      </c>
    </row>
    <row r="588" spans="1:6">
      <c r="A588" s="75">
        <v>5</v>
      </c>
      <c r="B588" s="75" t="s">
        <v>2001</v>
      </c>
      <c r="C588" s="75" t="s">
        <v>2002</v>
      </c>
      <c r="D588" s="75">
        <v>5</v>
      </c>
      <c r="E588" s="75" t="s">
        <v>1993</v>
      </c>
      <c r="F588" s="75" t="s">
        <v>1994</v>
      </c>
    </row>
    <row r="589" spans="1:6">
      <c r="A589" s="75">
        <v>5</v>
      </c>
      <c r="B589" s="75" t="s">
        <v>2001</v>
      </c>
      <c r="C589" s="75" t="s">
        <v>2002</v>
      </c>
      <c r="D589" s="75">
        <v>5</v>
      </c>
      <c r="E589" s="75" t="s">
        <v>1995</v>
      </c>
      <c r="F589" s="75" t="s">
        <v>1996</v>
      </c>
    </row>
    <row r="590" spans="1:6">
      <c r="A590" s="75">
        <v>5</v>
      </c>
      <c r="B590" s="75" t="s">
        <v>2001</v>
      </c>
      <c r="C590" s="75" t="s">
        <v>2002</v>
      </c>
      <c r="D590" s="75">
        <v>5</v>
      </c>
      <c r="E590" s="75" t="s">
        <v>1997</v>
      </c>
      <c r="F590" s="75" t="s">
        <v>2000</v>
      </c>
    </row>
    <row r="591" spans="1:6">
      <c r="A591" s="75">
        <v>5</v>
      </c>
      <c r="B591" s="75" t="s">
        <v>2001</v>
      </c>
      <c r="C591" s="75" t="s">
        <v>2002</v>
      </c>
      <c r="D591" s="75">
        <v>5</v>
      </c>
      <c r="E591" s="75" t="s">
        <v>5332</v>
      </c>
      <c r="F591" s="75" t="s">
        <v>5333</v>
      </c>
    </row>
    <row r="592" spans="1:6">
      <c r="A592" s="75">
        <v>4</v>
      </c>
      <c r="B592" s="75" t="s">
        <v>3489</v>
      </c>
      <c r="C592" s="75" t="s">
        <v>2004</v>
      </c>
      <c r="D592" s="75">
        <v>4</v>
      </c>
      <c r="E592" s="75" t="s">
        <v>5230</v>
      </c>
      <c r="F592" s="75" t="s">
        <v>2004</v>
      </c>
    </row>
    <row r="593" spans="1:6">
      <c r="A593" s="75">
        <v>5</v>
      </c>
      <c r="B593" s="75" t="s">
        <v>2003</v>
      </c>
      <c r="C593" s="75" t="s">
        <v>2004</v>
      </c>
      <c r="D593" s="75">
        <v>5</v>
      </c>
      <c r="E593" s="75" t="s">
        <v>5332</v>
      </c>
      <c r="F593" s="75" t="s">
        <v>5333</v>
      </c>
    </row>
    <row r="594" spans="1:6">
      <c r="A594" s="75">
        <v>2</v>
      </c>
      <c r="B594" s="75" t="s">
        <v>4860</v>
      </c>
      <c r="C594" s="75" t="s">
        <v>5334</v>
      </c>
      <c r="D594" s="75">
        <v>2</v>
      </c>
      <c r="E594" s="75" t="s">
        <v>4850</v>
      </c>
      <c r="F594" s="75" t="s">
        <v>5153</v>
      </c>
    </row>
    <row r="595" spans="1:6">
      <c r="A595" s="75">
        <v>2</v>
      </c>
      <c r="B595" s="75" t="s">
        <v>4860</v>
      </c>
      <c r="C595" s="75" t="s">
        <v>5334</v>
      </c>
      <c r="D595" s="75">
        <v>2</v>
      </c>
      <c r="E595" s="75" t="s">
        <v>4859</v>
      </c>
      <c r="F595" s="75" t="s">
        <v>5213</v>
      </c>
    </row>
    <row r="596" spans="1:6">
      <c r="A596" s="75">
        <v>2</v>
      </c>
      <c r="B596" s="75" t="s">
        <v>4860</v>
      </c>
      <c r="C596" s="75" t="s">
        <v>5334</v>
      </c>
      <c r="D596" s="75">
        <v>2</v>
      </c>
      <c r="E596" s="75" t="s">
        <v>4860</v>
      </c>
      <c r="F596" s="75" t="s">
        <v>5335</v>
      </c>
    </row>
    <row r="597" spans="1:6">
      <c r="A597" s="75">
        <v>3</v>
      </c>
      <c r="B597" s="75" t="s">
        <v>5336</v>
      </c>
      <c r="C597" s="75" t="s">
        <v>5337</v>
      </c>
      <c r="D597" s="75">
        <v>3</v>
      </c>
      <c r="E597" s="75" t="s">
        <v>5336</v>
      </c>
      <c r="F597" s="75" t="s">
        <v>5337</v>
      </c>
    </row>
    <row r="598" spans="1:6">
      <c r="A598" s="75">
        <v>4</v>
      </c>
      <c r="B598" s="75" t="s">
        <v>3490</v>
      </c>
      <c r="C598" s="75" t="s">
        <v>2006</v>
      </c>
      <c r="D598" s="75">
        <v>4</v>
      </c>
      <c r="E598" s="75" t="s">
        <v>3490</v>
      </c>
      <c r="F598" s="75" t="s">
        <v>2006</v>
      </c>
    </row>
    <row r="599" spans="1:6">
      <c r="A599" s="75">
        <v>5</v>
      </c>
      <c r="B599" s="75" t="s">
        <v>2005</v>
      </c>
      <c r="C599" s="75" t="s">
        <v>2006</v>
      </c>
      <c r="D599" s="75">
        <v>5</v>
      </c>
      <c r="E599" s="75" t="s">
        <v>2005</v>
      </c>
      <c r="F599" s="75" t="s">
        <v>2006</v>
      </c>
    </row>
    <row r="600" spans="1:6">
      <c r="A600" s="75">
        <v>4</v>
      </c>
      <c r="B600" s="75" t="s">
        <v>3491</v>
      </c>
      <c r="C600" s="75" t="s">
        <v>2008</v>
      </c>
      <c r="D600" s="75">
        <v>4</v>
      </c>
      <c r="E600" s="75" t="s">
        <v>3491</v>
      </c>
      <c r="F600" s="75" t="s">
        <v>5338</v>
      </c>
    </row>
    <row r="601" spans="1:6">
      <c r="A601" s="75">
        <v>5</v>
      </c>
      <c r="B601" s="75" t="s">
        <v>2007</v>
      </c>
      <c r="C601" s="75" t="s">
        <v>2008</v>
      </c>
      <c r="D601" s="75">
        <v>5</v>
      </c>
      <c r="E601" s="75" t="s">
        <v>2007</v>
      </c>
      <c r="F601" s="75" t="s">
        <v>5338</v>
      </c>
    </row>
    <row r="602" spans="1:6">
      <c r="A602" s="75">
        <v>4</v>
      </c>
      <c r="B602" s="75" t="s">
        <v>3492</v>
      </c>
      <c r="C602" s="75" t="s">
        <v>5339</v>
      </c>
      <c r="D602" s="75">
        <v>4</v>
      </c>
      <c r="E602" s="75" t="s">
        <v>3492</v>
      </c>
      <c r="F602" s="75" t="s">
        <v>5339</v>
      </c>
    </row>
    <row r="603" spans="1:6">
      <c r="A603" s="75">
        <v>5</v>
      </c>
      <c r="B603" s="75" t="s">
        <v>2009</v>
      </c>
      <c r="C603" s="75" t="s">
        <v>2010</v>
      </c>
      <c r="D603" s="75">
        <v>5</v>
      </c>
      <c r="E603" s="75" t="s">
        <v>2009</v>
      </c>
      <c r="F603" s="75" t="s">
        <v>2010</v>
      </c>
    </row>
    <row r="604" spans="1:6">
      <c r="A604" s="75">
        <v>5</v>
      </c>
      <c r="B604" s="75" t="s">
        <v>2011</v>
      </c>
      <c r="C604" s="75" t="s">
        <v>2012</v>
      </c>
      <c r="D604" s="75">
        <v>5</v>
      </c>
      <c r="E604" s="75" t="s">
        <v>2011</v>
      </c>
      <c r="F604" s="75" t="s">
        <v>2012</v>
      </c>
    </row>
    <row r="605" spans="1:6">
      <c r="A605" s="75">
        <v>4</v>
      </c>
      <c r="B605" s="75" t="s">
        <v>3493</v>
      </c>
      <c r="C605" s="75" t="s">
        <v>2014</v>
      </c>
      <c r="D605" s="75">
        <v>4</v>
      </c>
      <c r="E605" s="75" t="s">
        <v>3493</v>
      </c>
      <c r="F605" s="75" t="s">
        <v>2014</v>
      </c>
    </row>
    <row r="606" spans="1:6">
      <c r="A606" s="75">
        <v>5</v>
      </c>
      <c r="B606" s="75" t="s">
        <v>2013</v>
      </c>
      <c r="C606" s="75" t="s">
        <v>2014</v>
      </c>
      <c r="D606" s="75">
        <v>5</v>
      </c>
      <c r="E606" s="75" t="s">
        <v>2013</v>
      </c>
      <c r="F606" s="75" t="s">
        <v>2014</v>
      </c>
    </row>
    <row r="607" spans="1:6">
      <c r="A607" s="75">
        <v>4</v>
      </c>
      <c r="B607" s="75" t="s">
        <v>3494</v>
      </c>
      <c r="C607" s="75" t="s">
        <v>2016</v>
      </c>
      <c r="D607" s="75">
        <v>4</v>
      </c>
      <c r="E607" s="75" t="s">
        <v>5340</v>
      </c>
      <c r="F607" s="75" t="s">
        <v>5341</v>
      </c>
    </row>
    <row r="608" spans="1:6">
      <c r="A608" s="75">
        <v>5</v>
      </c>
      <c r="B608" s="75" t="s">
        <v>2015</v>
      </c>
      <c r="C608" s="75" t="s">
        <v>2016</v>
      </c>
      <c r="D608" s="75">
        <v>5</v>
      </c>
      <c r="E608" s="75" t="s">
        <v>5342</v>
      </c>
      <c r="F608" s="75" t="s">
        <v>5341</v>
      </c>
    </row>
    <row r="609" spans="1:6">
      <c r="A609" s="75">
        <v>3</v>
      </c>
      <c r="B609" s="75" t="s">
        <v>5343</v>
      </c>
      <c r="C609" s="75" t="s">
        <v>2018</v>
      </c>
      <c r="D609" s="75">
        <v>3</v>
      </c>
      <c r="E609" s="75" t="s">
        <v>5343</v>
      </c>
      <c r="F609" s="75" t="s">
        <v>5344</v>
      </c>
    </row>
    <row r="610" spans="1:6">
      <c r="A610" s="75">
        <v>4</v>
      </c>
      <c r="B610" s="75" t="s">
        <v>3495</v>
      </c>
      <c r="C610" s="75" t="s">
        <v>2018</v>
      </c>
      <c r="D610" s="75">
        <v>4</v>
      </c>
      <c r="E610" s="75" t="s">
        <v>3495</v>
      </c>
      <c r="F610" s="75" t="s">
        <v>5344</v>
      </c>
    </row>
    <row r="611" spans="1:6">
      <c r="A611" s="75">
        <v>5</v>
      </c>
      <c r="B611" s="75" t="s">
        <v>2017</v>
      </c>
      <c r="C611" s="75" t="s">
        <v>2018</v>
      </c>
      <c r="D611" s="75">
        <v>5</v>
      </c>
      <c r="E611" s="75" t="s">
        <v>2017</v>
      </c>
      <c r="F611" s="75" t="s">
        <v>5344</v>
      </c>
    </row>
    <row r="612" spans="1:6">
      <c r="A612" s="75">
        <v>3</v>
      </c>
      <c r="B612" s="75" t="s">
        <v>5345</v>
      </c>
      <c r="C612" s="75" t="s">
        <v>5346</v>
      </c>
      <c r="D612" s="75">
        <v>3</v>
      </c>
      <c r="E612" s="75" t="s">
        <v>5345</v>
      </c>
      <c r="F612" s="75" t="s">
        <v>5347</v>
      </c>
    </row>
    <row r="613" spans="1:6">
      <c r="A613" s="75">
        <v>4</v>
      </c>
      <c r="B613" s="75" t="s">
        <v>3496</v>
      </c>
      <c r="C613" s="75" t="s">
        <v>5348</v>
      </c>
      <c r="D613" s="75">
        <v>4</v>
      </c>
      <c r="E613" s="75" t="s">
        <v>3496</v>
      </c>
      <c r="F613" s="75" t="s">
        <v>5349</v>
      </c>
    </row>
    <row r="614" spans="1:6">
      <c r="A614" s="75">
        <v>5</v>
      </c>
      <c r="B614" s="75" t="s">
        <v>2019</v>
      </c>
      <c r="C614" s="75" t="s">
        <v>2020</v>
      </c>
      <c r="D614" s="75">
        <v>5</v>
      </c>
      <c r="E614" s="75" t="s">
        <v>2019</v>
      </c>
      <c r="F614" s="75" t="s">
        <v>2020</v>
      </c>
    </row>
    <row r="615" spans="1:6">
      <c r="A615" s="75">
        <v>5</v>
      </c>
      <c r="B615" s="75" t="s">
        <v>2021</v>
      </c>
      <c r="C615" s="75" t="s">
        <v>2022</v>
      </c>
      <c r="D615" s="75">
        <v>5</v>
      </c>
      <c r="E615" s="75" t="s">
        <v>2021</v>
      </c>
      <c r="F615" s="75" t="s">
        <v>5350</v>
      </c>
    </row>
    <row r="616" spans="1:6">
      <c r="A616" s="75">
        <v>4</v>
      </c>
      <c r="B616" s="75" t="s">
        <v>3497</v>
      </c>
      <c r="C616" s="75" t="s">
        <v>5351</v>
      </c>
      <c r="D616" s="75">
        <v>4</v>
      </c>
      <c r="E616" s="75" t="s">
        <v>3497</v>
      </c>
      <c r="F616" s="75" t="s">
        <v>5352</v>
      </c>
    </row>
    <row r="617" spans="1:6">
      <c r="A617" s="75">
        <v>5</v>
      </c>
      <c r="B617" s="75" t="s">
        <v>2023</v>
      </c>
      <c r="C617" s="75" t="s">
        <v>2024</v>
      </c>
      <c r="D617" s="75">
        <v>5</v>
      </c>
      <c r="E617" s="75" t="s">
        <v>2023</v>
      </c>
      <c r="F617" s="75" t="s">
        <v>5353</v>
      </c>
    </row>
    <row r="618" spans="1:6">
      <c r="A618" s="75">
        <v>5</v>
      </c>
      <c r="B618" s="75" t="s">
        <v>2023</v>
      </c>
      <c r="C618" s="75" t="s">
        <v>2024</v>
      </c>
      <c r="D618" s="75">
        <v>5</v>
      </c>
      <c r="E618" s="75" t="s">
        <v>2027</v>
      </c>
      <c r="F618" s="75" t="s">
        <v>5354</v>
      </c>
    </row>
    <row r="619" spans="1:6">
      <c r="A619" s="75">
        <v>5</v>
      </c>
      <c r="B619" s="75" t="s">
        <v>2025</v>
      </c>
      <c r="C619" s="75" t="s">
        <v>2026</v>
      </c>
      <c r="D619" s="75">
        <v>5</v>
      </c>
      <c r="E619" s="75" t="s">
        <v>2025</v>
      </c>
      <c r="F619" s="75" t="s">
        <v>2026</v>
      </c>
    </row>
    <row r="620" spans="1:6">
      <c r="A620" s="75">
        <v>5</v>
      </c>
      <c r="B620" s="75" t="s">
        <v>2027</v>
      </c>
      <c r="C620" s="75" t="s">
        <v>2028</v>
      </c>
      <c r="D620" s="75">
        <v>5</v>
      </c>
      <c r="E620" s="75" t="s">
        <v>5355</v>
      </c>
      <c r="F620" s="75" t="s">
        <v>5356</v>
      </c>
    </row>
    <row r="621" spans="1:6">
      <c r="A621" s="75">
        <v>3</v>
      </c>
      <c r="B621" s="75" t="s">
        <v>5357</v>
      </c>
      <c r="C621" s="75" t="s">
        <v>5358</v>
      </c>
      <c r="D621" s="75">
        <v>3</v>
      </c>
      <c r="E621" s="75" t="s">
        <v>5357</v>
      </c>
      <c r="F621" s="75" t="s">
        <v>5359</v>
      </c>
    </row>
    <row r="622" spans="1:6">
      <c r="A622" s="75">
        <v>4</v>
      </c>
      <c r="B622" s="75" t="s">
        <v>3498</v>
      </c>
      <c r="C622" s="75" t="s">
        <v>5360</v>
      </c>
      <c r="D622" s="75">
        <v>4</v>
      </c>
      <c r="E622" s="75" t="s">
        <v>3498</v>
      </c>
      <c r="F622" s="75" t="s">
        <v>5360</v>
      </c>
    </row>
    <row r="623" spans="1:6">
      <c r="A623" s="75">
        <v>5</v>
      </c>
      <c r="B623" s="75" t="s">
        <v>2029</v>
      </c>
      <c r="C623" s="75" t="s">
        <v>2030</v>
      </c>
      <c r="D623" s="75">
        <v>5</v>
      </c>
      <c r="E623" s="75" t="s">
        <v>2029</v>
      </c>
      <c r="F623" s="75" t="s">
        <v>2030</v>
      </c>
    </row>
    <row r="624" spans="1:6">
      <c r="A624" s="75">
        <v>5</v>
      </c>
      <c r="B624" s="75" t="s">
        <v>2031</v>
      </c>
      <c r="C624" s="75" t="s">
        <v>2032</v>
      </c>
      <c r="D624" s="75">
        <v>5</v>
      </c>
      <c r="E624" s="75" t="s">
        <v>2031</v>
      </c>
      <c r="F624" s="75" t="s">
        <v>2032</v>
      </c>
    </row>
    <row r="625" spans="1:6">
      <c r="A625" s="75">
        <v>5</v>
      </c>
      <c r="B625" s="75" t="s">
        <v>2033</v>
      </c>
      <c r="C625" s="75" t="s">
        <v>2034</v>
      </c>
      <c r="D625" s="75">
        <v>5</v>
      </c>
      <c r="E625" s="75" t="s">
        <v>2033</v>
      </c>
      <c r="F625" s="75" t="s">
        <v>2034</v>
      </c>
    </row>
    <row r="626" spans="1:6">
      <c r="A626" s="75">
        <v>5</v>
      </c>
      <c r="B626" s="75" t="s">
        <v>2035</v>
      </c>
      <c r="C626" s="75" t="s">
        <v>2036</v>
      </c>
      <c r="D626" s="75">
        <v>5</v>
      </c>
      <c r="E626" s="75" t="s">
        <v>2035</v>
      </c>
      <c r="F626" s="75" t="s">
        <v>5361</v>
      </c>
    </row>
    <row r="627" spans="1:6">
      <c r="A627" s="75">
        <v>4</v>
      </c>
      <c r="B627" s="75" t="s">
        <v>3499</v>
      </c>
      <c r="C627" s="75" t="s">
        <v>2038</v>
      </c>
      <c r="D627" s="75">
        <v>4</v>
      </c>
      <c r="E627" s="75" t="s">
        <v>3499</v>
      </c>
      <c r="F627" s="75" t="s">
        <v>2038</v>
      </c>
    </row>
    <row r="628" spans="1:6">
      <c r="A628" s="75">
        <v>5</v>
      </c>
      <c r="B628" s="75" t="s">
        <v>2037</v>
      </c>
      <c r="C628" s="75" t="s">
        <v>2038</v>
      </c>
      <c r="D628" s="75">
        <v>5</v>
      </c>
      <c r="E628" s="75" t="s">
        <v>2037</v>
      </c>
      <c r="F628" s="75" t="s">
        <v>2038</v>
      </c>
    </row>
    <row r="629" spans="1:6">
      <c r="A629" s="75">
        <v>4</v>
      </c>
      <c r="B629" s="75" t="s">
        <v>3500</v>
      </c>
      <c r="C629" s="75" t="s">
        <v>2040</v>
      </c>
      <c r="D629" s="75">
        <v>4</v>
      </c>
      <c r="E629" s="75" t="s">
        <v>3500</v>
      </c>
      <c r="F629" s="75" t="s">
        <v>2040</v>
      </c>
    </row>
    <row r="630" spans="1:6">
      <c r="A630" s="75">
        <v>5</v>
      </c>
      <c r="B630" s="75" t="s">
        <v>2039</v>
      </c>
      <c r="C630" s="75" t="s">
        <v>2040</v>
      </c>
      <c r="D630" s="75">
        <v>5</v>
      </c>
      <c r="E630" s="75" t="s">
        <v>2039</v>
      </c>
      <c r="F630" s="75" t="s">
        <v>2040</v>
      </c>
    </row>
    <row r="631" spans="1:6">
      <c r="A631" s="75">
        <v>4</v>
      </c>
      <c r="B631" s="75" t="s">
        <v>3501</v>
      </c>
      <c r="C631" s="75" t="s">
        <v>2042</v>
      </c>
      <c r="D631" s="75">
        <v>4</v>
      </c>
      <c r="E631" s="75" t="s">
        <v>3501</v>
      </c>
      <c r="F631" s="75" t="s">
        <v>2042</v>
      </c>
    </row>
    <row r="632" spans="1:6">
      <c r="A632" s="75">
        <v>5</v>
      </c>
      <c r="B632" s="75" t="s">
        <v>2041</v>
      </c>
      <c r="C632" s="75" t="s">
        <v>2042</v>
      </c>
      <c r="D632" s="75">
        <v>5</v>
      </c>
      <c r="E632" s="75" t="s">
        <v>2041</v>
      </c>
      <c r="F632" s="75" t="s">
        <v>2042</v>
      </c>
    </row>
    <row r="633" spans="1:6">
      <c r="A633" s="75">
        <v>4</v>
      </c>
      <c r="B633" s="75" t="s">
        <v>3502</v>
      </c>
      <c r="C633" s="75" t="s">
        <v>2044</v>
      </c>
      <c r="D633" s="75">
        <v>4</v>
      </c>
      <c r="E633" s="75" t="s">
        <v>5362</v>
      </c>
      <c r="F633" s="75" t="s">
        <v>5363</v>
      </c>
    </row>
    <row r="634" spans="1:6">
      <c r="A634" s="75">
        <v>5</v>
      </c>
      <c r="B634" s="75" t="s">
        <v>2043</v>
      </c>
      <c r="C634" s="75" t="s">
        <v>2044</v>
      </c>
      <c r="D634" s="75">
        <v>5</v>
      </c>
      <c r="E634" s="75" t="s">
        <v>5364</v>
      </c>
      <c r="F634" s="75" t="s">
        <v>5363</v>
      </c>
    </row>
    <row r="635" spans="1:6">
      <c r="A635" s="75">
        <v>3</v>
      </c>
      <c r="B635" s="75" t="s">
        <v>5365</v>
      </c>
      <c r="C635" s="75" t="s">
        <v>5366</v>
      </c>
      <c r="D635" s="75">
        <v>3</v>
      </c>
      <c r="E635" s="75" t="s">
        <v>5365</v>
      </c>
      <c r="F635" s="75" t="s">
        <v>5366</v>
      </c>
    </row>
    <row r="636" spans="1:6">
      <c r="A636" s="75">
        <v>4</v>
      </c>
      <c r="B636" s="75" t="s">
        <v>3503</v>
      </c>
      <c r="C636" s="75" t="s">
        <v>2046</v>
      </c>
      <c r="D636" s="75">
        <v>4</v>
      </c>
      <c r="E636" s="75" t="s">
        <v>3503</v>
      </c>
      <c r="F636" s="75" t="s">
        <v>2046</v>
      </c>
    </row>
    <row r="637" spans="1:6">
      <c r="A637" s="75">
        <v>5</v>
      </c>
      <c r="B637" s="75" t="s">
        <v>2045</v>
      </c>
      <c r="C637" s="75" t="s">
        <v>2046</v>
      </c>
      <c r="D637" s="75">
        <v>5</v>
      </c>
      <c r="E637" s="75" t="s">
        <v>2045</v>
      </c>
      <c r="F637" s="75" t="s">
        <v>2046</v>
      </c>
    </row>
    <row r="638" spans="1:6">
      <c r="A638" s="75">
        <v>4</v>
      </c>
      <c r="B638" s="75" t="s">
        <v>3504</v>
      </c>
      <c r="C638" s="75" t="s">
        <v>5367</v>
      </c>
      <c r="D638" s="75">
        <v>4</v>
      </c>
      <c r="E638" s="75" t="s">
        <v>3504</v>
      </c>
      <c r="F638" s="75" t="s">
        <v>5367</v>
      </c>
    </row>
    <row r="639" spans="1:6">
      <c r="A639" s="75">
        <v>5</v>
      </c>
      <c r="B639" s="75" t="s">
        <v>2047</v>
      </c>
      <c r="C639" s="75" t="s">
        <v>2048</v>
      </c>
      <c r="D639" s="75">
        <v>5</v>
      </c>
      <c r="E639" s="75" t="s">
        <v>2047</v>
      </c>
      <c r="F639" s="75" t="s">
        <v>2048</v>
      </c>
    </row>
    <row r="640" spans="1:6">
      <c r="A640" s="75">
        <v>5</v>
      </c>
      <c r="B640" s="75" t="s">
        <v>2049</v>
      </c>
      <c r="C640" s="75" t="s">
        <v>2050</v>
      </c>
      <c r="D640" s="75">
        <v>5</v>
      </c>
      <c r="E640" s="75" t="s">
        <v>2049</v>
      </c>
      <c r="F640" s="75" t="s">
        <v>2050</v>
      </c>
    </row>
    <row r="641" spans="1:6">
      <c r="A641" s="75">
        <v>3</v>
      </c>
      <c r="B641" s="75" t="s">
        <v>5368</v>
      </c>
      <c r="C641" s="75" t="s">
        <v>5369</v>
      </c>
      <c r="D641" s="75">
        <v>3</v>
      </c>
      <c r="E641" s="75" t="s">
        <v>4953</v>
      </c>
      <c r="F641" s="75" t="s">
        <v>5226</v>
      </c>
    </row>
    <row r="642" spans="1:6">
      <c r="A642" s="75">
        <v>3</v>
      </c>
      <c r="B642" s="75" t="s">
        <v>5368</v>
      </c>
      <c r="C642" s="75" t="s">
        <v>5369</v>
      </c>
      <c r="D642" s="75">
        <v>3</v>
      </c>
      <c r="E642" s="75" t="s">
        <v>5368</v>
      </c>
      <c r="F642" s="75" t="s">
        <v>5370</v>
      </c>
    </row>
    <row r="643" spans="1:6">
      <c r="A643" s="75">
        <v>4</v>
      </c>
      <c r="B643" s="75" t="s">
        <v>3505</v>
      </c>
      <c r="C643" s="75" t="s">
        <v>2052</v>
      </c>
      <c r="D643" s="75">
        <v>4</v>
      </c>
      <c r="E643" s="75" t="s">
        <v>3505</v>
      </c>
      <c r="F643" s="75" t="s">
        <v>2052</v>
      </c>
    </row>
    <row r="644" spans="1:6">
      <c r="A644" s="75">
        <v>5</v>
      </c>
      <c r="B644" s="75" t="s">
        <v>2051</v>
      </c>
      <c r="C644" s="75" t="s">
        <v>2052</v>
      </c>
      <c r="D644" s="75">
        <v>5</v>
      </c>
      <c r="E644" s="75" t="s">
        <v>2051</v>
      </c>
      <c r="F644" s="75" t="s">
        <v>2052</v>
      </c>
    </row>
    <row r="645" spans="1:6">
      <c r="A645" s="75">
        <v>4</v>
      </c>
      <c r="B645" s="75" t="s">
        <v>3506</v>
      </c>
      <c r="C645" s="75" t="s">
        <v>2054</v>
      </c>
      <c r="D645" s="75">
        <v>4</v>
      </c>
      <c r="E645" s="75" t="s">
        <v>3506</v>
      </c>
      <c r="F645" s="75" t="s">
        <v>2054</v>
      </c>
    </row>
    <row r="646" spans="1:6">
      <c r="A646" s="75">
        <v>5</v>
      </c>
      <c r="B646" s="75" t="s">
        <v>2053</v>
      </c>
      <c r="C646" s="75" t="s">
        <v>2054</v>
      </c>
      <c r="D646" s="75">
        <v>5</v>
      </c>
      <c r="E646" s="75" t="s">
        <v>2053</v>
      </c>
      <c r="F646" s="75" t="s">
        <v>2054</v>
      </c>
    </row>
    <row r="647" spans="1:6">
      <c r="A647" s="75">
        <v>4</v>
      </c>
      <c r="B647" s="75" t="s">
        <v>3507</v>
      </c>
      <c r="C647" s="75" t="s">
        <v>2056</v>
      </c>
      <c r="D647" s="75">
        <v>4</v>
      </c>
      <c r="E647" s="75" t="s">
        <v>3507</v>
      </c>
      <c r="F647" s="75" t="s">
        <v>2056</v>
      </c>
    </row>
    <row r="648" spans="1:6">
      <c r="A648" s="75">
        <v>5</v>
      </c>
      <c r="B648" s="75" t="s">
        <v>2055</v>
      </c>
      <c r="C648" s="75" t="s">
        <v>2056</v>
      </c>
      <c r="D648" s="75">
        <v>5</v>
      </c>
      <c r="E648" s="75" t="s">
        <v>2055</v>
      </c>
      <c r="F648" s="75" t="s">
        <v>2056</v>
      </c>
    </row>
    <row r="649" spans="1:6">
      <c r="A649" s="75">
        <v>4</v>
      </c>
      <c r="B649" s="75" t="s">
        <v>3508</v>
      </c>
      <c r="C649" s="75" t="s">
        <v>2058</v>
      </c>
      <c r="D649" s="75">
        <v>4</v>
      </c>
      <c r="E649" s="75" t="s">
        <v>3508</v>
      </c>
      <c r="F649" s="75" t="s">
        <v>2058</v>
      </c>
    </row>
    <row r="650" spans="1:6">
      <c r="A650" s="75">
        <v>5</v>
      </c>
      <c r="B650" s="75" t="s">
        <v>2057</v>
      </c>
      <c r="C650" s="75" t="s">
        <v>2058</v>
      </c>
      <c r="D650" s="75">
        <v>5</v>
      </c>
      <c r="E650" s="75" t="s">
        <v>2057</v>
      </c>
      <c r="F650" s="75" t="s">
        <v>2058</v>
      </c>
    </row>
    <row r="651" spans="1:6">
      <c r="A651" s="75">
        <v>4</v>
      </c>
      <c r="B651" s="75" t="s">
        <v>3509</v>
      </c>
      <c r="C651" s="75" t="s">
        <v>2060</v>
      </c>
      <c r="D651" s="75">
        <v>4</v>
      </c>
      <c r="E651" s="75" t="s">
        <v>3509</v>
      </c>
      <c r="F651" s="75" t="s">
        <v>2060</v>
      </c>
    </row>
    <row r="652" spans="1:6">
      <c r="A652" s="75">
        <v>5</v>
      </c>
      <c r="B652" s="75" t="s">
        <v>2059</v>
      </c>
      <c r="C652" s="75" t="s">
        <v>2060</v>
      </c>
      <c r="D652" s="75">
        <v>5</v>
      </c>
      <c r="E652" s="75" t="s">
        <v>2059</v>
      </c>
      <c r="F652" s="75" t="s">
        <v>2060</v>
      </c>
    </row>
    <row r="653" spans="1:6">
      <c r="A653" s="75">
        <v>4</v>
      </c>
      <c r="B653" s="75" t="s">
        <v>3510</v>
      </c>
      <c r="C653" s="75" t="s">
        <v>2062</v>
      </c>
      <c r="D653" s="75">
        <v>4</v>
      </c>
      <c r="E653" s="75" t="s">
        <v>3486</v>
      </c>
      <c r="F653" s="75" t="s">
        <v>2000</v>
      </c>
    </row>
    <row r="654" spans="1:6">
      <c r="A654" s="75">
        <v>4</v>
      </c>
      <c r="B654" s="75" t="s">
        <v>3510</v>
      </c>
      <c r="C654" s="75" t="s">
        <v>2062</v>
      </c>
      <c r="D654" s="75">
        <v>4</v>
      </c>
      <c r="E654" s="75" t="s">
        <v>5371</v>
      </c>
      <c r="F654" s="75" t="s">
        <v>5372</v>
      </c>
    </row>
    <row r="655" spans="1:6">
      <c r="A655" s="75">
        <v>5</v>
      </c>
      <c r="B655" s="75" t="s">
        <v>2061</v>
      </c>
      <c r="C655" s="75" t="s">
        <v>2062</v>
      </c>
      <c r="D655" s="75">
        <v>5</v>
      </c>
      <c r="E655" s="75" t="s">
        <v>1997</v>
      </c>
      <c r="F655" s="75" t="s">
        <v>2000</v>
      </c>
    </row>
    <row r="656" spans="1:6">
      <c r="A656" s="75">
        <v>5</v>
      </c>
      <c r="B656" s="75" t="s">
        <v>2061</v>
      </c>
      <c r="C656" s="75" t="s">
        <v>2062</v>
      </c>
      <c r="D656" s="75">
        <v>5</v>
      </c>
      <c r="E656" s="75" t="s">
        <v>5373</v>
      </c>
      <c r="F656" s="75" t="s">
        <v>5372</v>
      </c>
    </row>
    <row r="657" spans="1:6">
      <c r="A657" s="75">
        <v>3</v>
      </c>
      <c r="B657" s="75" t="s">
        <v>5374</v>
      </c>
      <c r="C657" s="75" t="s">
        <v>5375</v>
      </c>
      <c r="D657" s="75">
        <v>3</v>
      </c>
      <c r="E657" s="75" t="s">
        <v>5374</v>
      </c>
      <c r="F657" s="75" t="s">
        <v>5376</v>
      </c>
    </row>
    <row r="658" spans="1:6">
      <c r="A658" s="75">
        <v>4</v>
      </c>
      <c r="B658" s="75" t="s">
        <v>3511</v>
      </c>
      <c r="C658" s="75" t="s">
        <v>5375</v>
      </c>
      <c r="D658" s="75">
        <v>4</v>
      </c>
      <c r="E658" s="75" t="s">
        <v>3511</v>
      </c>
      <c r="F658" s="75" t="s">
        <v>5376</v>
      </c>
    </row>
    <row r="659" spans="1:6">
      <c r="A659" s="75">
        <v>5</v>
      </c>
      <c r="B659" s="75" t="s">
        <v>2063</v>
      </c>
      <c r="C659" s="75" t="s">
        <v>2064</v>
      </c>
      <c r="D659" s="75">
        <v>5</v>
      </c>
      <c r="E659" s="75" t="s">
        <v>2063</v>
      </c>
      <c r="F659" s="75" t="s">
        <v>2064</v>
      </c>
    </row>
    <row r="660" spans="1:6">
      <c r="A660" s="75">
        <v>5</v>
      </c>
      <c r="B660" s="75" t="s">
        <v>2065</v>
      </c>
      <c r="C660" s="75" t="s">
        <v>2066</v>
      </c>
      <c r="D660" s="75">
        <v>5</v>
      </c>
      <c r="E660" s="75" t="s">
        <v>2065</v>
      </c>
      <c r="F660" s="75" t="s">
        <v>2066</v>
      </c>
    </row>
    <row r="661" spans="1:6">
      <c r="A661" s="75">
        <v>5</v>
      </c>
      <c r="B661" s="75" t="s">
        <v>2067</v>
      </c>
      <c r="C661" s="75" t="s">
        <v>2068</v>
      </c>
      <c r="D661" s="75">
        <v>5</v>
      </c>
      <c r="E661" s="75" t="s">
        <v>2067</v>
      </c>
      <c r="F661" s="75" t="s">
        <v>2068</v>
      </c>
    </row>
    <row r="662" spans="1:6">
      <c r="A662" s="75">
        <v>3</v>
      </c>
      <c r="B662" s="75" t="s">
        <v>5377</v>
      </c>
      <c r="C662" s="75" t="s">
        <v>5378</v>
      </c>
      <c r="D662" s="75">
        <v>3</v>
      </c>
      <c r="E662" s="75" t="s">
        <v>4939</v>
      </c>
      <c r="F662" s="75" t="s">
        <v>1804</v>
      </c>
    </row>
    <row r="663" spans="1:6">
      <c r="A663" s="75">
        <v>3</v>
      </c>
      <c r="B663" s="75" t="s">
        <v>5377</v>
      </c>
      <c r="C663" s="75" t="s">
        <v>5378</v>
      </c>
      <c r="D663" s="75">
        <v>3</v>
      </c>
      <c r="E663" s="75" t="s">
        <v>5377</v>
      </c>
      <c r="F663" s="75" t="s">
        <v>5379</v>
      </c>
    </row>
    <row r="664" spans="1:6">
      <c r="A664" s="75">
        <v>4</v>
      </c>
      <c r="B664" s="75" t="s">
        <v>3512</v>
      </c>
      <c r="C664" s="75" t="s">
        <v>2070</v>
      </c>
      <c r="D664" s="75">
        <v>4</v>
      </c>
      <c r="E664" s="75" t="s">
        <v>3512</v>
      </c>
      <c r="F664" s="75" t="s">
        <v>2070</v>
      </c>
    </row>
    <row r="665" spans="1:6">
      <c r="A665" s="75">
        <v>5</v>
      </c>
      <c r="B665" s="75" t="s">
        <v>2069</v>
      </c>
      <c r="C665" s="75" t="s">
        <v>2070</v>
      </c>
      <c r="D665" s="75">
        <v>5</v>
      </c>
      <c r="E665" s="75" t="s">
        <v>2069</v>
      </c>
      <c r="F665" s="75" t="s">
        <v>2070</v>
      </c>
    </row>
    <row r="666" spans="1:6">
      <c r="A666" s="75">
        <v>4</v>
      </c>
      <c r="B666" s="75" t="s">
        <v>3513</v>
      </c>
      <c r="C666" s="75" t="s">
        <v>5380</v>
      </c>
      <c r="D666" s="75">
        <v>4</v>
      </c>
      <c r="E666" s="75" t="s">
        <v>3424</v>
      </c>
      <c r="F666" s="75" t="s">
        <v>1804</v>
      </c>
    </row>
    <row r="667" spans="1:6">
      <c r="A667" s="75">
        <v>4</v>
      </c>
      <c r="B667" s="75" t="s">
        <v>3513</v>
      </c>
      <c r="C667" s="75" t="s">
        <v>5380</v>
      </c>
      <c r="D667" s="75">
        <v>4</v>
      </c>
      <c r="E667" s="75" t="s">
        <v>3513</v>
      </c>
      <c r="F667" s="75" t="s">
        <v>5380</v>
      </c>
    </row>
    <row r="668" spans="1:6">
      <c r="A668" s="75">
        <v>5</v>
      </c>
      <c r="B668" s="75" t="s">
        <v>2071</v>
      </c>
      <c r="C668" s="75" t="s">
        <v>2072</v>
      </c>
      <c r="D668" s="75">
        <v>5</v>
      </c>
      <c r="E668" s="75" t="s">
        <v>2071</v>
      </c>
      <c r="F668" s="75" t="s">
        <v>2072</v>
      </c>
    </row>
    <row r="669" spans="1:6">
      <c r="A669" s="75">
        <v>5</v>
      </c>
      <c r="B669" s="75" t="s">
        <v>2073</v>
      </c>
      <c r="C669" s="75" t="s">
        <v>2074</v>
      </c>
      <c r="D669" s="75">
        <v>5</v>
      </c>
      <c r="E669" s="75" t="s">
        <v>5166</v>
      </c>
      <c r="F669" s="75" t="s">
        <v>5167</v>
      </c>
    </row>
    <row r="670" spans="1:6">
      <c r="A670" s="75">
        <v>5</v>
      </c>
      <c r="B670" s="75" t="s">
        <v>2073</v>
      </c>
      <c r="C670" s="75" t="s">
        <v>2074</v>
      </c>
      <c r="D670" s="75">
        <v>5</v>
      </c>
      <c r="E670" s="75" t="s">
        <v>2073</v>
      </c>
      <c r="F670" s="75" t="s">
        <v>2074</v>
      </c>
    </row>
    <row r="671" spans="1:6">
      <c r="A671" s="75">
        <v>2</v>
      </c>
      <c r="B671" s="75" t="s">
        <v>4861</v>
      </c>
      <c r="C671" s="75" t="s">
        <v>5381</v>
      </c>
      <c r="D671" s="75">
        <v>2</v>
      </c>
      <c r="E671" s="75" t="s">
        <v>4861</v>
      </c>
      <c r="F671" s="75" t="s">
        <v>5381</v>
      </c>
    </row>
    <row r="672" spans="1:6">
      <c r="A672" s="75">
        <v>3</v>
      </c>
      <c r="B672" s="75" t="s">
        <v>5382</v>
      </c>
      <c r="C672" s="75" t="s">
        <v>2076</v>
      </c>
      <c r="D672" s="75">
        <v>3</v>
      </c>
      <c r="E672" s="75" t="s">
        <v>5382</v>
      </c>
      <c r="F672" s="75" t="s">
        <v>2076</v>
      </c>
    </row>
    <row r="673" spans="1:6">
      <c r="A673" s="75">
        <v>4</v>
      </c>
      <c r="B673" s="75" t="s">
        <v>3514</v>
      </c>
      <c r="C673" s="75" t="s">
        <v>2076</v>
      </c>
      <c r="D673" s="75">
        <v>4</v>
      </c>
      <c r="E673" s="75" t="s">
        <v>3514</v>
      </c>
      <c r="F673" s="75" t="s">
        <v>2076</v>
      </c>
    </row>
    <row r="674" spans="1:6">
      <c r="A674" s="75">
        <v>5</v>
      </c>
      <c r="B674" s="75" t="s">
        <v>2075</v>
      </c>
      <c r="C674" s="75" t="s">
        <v>2076</v>
      </c>
      <c r="D674" s="75">
        <v>5</v>
      </c>
      <c r="E674" s="75" t="s">
        <v>2075</v>
      </c>
      <c r="F674" s="75" t="s">
        <v>2076</v>
      </c>
    </row>
    <row r="675" spans="1:6">
      <c r="A675" s="75">
        <v>3</v>
      </c>
      <c r="B675" s="75" t="s">
        <v>5383</v>
      </c>
      <c r="C675" s="75" t="s">
        <v>2078</v>
      </c>
      <c r="D675" s="75">
        <v>3</v>
      </c>
      <c r="E675" s="75" t="s">
        <v>5383</v>
      </c>
      <c r="F675" s="75" t="s">
        <v>5384</v>
      </c>
    </row>
    <row r="676" spans="1:6">
      <c r="A676" s="75">
        <v>4</v>
      </c>
      <c r="B676" s="75" t="s">
        <v>3515</v>
      </c>
      <c r="C676" s="75" t="s">
        <v>2078</v>
      </c>
      <c r="D676" s="75">
        <v>4</v>
      </c>
      <c r="E676" s="75" t="s">
        <v>3515</v>
      </c>
      <c r="F676" s="75" t="s">
        <v>5384</v>
      </c>
    </row>
    <row r="677" spans="1:6">
      <c r="A677" s="75">
        <v>5</v>
      </c>
      <c r="B677" s="75" t="s">
        <v>2077</v>
      </c>
      <c r="C677" s="75" t="s">
        <v>2078</v>
      </c>
      <c r="D677" s="75">
        <v>5</v>
      </c>
      <c r="E677" s="75" t="s">
        <v>2077</v>
      </c>
      <c r="F677" s="75" t="s">
        <v>5384</v>
      </c>
    </row>
    <row r="678" spans="1:6">
      <c r="A678" s="75">
        <v>3</v>
      </c>
      <c r="B678" s="75" t="s">
        <v>5385</v>
      </c>
      <c r="C678" s="75" t="s">
        <v>5386</v>
      </c>
      <c r="D678" s="75">
        <v>3</v>
      </c>
      <c r="E678" s="75" t="s">
        <v>5385</v>
      </c>
      <c r="F678" s="75" t="s">
        <v>5387</v>
      </c>
    </row>
    <row r="679" spans="1:6">
      <c r="A679" s="75">
        <v>4</v>
      </c>
      <c r="B679" s="75" t="s">
        <v>3516</v>
      </c>
      <c r="C679" s="75" t="s">
        <v>2080</v>
      </c>
      <c r="D679" s="75">
        <v>4</v>
      </c>
      <c r="E679" s="75" t="s">
        <v>3516</v>
      </c>
      <c r="F679" s="75" t="s">
        <v>5388</v>
      </c>
    </row>
    <row r="680" spans="1:6">
      <c r="A680" s="75">
        <v>5</v>
      </c>
      <c r="B680" s="75" t="s">
        <v>2079</v>
      </c>
      <c r="C680" s="75" t="s">
        <v>2080</v>
      </c>
      <c r="D680" s="75">
        <v>5</v>
      </c>
      <c r="E680" s="75" t="s">
        <v>2079</v>
      </c>
      <c r="F680" s="75" t="s">
        <v>5388</v>
      </c>
    </row>
    <row r="681" spans="1:6">
      <c r="A681" s="75">
        <v>4</v>
      </c>
      <c r="B681" s="75" t="s">
        <v>3517</v>
      </c>
      <c r="C681" s="75" t="s">
        <v>2082</v>
      </c>
      <c r="D681" s="75">
        <v>4</v>
      </c>
      <c r="E681" s="75" t="s">
        <v>3517</v>
      </c>
      <c r="F681" s="75" t="s">
        <v>2082</v>
      </c>
    </row>
    <row r="682" spans="1:6">
      <c r="A682" s="75">
        <v>5</v>
      </c>
      <c r="B682" s="75" t="s">
        <v>2081</v>
      </c>
      <c r="C682" s="75" t="s">
        <v>2082</v>
      </c>
      <c r="D682" s="75">
        <v>5</v>
      </c>
      <c r="E682" s="75" t="s">
        <v>2081</v>
      </c>
      <c r="F682" s="75" t="s">
        <v>2082</v>
      </c>
    </row>
    <row r="683" spans="1:6">
      <c r="A683" s="75">
        <v>4</v>
      </c>
      <c r="B683" s="75" t="s">
        <v>3518</v>
      </c>
      <c r="C683" s="75" t="s">
        <v>2084</v>
      </c>
      <c r="D683" s="75">
        <v>4</v>
      </c>
      <c r="E683" s="75" t="s">
        <v>3518</v>
      </c>
      <c r="F683" s="75" t="s">
        <v>2084</v>
      </c>
    </row>
    <row r="684" spans="1:6">
      <c r="A684" s="75">
        <v>5</v>
      </c>
      <c r="B684" s="75" t="s">
        <v>2083</v>
      </c>
      <c r="C684" s="75" t="s">
        <v>2084</v>
      </c>
      <c r="D684" s="75">
        <v>5</v>
      </c>
      <c r="E684" s="75" t="s">
        <v>2083</v>
      </c>
      <c r="F684" s="75" t="s">
        <v>2084</v>
      </c>
    </row>
    <row r="685" spans="1:6">
      <c r="A685" s="75">
        <v>4</v>
      </c>
      <c r="B685" s="75" t="s">
        <v>3519</v>
      </c>
      <c r="C685" s="75" t="s">
        <v>2086</v>
      </c>
      <c r="D685" s="75">
        <v>4</v>
      </c>
      <c r="E685" s="75" t="s">
        <v>3519</v>
      </c>
      <c r="F685" s="75" t="s">
        <v>2086</v>
      </c>
    </row>
    <row r="686" spans="1:6">
      <c r="A686" s="75">
        <v>5</v>
      </c>
      <c r="B686" s="75" t="s">
        <v>2085</v>
      </c>
      <c r="C686" s="75" t="s">
        <v>2086</v>
      </c>
      <c r="D686" s="75">
        <v>5</v>
      </c>
      <c r="E686" s="75" t="s">
        <v>2085</v>
      </c>
      <c r="F686" s="75" t="s">
        <v>2086</v>
      </c>
    </row>
    <row r="687" spans="1:6">
      <c r="A687" s="75">
        <v>3</v>
      </c>
      <c r="B687" s="75" t="s">
        <v>5389</v>
      </c>
      <c r="C687" s="75" t="s">
        <v>5390</v>
      </c>
      <c r="D687" s="75">
        <v>3</v>
      </c>
      <c r="E687" s="75" t="s">
        <v>5389</v>
      </c>
      <c r="F687" s="75" t="s">
        <v>5391</v>
      </c>
    </row>
    <row r="688" spans="1:6">
      <c r="A688" s="75">
        <v>4</v>
      </c>
      <c r="B688" s="75" t="s">
        <v>3520</v>
      </c>
      <c r="C688" s="75" t="s">
        <v>2088</v>
      </c>
      <c r="D688" s="75">
        <v>4</v>
      </c>
      <c r="E688" s="75" t="s">
        <v>3520</v>
      </c>
      <c r="F688" s="75" t="s">
        <v>5392</v>
      </c>
    </row>
    <row r="689" spans="1:6">
      <c r="A689" s="75">
        <v>5</v>
      </c>
      <c r="B689" s="75" t="s">
        <v>2087</v>
      </c>
      <c r="C689" s="75" t="s">
        <v>2088</v>
      </c>
      <c r="D689" s="75">
        <v>5</v>
      </c>
      <c r="E689" s="75" t="s">
        <v>2087</v>
      </c>
      <c r="F689" s="75" t="s">
        <v>5392</v>
      </c>
    </row>
    <row r="690" spans="1:6">
      <c r="A690" s="75">
        <v>4</v>
      </c>
      <c r="B690" s="75" t="s">
        <v>3521</v>
      </c>
      <c r="C690" s="75" t="s">
        <v>2090</v>
      </c>
      <c r="D690" s="75">
        <v>4</v>
      </c>
      <c r="E690" s="75" t="s">
        <v>3521</v>
      </c>
      <c r="F690" s="75" t="s">
        <v>5393</v>
      </c>
    </row>
    <row r="691" spans="1:6">
      <c r="A691" s="75">
        <v>5</v>
      </c>
      <c r="B691" s="75" t="s">
        <v>2089</v>
      </c>
      <c r="C691" s="75" t="s">
        <v>2090</v>
      </c>
      <c r="D691" s="75">
        <v>5</v>
      </c>
      <c r="E691" s="75" t="s">
        <v>2089</v>
      </c>
      <c r="F691" s="75" t="s">
        <v>5393</v>
      </c>
    </row>
    <row r="692" spans="1:6">
      <c r="A692" s="75">
        <v>4</v>
      </c>
      <c r="B692" s="75" t="s">
        <v>3522</v>
      </c>
      <c r="C692" s="75" t="s">
        <v>2092</v>
      </c>
      <c r="D692" s="75">
        <v>4</v>
      </c>
      <c r="E692" s="75" t="s">
        <v>3522</v>
      </c>
      <c r="F692" s="75" t="s">
        <v>5394</v>
      </c>
    </row>
    <row r="693" spans="1:6">
      <c r="A693" s="75">
        <v>5</v>
      </c>
      <c r="B693" s="75" t="s">
        <v>2091</v>
      </c>
      <c r="C693" s="75" t="s">
        <v>2092</v>
      </c>
      <c r="D693" s="75">
        <v>5</v>
      </c>
      <c r="E693" s="75" t="s">
        <v>2091</v>
      </c>
      <c r="F693" s="75" t="s">
        <v>5394</v>
      </c>
    </row>
    <row r="694" spans="1:6">
      <c r="A694" s="75">
        <v>4</v>
      </c>
      <c r="B694" s="75" t="s">
        <v>3523</v>
      </c>
      <c r="C694" s="75" t="s">
        <v>2094</v>
      </c>
      <c r="D694" s="75">
        <v>4</v>
      </c>
      <c r="E694" s="75" t="s">
        <v>3523</v>
      </c>
      <c r="F694" s="75" t="s">
        <v>5395</v>
      </c>
    </row>
    <row r="695" spans="1:6">
      <c r="A695" s="75">
        <v>5</v>
      </c>
      <c r="B695" s="75" t="s">
        <v>2093</v>
      </c>
      <c r="C695" s="75" t="s">
        <v>2094</v>
      </c>
      <c r="D695" s="75">
        <v>5</v>
      </c>
      <c r="E695" s="75" t="s">
        <v>2093</v>
      </c>
      <c r="F695" s="75" t="s">
        <v>5395</v>
      </c>
    </row>
    <row r="696" spans="1:6">
      <c r="A696" s="75">
        <v>4</v>
      </c>
      <c r="B696" s="75" t="s">
        <v>3524</v>
      </c>
      <c r="C696" s="75" t="s">
        <v>2096</v>
      </c>
      <c r="D696" s="75">
        <v>4</v>
      </c>
      <c r="E696" s="75" t="s">
        <v>3524</v>
      </c>
      <c r="F696" s="75" t="s">
        <v>5396</v>
      </c>
    </row>
    <row r="697" spans="1:6">
      <c r="A697" s="75">
        <v>5</v>
      </c>
      <c r="B697" s="75" t="s">
        <v>2095</v>
      </c>
      <c r="C697" s="75" t="s">
        <v>2096</v>
      </c>
      <c r="D697" s="75">
        <v>5</v>
      </c>
      <c r="E697" s="75" t="s">
        <v>2095</v>
      </c>
      <c r="F697" s="75" t="s">
        <v>5396</v>
      </c>
    </row>
    <row r="698" spans="1:6">
      <c r="A698" s="75">
        <v>4</v>
      </c>
      <c r="B698" s="75" t="s">
        <v>3525</v>
      </c>
      <c r="C698" s="75" t="s">
        <v>2098</v>
      </c>
      <c r="D698" s="75">
        <v>4</v>
      </c>
      <c r="E698" s="75" t="s">
        <v>3525</v>
      </c>
      <c r="F698" s="75" t="s">
        <v>5397</v>
      </c>
    </row>
    <row r="699" spans="1:6">
      <c r="A699" s="75">
        <v>5</v>
      </c>
      <c r="B699" s="75" t="s">
        <v>2097</v>
      </c>
      <c r="C699" s="75" t="s">
        <v>2098</v>
      </c>
      <c r="D699" s="75">
        <v>5</v>
      </c>
      <c r="E699" s="75" t="s">
        <v>2097</v>
      </c>
      <c r="F699" s="75" t="s">
        <v>5397</v>
      </c>
    </row>
    <row r="700" spans="1:6">
      <c r="A700" s="75">
        <v>3</v>
      </c>
      <c r="B700" s="75" t="s">
        <v>5398</v>
      </c>
      <c r="C700" s="75" t="s">
        <v>5399</v>
      </c>
      <c r="D700" s="75">
        <v>3</v>
      </c>
      <c r="E700" s="75" t="s">
        <v>5398</v>
      </c>
      <c r="F700" s="75" t="s">
        <v>5400</v>
      </c>
    </row>
    <row r="701" spans="1:6">
      <c r="A701" s="75">
        <v>4</v>
      </c>
      <c r="B701" s="75" t="s">
        <v>3526</v>
      </c>
      <c r="C701" s="75" t="s">
        <v>2100</v>
      </c>
      <c r="D701" s="75">
        <v>4</v>
      </c>
      <c r="E701" s="75" t="s">
        <v>3526</v>
      </c>
      <c r="F701" s="75" t="s">
        <v>5401</v>
      </c>
    </row>
    <row r="702" spans="1:6">
      <c r="A702" s="75">
        <v>5</v>
      </c>
      <c r="B702" s="75" t="s">
        <v>2099</v>
      </c>
      <c r="C702" s="75" t="s">
        <v>2100</v>
      </c>
      <c r="D702" s="75">
        <v>5</v>
      </c>
      <c r="E702" s="75" t="s">
        <v>2099</v>
      </c>
      <c r="F702" s="75" t="s">
        <v>5401</v>
      </c>
    </row>
    <row r="703" spans="1:6">
      <c r="A703" s="75">
        <v>4</v>
      </c>
      <c r="B703" s="75" t="s">
        <v>3527</v>
      </c>
      <c r="C703" s="75" t="s">
        <v>2102</v>
      </c>
      <c r="D703" s="75">
        <v>4</v>
      </c>
      <c r="E703" s="75" t="s">
        <v>3527</v>
      </c>
      <c r="F703" s="75" t="s">
        <v>2102</v>
      </c>
    </row>
    <row r="704" spans="1:6">
      <c r="A704" s="75">
        <v>5</v>
      </c>
      <c r="B704" s="75" t="s">
        <v>2101</v>
      </c>
      <c r="C704" s="75" t="s">
        <v>2102</v>
      </c>
      <c r="D704" s="75">
        <v>5</v>
      </c>
      <c r="E704" s="75" t="s">
        <v>2101</v>
      </c>
      <c r="F704" s="75" t="s">
        <v>2102</v>
      </c>
    </row>
    <row r="705" spans="1:6">
      <c r="A705" s="75">
        <v>4</v>
      </c>
      <c r="B705" s="75" t="s">
        <v>3528</v>
      </c>
      <c r="C705" s="75" t="s">
        <v>2104</v>
      </c>
      <c r="D705" s="75">
        <v>4</v>
      </c>
      <c r="E705" s="75" t="s">
        <v>3528</v>
      </c>
      <c r="F705" s="75" t="s">
        <v>2104</v>
      </c>
    </row>
    <row r="706" spans="1:6">
      <c r="A706" s="75">
        <v>5</v>
      </c>
      <c r="B706" s="75" t="s">
        <v>2103</v>
      </c>
      <c r="C706" s="75" t="s">
        <v>2104</v>
      </c>
      <c r="D706" s="75">
        <v>5</v>
      </c>
      <c r="E706" s="75" t="s">
        <v>2103</v>
      </c>
      <c r="F706" s="75" t="s">
        <v>2104</v>
      </c>
    </row>
    <row r="707" spans="1:6">
      <c r="A707" s="75">
        <v>4</v>
      </c>
      <c r="B707" s="75" t="s">
        <v>3529</v>
      </c>
      <c r="C707" s="75" t="s">
        <v>2106</v>
      </c>
      <c r="D707" s="75">
        <v>4</v>
      </c>
      <c r="E707" s="75" t="s">
        <v>3528</v>
      </c>
      <c r="F707" s="75" t="s">
        <v>2104</v>
      </c>
    </row>
    <row r="708" spans="1:6">
      <c r="A708" s="75">
        <v>4</v>
      </c>
      <c r="B708" s="75" t="s">
        <v>3529</v>
      </c>
      <c r="C708" s="75" t="s">
        <v>2106</v>
      </c>
      <c r="D708" s="75">
        <v>4</v>
      </c>
      <c r="E708" s="75" t="s">
        <v>3529</v>
      </c>
      <c r="F708" s="75" t="s">
        <v>2106</v>
      </c>
    </row>
    <row r="709" spans="1:6">
      <c r="A709" s="75">
        <v>5</v>
      </c>
      <c r="B709" s="75" t="s">
        <v>2105</v>
      </c>
      <c r="C709" s="75" t="s">
        <v>2106</v>
      </c>
      <c r="D709" s="75">
        <v>5</v>
      </c>
      <c r="E709" s="75" t="s">
        <v>2103</v>
      </c>
      <c r="F709" s="75" t="s">
        <v>2104</v>
      </c>
    </row>
    <row r="710" spans="1:6">
      <c r="A710" s="75">
        <v>5</v>
      </c>
      <c r="B710" s="75" t="s">
        <v>2105</v>
      </c>
      <c r="C710" s="75" t="s">
        <v>2106</v>
      </c>
      <c r="D710" s="75">
        <v>5</v>
      </c>
      <c r="E710" s="75" t="s">
        <v>2105</v>
      </c>
      <c r="F710" s="75" t="s">
        <v>2106</v>
      </c>
    </row>
    <row r="711" spans="1:6">
      <c r="A711" s="75">
        <v>2</v>
      </c>
      <c r="B711" s="75" t="s">
        <v>4862</v>
      </c>
      <c r="C711" s="75" t="s">
        <v>5402</v>
      </c>
      <c r="D711" s="75">
        <v>2</v>
      </c>
      <c r="E711" s="75" t="s">
        <v>4862</v>
      </c>
      <c r="F711" s="75" t="s">
        <v>5403</v>
      </c>
    </row>
    <row r="712" spans="1:6">
      <c r="A712" s="75">
        <v>3</v>
      </c>
      <c r="B712" s="75" t="s">
        <v>5404</v>
      </c>
      <c r="C712" s="75" t="s">
        <v>5405</v>
      </c>
      <c r="D712" s="75">
        <v>3</v>
      </c>
      <c r="E712" s="75" t="s">
        <v>5404</v>
      </c>
      <c r="F712" s="75" t="s">
        <v>5405</v>
      </c>
    </row>
    <row r="713" spans="1:6">
      <c r="A713" s="75">
        <v>4</v>
      </c>
      <c r="B713" s="75" t="s">
        <v>3530</v>
      </c>
      <c r="C713" s="75" t="s">
        <v>2108</v>
      </c>
      <c r="D713" s="75">
        <v>4</v>
      </c>
      <c r="E713" s="75" t="s">
        <v>3530</v>
      </c>
      <c r="F713" s="75" t="s">
        <v>5406</v>
      </c>
    </row>
    <row r="714" spans="1:6">
      <c r="A714" s="75">
        <v>5</v>
      </c>
      <c r="B714" s="75" t="s">
        <v>2107</v>
      </c>
      <c r="C714" s="75" t="s">
        <v>2108</v>
      </c>
      <c r="D714" s="75">
        <v>5</v>
      </c>
      <c r="E714" s="75" t="s">
        <v>2107</v>
      </c>
      <c r="F714" s="75" t="s">
        <v>5406</v>
      </c>
    </row>
    <row r="715" spans="1:6">
      <c r="A715" s="75">
        <v>4</v>
      </c>
      <c r="B715" s="75" t="s">
        <v>3531</v>
      </c>
      <c r="C715" s="75" t="s">
        <v>2110</v>
      </c>
      <c r="D715" s="75">
        <v>4</v>
      </c>
      <c r="E715" s="75" t="s">
        <v>3531</v>
      </c>
      <c r="F715" s="75" t="s">
        <v>5407</v>
      </c>
    </row>
    <row r="716" spans="1:6">
      <c r="A716" s="75">
        <v>5</v>
      </c>
      <c r="B716" s="75" t="s">
        <v>2109</v>
      </c>
      <c r="C716" s="75" t="s">
        <v>2110</v>
      </c>
      <c r="D716" s="75">
        <v>5</v>
      </c>
      <c r="E716" s="75" t="s">
        <v>2109</v>
      </c>
      <c r="F716" s="75" t="s">
        <v>5407</v>
      </c>
    </row>
    <row r="717" spans="1:6">
      <c r="A717" s="75">
        <v>3</v>
      </c>
      <c r="B717" s="75" t="s">
        <v>5408</v>
      </c>
      <c r="C717" s="75" t="s">
        <v>5409</v>
      </c>
      <c r="D717" s="75">
        <v>3</v>
      </c>
      <c r="E717" s="75" t="s">
        <v>5408</v>
      </c>
      <c r="F717" s="75" t="s">
        <v>5410</v>
      </c>
    </row>
    <row r="718" spans="1:6">
      <c r="A718" s="75">
        <v>3</v>
      </c>
      <c r="B718" s="75" t="s">
        <v>5408</v>
      </c>
      <c r="C718" s="75" t="s">
        <v>5409</v>
      </c>
      <c r="D718" s="75">
        <v>3</v>
      </c>
      <c r="E718" s="75" t="s">
        <v>5411</v>
      </c>
      <c r="F718" s="75" t="s">
        <v>5412</v>
      </c>
    </row>
    <row r="719" spans="1:6">
      <c r="A719" s="75">
        <v>4</v>
      </c>
      <c r="B719" s="75" t="s">
        <v>3532</v>
      </c>
      <c r="C719" s="75" t="s">
        <v>5413</v>
      </c>
      <c r="D719" s="75">
        <v>4</v>
      </c>
      <c r="E719" s="75" t="s">
        <v>3532</v>
      </c>
      <c r="F719" s="75" t="s">
        <v>5414</v>
      </c>
    </row>
    <row r="720" spans="1:6">
      <c r="A720" s="75">
        <v>4</v>
      </c>
      <c r="B720" s="75" t="s">
        <v>3532</v>
      </c>
      <c r="C720" s="75" t="s">
        <v>5413</v>
      </c>
      <c r="D720" s="75">
        <v>4</v>
      </c>
      <c r="E720" s="75" t="s">
        <v>3534</v>
      </c>
      <c r="F720" s="75" t="s">
        <v>5412</v>
      </c>
    </row>
    <row r="721" spans="1:6">
      <c r="A721" s="75">
        <v>5</v>
      </c>
      <c r="B721" s="75" t="s">
        <v>2111</v>
      </c>
      <c r="C721" s="75" t="s">
        <v>2112</v>
      </c>
      <c r="D721" s="75">
        <v>5</v>
      </c>
      <c r="E721" s="75" t="s">
        <v>5415</v>
      </c>
      <c r="F721" s="75" t="s">
        <v>5414</v>
      </c>
    </row>
    <row r="722" spans="1:6">
      <c r="A722" s="75">
        <v>5</v>
      </c>
      <c r="B722" s="75" t="s">
        <v>2113</v>
      </c>
      <c r="C722" s="75" t="s">
        <v>2114</v>
      </c>
      <c r="D722" s="75">
        <v>5</v>
      </c>
      <c r="E722" s="75" t="s">
        <v>5416</v>
      </c>
      <c r="F722" s="75" t="s">
        <v>5412</v>
      </c>
    </row>
    <row r="723" spans="1:6">
      <c r="A723" s="75">
        <v>4</v>
      </c>
      <c r="B723" s="75" t="s">
        <v>3533</v>
      </c>
      <c r="C723" s="75" t="s">
        <v>2116</v>
      </c>
      <c r="D723" s="75">
        <v>4</v>
      </c>
      <c r="E723" s="75" t="s">
        <v>4952</v>
      </c>
      <c r="F723" s="75" t="s">
        <v>5417</v>
      </c>
    </row>
    <row r="724" spans="1:6">
      <c r="A724" s="75">
        <v>5</v>
      </c>
      <c r="B724" s="75" t="s">
        <v>2115</v>
      </c>
      <c r="C724" s="75" t="s">
        <v>2116</v>
      </c>
      <c r="D724" s="75">
        <v>5</v>
      </c>
      <c r="E724" s="75" t="s">
        <v>5418</v>
      </c>
      <c r="F724" s="75" t="s">
        <v>5417</v>
      </c>
    </row>
    <row r="725" spans="1:6">
      <c r="A725" s="75">
        <v>3</v>
      </c>
      <c r="B725" s="75" t="s">
        <v>5411</v>
      </c>
      <c r="C725" s="75" t="s">
        <v>5419</v>
      </c>
      <c r="D725" s="75">
        <v>3</v>
      </c>
      <c r="E725" s="75" t="s">
        <v>5420</v>
      </c>
      <c r="F725" s="75" t="s">
        <v>5419</v>
      </c>
    </row>
    <row r="726" spans="1:6">
      <c r="A726" s="75">
        <v>4</v>
      </c>
      <c r="B726" s="75" t="s">
        <v>3534</v>
      </c>
      <c r="C726" s="75" t="s">
        <v>5419</v>
      </c>
      <c r="D726" s="75">
        <v>4</v>
      </c>
      <c r="E726" s="75" t="s">
        <v>3535</v>
      </c>
      <c r="F726" s="75" t="s">
        <v>5419</v>
      </c>
    </row>
    <row r="727" spans="1:6">
      <c r="A727" s="75">
        <v>5</v>
      </c>
      <c r="B727" s="75" t="s">
        <v>2117</v>
      </c>
      <c r="C727" s="75" t="s">
        <v>2118</v>
      </c>
      <c r="D727" s="75">
        <v>5</v>
      </c>
      <c r="E727" s="75" t="s">
        <v>5421</v>
      </c>
      <c r="F727" s="75" t="s">
        <v>2118</v>
      </c>
    </row>
    <row r="728" spans="1:6">
      <c r="A728" s="75">
        <v>5</v>
      </c>
      <c r="B728" s="75" t="s">
        <v>2119</v>
      </c>
      <c r="C728" s="75" t="s">
        <v>2120</v>
      </c>
      <c r="D728" s="75">
        <v>5</v>
      </c>
      <c r="E728" s="75" t="s">
        <v>5422</v>
      </c>
      <c r="F728" s="75" t="s">
        <v>2120</v>
      </c>
    </row>
    <row r="729" spans="1:6">
      <c r="A729" s="75">
        <v>3</v>
      </c>
      <c r="B729" s="75" t="s">
        <v>5420</v>
      </c>
      <c r="C729" s="75" t="s">
        <v>2122</v>
      </c>
      <c r="D729" s="75">
        <v>3</v>
      </c>
      <c r="E729" s="75" t="s">
        <v>5423</v>
      </c>
      <c r="F729" s="75" t="s">
        <v>5424</v>
      </c>
    </row>
    <row r="730" spans="1:6">
      <c r="A730" s="75">
        <v>4</v>
      </c>
      <c r="B730" s="75" t="s">
        <v>3535</v>
      </c>
      <c r="C730" s="75" t="s">
        <v>2122</v>
      </c>
      <c r="D730" s="75">
        <v>4</v>
      </c>
      <c r="E730" s="75" t="s">
        <v>5425</v>
      </c>
      <c r="F730" s="75" t="s">
        <v>5424</v>
      </c>
    </row>
    <row r="731" spans="1:6">
      <c r="A731" s="75">
        <v>5</v>
      </c>
      <c r="B731" s="75" t="s">
        <v>2121</v>
      </c>
      <c r="C731" s="75" t="s">
        <v>2122</v>
      </c>
      <c r="D731" s="75">
        <v>5</v>
      </c>
      <c r="E731" s="75" t="s">
        <v>5426</v>
      </c>
      <c r="F731" s="75" t="s">
        <v>5427</v>
      </c>
    </row>
    <row r="732" spans="1:6">
      <c r="A732" s="75">
        <v>5</v>
      </c>
      <c r="B732" s="75" t="s">
        <v>2121</v>
      </c>
      <c r="C732" s="75" t="s">
        <v>2122</v>
      </c>
      <c r="D732" s="75">
        <v>5</v>
      </c>
      <c r="E732" s="75" t="s">
        <v>5428</v>
      </c>
      <c r="F732" s="75" t="s">
        <v>5429</v>
      </c>
    </row>
    <row r="733" spans="1:6">
      <c r="A733" s="75">
        <v>3</v>
      </c>
      <c r="B733" s="75" t="s">
        <v>5423</v>
      </c>
      <c r="C733" s="75" t="s">
        <v>5430</v>
      </c>
      <c r="D733" s="75">
        <v>3</v>
      </c>
      <c r="E733" s="75" t="s">
        <v>5431</v>
      </c>
      <c r="F733" s="75" t="s">
        <v>5432</v>
      </c>
    </row>
    <row r="734" spans="1:6">
      <c r="A734" s="75">
        <v>4</v>
      </c>
      <c r="B734" s="75" t="s">
        <v>3536</v>
      </c>
      <c r="C734" s="75" t="s">
        <v>2124</v>
      </c>
      <c r="D734" s="75">
        <v>4</v>
      </c>
      <c r="E734" s="75" t="s">
        <v>3539</v>
      </c>
      <c r="F734" s="75" t="s">
        <v>5433</v>
      </c>
    </row>
    <row r="735" spans="1:6">
      <c r="A735" s="75">
        <v>5</v>
      </c>
      <c r="B735" s="75" t="s">
        <v>2123</v>
      </c>
      <c r="C735" s="75" t="s">
        <v>2124</v>
      </c>
      <c r="D735" s="75">
        <v>5</v>
      </c>
      <c r="E735" s="75" t="s">
        <v>2129</v>
      </c>
      <c r="F735" s="75" t="s">
        <v>5433</v>
      </c>
    </row>
    <row r="736" spans="1:6">
      <c r="A736" s="75">
        <v>4</v>
      </c>
      <c r="B736" s="75" t="s">
        <v>3537</v>
      </c>
      <c r="C736" s="75" t="s">
        <v>2126</v>
      </c>
      <c r="D736" s="75">
        <v>4</v>
      </c>
      <c r="E736" s="75" t="s">
        <v>3539</v>
      </c>
      <c r="F736" s="75" t="s">
        <v>5433</v>
      </c>
    </row>
    <row r="737" spans="1:6">
      <c r="A737" s="75">
        <v>5</v>
      </c>
      <c r="B737" s="75" t="s">
        <v>2125</v>
      </c>
      <c r="C737" s="75" t="s">
        <v>2126</v>
      </c>
      <c r="D737" s="75">
        <v>5</v>
      </c>
      <c r="E737" s="75" t="s">
        <v>2129</v>
      </c>
      <c r="F737" s="75" t="s">
        <v>5433</v>
      </c>
    </row>
    <row r="738" spans="1:6">
      <c r="A738" s="75">
        <v>4</v>
      </c>
      <c r="B738" s="75" t="s">
        <v>3538</v>
      </c>
      <c r="C738" s="75" t="s">
        <v>2128</v>
      </c>
      <c r="D738" s="75">
        <v>4</v>
      </c>
      <c r="E738" s="75" t="s">
        <v>3539</v>
      </c>
      <c r="F738" s="75" t="s">
        <v>5433</v>
      </c>
    </row>
    <row r="739" spans="1:6">
      <c r="A739" s="75">
        <v>4</v>
      </c>
      <c r="B739" s="75" t="s">
        <v>3538</v>
      </c>
      <c r="C739" s="75" t="s">
        <v>2128</v>
      </c>
      <c r="D739" s="75">
        <v>4</v>
      </c>
      <c r="E739" s="75" t="s">
        <v>3540</v>
      </c>
      <c r="F739" s="75" t="s">
        <v>5434</v>
      </c>
    </row>
    <row r="740" spans="1:6">
      <c r="A740" s="75">
        <v>5</v>
      </c>
      <c r="B740" s="75" t="s">
        <v>2127</v>
      </c>
      <c r="C740" s="75" t="s">
        <v>2128</v>
      </c>
      <c r="D740" s="75">
        <v>5</v>
      </c>
      <c r="E740" s="75" t="s">
        <v>2129</v>
      </c>
      <c r="F740" s="75" t="s">
        <v>5433</v>
      </c>
    </row>
    <row r="741" spans="1:6">
      <c r="A741" s="75">
        <v>5</v>
      </c>
      <c r="B741" s="75" t="s">
        <v>2127</v>
      </c>
      <c r="C741" s="75" t="s">
        <v>2128</v>
      </c>
      <c r="D741" s="75">
        <v>5</v>
      </c>
      <c r="E741" s="75" t="s">
        <v>2131</v>
      </c>
      <c r="F741" s="75" t="s">
        <v>5434</v>
      </c>
    </row>
    <row r="742" spans="1:6">
      <c r="A742" s="75">
        <v>3</v>
      </c>
      <c r="B742" s="75" t="s">
        <v>5431</v>
      </c>
      <c r="C742" s="75" t="s">
        <v>5435</v>
      </c>
      <c r="D742" s="75">
        <v>3</v>
      </c>
      <c r="E742" s="75" t="s">
        <v>5436</v>
      </c>
      <c r="F742" s="75" t="s">
        <v>5435</v>
      </c>
    </row>
    <row r="743" spans="1:6">
      <c r="A743" s="75">
        <v>4</v>
      </c>
      <c r="B743" s="75" t="s">
        <v>3539</v>
      </c>
      <c r="C743" s="75" t="s">
        <v>2130</v>
      </c>
      <c r="D743" s="75">
        <v>4</v>
      </c>
      <c r="E743" s="75" t="s">
        <v>5437</v>
      </c>
      <c r="F743" s="75" t="s">
        <v>2130</v>
      </c>
    </row>
    <row r="744" spans="1:6">
      <c r="A744" s="75">
        <v>5</v>
      </c>
      <c r="B744" s="75" t="s">
        <v>2129</v>
      </c>
      <c r="C744" s="75" t="s">
        <v>2130</v>
      </c>
      <c r="D744" s="75">
        <v>5</v>
      </c>
      <c r="E744" s="75" t="s">
        <v>5438</v>
      </c>
      <c r="F744" s="75" t="s">
        <v>2130</v>
      </c>
    </row>
    <row r="745" spans="1:6">
      <c r="A745" s="75">
        <v>4</v>
      </c>
      <c r="B745" s="75" t="s">
        <v>3540</v>
      </c>
      <c r="C745" s="75" t="s">
        <v>2132</v>
      </c>
      <c r="D745" s="75">
        <v>4</v>
      </c>
      <c r="E745" s="75" t="s">
        <v>5439</v>
      </c>
      <c r="F745" s="75" t="s">
        <v>5440</v>
      </c>
    </row>
    <row r="746" spans="1:6">
      <c r="A746" s="75">
        <v>5</v>
      </c>
      <c r="B746" s="75" t="s">
        <v>2131</v>
      </c>
      <c r="C746" s="75" t="s">
        <v>2132</v>
      </c>
      <c r="D746" s="75">
        <v>5</v>
      </c>
      <c r="E746" s="75" t="s">
        <v>5441</v>
      </c>
      <c r="F746" s="75" t="s">
        <v>5440</v>
      </c>
    </row>
    <row r="747" spans="1:6">
      <c r="A747" s="75">
        <v>4</v>
      </c>
      <c r="B747" s="75" t="s">
        <v>3541</v>
      </c>
      <c r="C747" s="75" t="s">
        <v>5442</v>
      </c>
      <c r="D747" s="75">
        <v>4</v>
      </c>
      <c r="E747" s="75" t="s">
        <v>5443</v>
      </c>
      <c r="F747" s="75" t="s">
        <v>5442</v>
      </c>
    </row>
    <row r="748" spans="1:6">
      <c r="A748" s="75">
        <v>5</v>
      </c>
      <c r="B748" s="75" t="s">
        <v>2133</v>
      </c>
      <c r="C748" s="75" t="s">
        <v>2134</v>
      </c>
      <c r="D748" s="75">
        <v>5</v>
      </c>
      <c r="E748" s="75" t="s">
        <v>5444</v>
      </c>
      <c r="F748" s="75" t="s">
        <v>2134</v>
      </c>
    </row>
    <row r="749" spans="1:6">
      <c r="A749" s="75">
        <v>5</v>
      </c>
      <c r="B749" s="75" t="s">
        <v>2135</v>
      </c>
      <c r="C749" s="75" t="s">
        <v>2136</v>
      </c>
      <c r="D749" s="75">
        <v>5</v>
      </c>
      <c r="E749" s="75" t="s">
        <v>5445</v>
      </c>
      <c r="F749" s="75" t="s">
        <v>2136</v>
      </c>
    </row>
    <row r="750" spans="1:6">
      <c r="A750" s="75">
        <v>5</v>
      </c>
      <c r="B750" s="75" t="s">
        <v>2137</v>
      </c>
      <c r="C750" s="75" t="s">
        <v>2138</v>
      </c>
      <c r="D750" s="75">
        <v>5</v>
      </c>
      <c r="E750" s="75" t="s">
        <v>5446</v>
      </c>
      <c r="F750" s="75" t="s">
        <v>2138</v>
      </c>
    </row>
    <row r="751" spans="1:6">
      <c r="A751" s="75">
        <v>5</v>
      </c>
      <c r="B751" s="75" t="s">
        <v>2139</v>
      </c>
      <c r="C751" s="75" t="s">
        <v>2140</v>
      </c>
      <c r="D751" s="75">
        <v>5</v>
      </c>
      <c r="E751" s="75" t="s">
        <v>5447</v>
      </c>
      <c r="F751" s="75" t="s">
        <v>2140</v>
      </c>
    </row>
    <row r="752" spans="1:6">
      <c r="A752" s="75">
        <v>3</v>
      </c>
      <c r="B752" s="75" t="s">
        <v>5448</v>
      </c>
      <c r="C752" s="75" t="s">
        <v>5449</v>
      </c>
      <c r="D752" s="75">
        <v>3</v>
      </c>
      <c r="E752" s="75" t="s">
        <v>5448</v>
      </c>
      <c r="F752" s="75" t="s">
        <v>5449</v>
      </c>
    </row>
    <row r="753" spans="1:6">
      <c r="A753" s="75">
        <v>4</v>
      </c>
      <c r="B753" s="75" t="s">
        <v>3542</v>
      </c>
      <c r="C753" s="75" t="s">
        <v>2142</v>
      </c>
      <c r="D753" s="75">
        <v>4</v>
      </c>
      <c r="E753" s="75" t="s">
        <v>3542</v>
      </c>
      <c r="F753" s="75" t="s">
        <v>5450</v>
      </c>
    </row>
    <row r="754" spans="1:6">
      <c r="A754" s="75">
        <v>5</v>
      </c>
      <c r="B754" s="75" t="s">
        <v>2141</v>
      </c>
      <c r="C754" s="75" t="s">
        <v>2142</v>
      </c>
      <c r="D754" s="75">
        <v>5</v>
      </c>
      <c r="E754" s="75" t="s">
        <v>2141</v>
      </c>
      <c r="F754" s="75" t="s">
        <v>5450</v>
      </c>
    </row>
    <row r="755" spans="1:6">
      <c r="A755" s="75">
        <v>4</v>
      </c>
      <c r="B755" s="75" t="s">
        <v>3543</v>
      </c>
      <c r="C755" s="75" t="s">
        <v>2144</v>
      </c>
      <c r="D755" s="75">
        <v>4</v>
      </c>
      <c r="E755" s="75" t="s">
        <v>3543</v>
      </c>
      <c r="F755" s="75" t="s">
        <v>2144</v>
      </c>
    </row>
    <row r="756" spans="1:6">
      <c r="A756" s="75">
        <v>5</v>
      </c>
      <c r="B756" s="75" t="s">
        <v>2143</v>
      </c>
      <c r="C756" s="75" t="s">
        <v>2144</v>
      </c>
      <c r="D756" s="75">
        <v>5</v>
      </c>
      <c r="E756" s="75" t="s">
        <v>2143</v>
      </c>
      <c r="F756" s="75" t="s">
        <v>2144</v>
      </c>
    </row>
    <row r="757" spans="1:6">
      <c r="A757" s="75">
        <v>4</v>
      </c>
      <c r="B757" s="75" t="s">
        <v>3544</v>
      </c>
      <c r="C757" s="75" t="s">
        <v>5451</v>
      </c>
      <c r="D757" s="75">
        <v>4</v>
      </c>
      <c r="E757" s="75" t="s">
        <v>3544</v>
      </c>
      <c r="F757" s="75" t="s">
        <v>5451</v>
      </c>
    </row>
    <row r="758" spans="1:6">
      <c r="A758" s="75">
        <v>5</v>
      </c>
      <c r="B758" s="75" t="s">
        <v>2145</v>
      </c>
      <c r="C758" s="75" t="s">
        <v>2146</v>
      </c>
      <c r="D758" s="75">
        <v>5</v>
      </c>
      <c r="E758" s="75" t="s">
        <v>2145</v>
      </c>
      <c r="F758" s="75" t="s">
        <v>2146</v>
      </c>
    </row>
    <row r="759" spans="1:6">
      <c r="A759" s="75">
        <v>5</v>
      </c>
      <c r="B759" s="75" t="s">
        <v>2147</v>
      </c>
      <c r="C759" s="75" t="s">
        <v>2148</v>
      </c>
      <c r="D759" s="75">
        <v>5</v>
      </c>
      <c r="E759" s="75" t="s">
        <v>2147</v>
      </c>
      <c r="F759" s="75" t="s">
        <v>2148</v>
      </c>
    </row>
    <row r="760" spans="1:6">
      <c r="A760" s="75">
        <v>5</v>
      </c>
      <c r="B760" s="75" t="s">
        <v>2149</v>
      </c>
      <c r="C760" s="75" t="s">
        <v>2150</v>
      </c>
      <c r="D760" s="75">
        <v>5</v>
      </c>
      <c r="E760" s="75" t="s">
        <v>2149</v>
      </c>
      <c r="F760" s="75" t="s">
        <v>2150</v>
      </c>
    </row>
    <row r="761" spans="1:6">
      <c r="A761" s="75">
        <v>4</v>
      </c>
      <c r="B761" s="75" t="s">
        <v>3545</v>
      </c>
      <c r="C761" s="75" t="s">
        <v>2152</v>
      </c>
      <c r="D761" s="75">
        <v>4</v>
      </c>
      <c r="E761" s="75" t="s">
        <v>3545</v>
      </c>
      <c r="F761" s="75" t="s">
        <v>2152</v>
      </c>
    </row>
    <row r="762" spans="1:6">
      <c r="A762" s="75">
        <v>5</v>
      </c>
      <c r="B762" s="75" t="s">
        <v>2151</v>
      </c>
      <c r="C762" s="75" t="s">
        <v>2152</v>
      </c>
      <c r="D762" s="75">
        <v>5</v>
      </c>
      <c r="E762" s="75" t="s">
        <v>2151</v>
      </c>
      <c r="F762" s="75" t="s">
        <v>2152</v>
      </c>
    </row>
    <row r="763" spans="1:6">
      <c r="A763" s="75">
        <v>4</v>
      </c>
      <c r="B763" s="75" t="s">
        <v>3546</v>
      </c>
      <c r="C763" s="75" t="s">
        <v>5452</v>
      </c>
      <c r="D763" s="75">
        <v>4</v>
      </c>
      <c r="E763" s="75" t="s">
        <v>3546</v>
      </c>
      <c r="F763" s="75" t="s">
        <v>5452</v>
      </c>
    </row>
    <row r="764" spans="1:6">
      <c r="A764" s="75">
        <v>5</v>
      </c>
      <c r="B764" s="75" t="s">
        <v>2153</v>
      </c>
      <c r="C764" s="75" t="s">
        <v>2154</v>
      </c>
      <c r="D764" s="75">
        <v>5</v>
      </c>
      <c r="E764" s="75" t="s">
        <v>2153</v>
      </c>
      <c r="F764" s="75" t="s">
        <v>2154</v>
      </c>
    </row>
    <row r="765" spans="1:6">
      <c r="A765" s="75">
        <v>5</v>
      </c>
      <c r="B765" s="75" t="s">
        <v>2155</v>
      </c>
      <c r="C765" s="75" t="s">
        <v>2156</v>
      </c>
      <c r="D765" s="75">
        <v>5</v>
      </c>
      <c r="E765" s="75" t="s">
        <v>2155</v>
      </c>
      <c r="F765" s="75" t="s">
        <v>2156</v>
      </c>
    </row>
    <row r="766" spans="1:6">
      <c r="A766" s="75">
        <v>2</v>
      </c>
      <c r="B766" s="75" t="s">
        <v>4863</v>
      </c>
      <c r="C766" s="75" t="s">
        <v>5453</v>
      </c>
      <c r="D766" s="75">
        <v>2</v>
      </c>
      <c r="E766" s="75" t="s">
        <v>4863</v>
      </c>
      <c r="F766" s="75" t="s">
        <v>5454</v>
      </c>
    </row>
    <row r="767" spans="1:6">
      <c r="A767" s="75">
        <v>2</v>
      </c>
      <c r="B767" s="75" t="s">
        <v>4863</v>
      </c>
      <c r="C767" s="75" t="s">
        <v>5453</v>
      </c>
      <c r="D767" s="75">
        <v>2</v>
      </c>
      <c r="E767" s="75" t="s">
        <v>4865</v>
      </c>
      <c r="F767" s="75" t="s">
        <v>5455</v>
      </c>
    </row>
    <row r="768" spans="1:6">
      <c r="A768" s="75">
        <v>2</v>
      </c>
      <c r="B768" s="75" t="s">
        <v>4863</v>
      </c>
      <c r="C768" s="75" t="s">
        <v>5453</v>
      </c>
      <c r="D768" s="75">
        <v>2</v>
      </c>
      <c r="E768" s="75" t="s">
        <v>4869</v>
      </c>
      <c r="F768" s="75" t="s">
        <v>5456</v>
      </c>
    </row>
    <row r="769" spans="1:6">
      <c r="A769" s="75">
        <v>3</v>
      </c>
      <c r="B769" s="75" t="s">
        <v>4954</v>
      </c>
      <c r="C769" s="75" t="s">
        <v>5457</v>
      </c>
      <c r="D769" s="75">
        <v>3</v>
      </c>
      <c r="E769" s="75" t="s">
        <v>4954</v>
      </c>
      <c r="F769" s="75" t="s">
        <v>5458</v>
      </c>
    </row>
    <row r="770" spans="1:6">
      <c r="A770" s="75">
        <v>4</v>
      </c>
      <c r="B770" s="75" t="s">
        <v>3547</v>
      </c>
      <c r="C770" s="75" t="s">
        <v>2158</v>
      </c>
      <c r="D770" s="75">
        <v>4</v>
      </c>
      <c r="E770" s="75" t="s">
        <v>3547</v>
      </c>
      <c r="F770" s="75" t="s">
        <v>5459</v>
      </c>
    </row>
    <row r="771" spans="1:6">
      <c r="A771" s="75">
        <v>5</v>
      </c>
      <c r="B771" s="75" t="s">
        <v>2157</v>
      </c>
      <c r="C771" s="75" t="s">
        <v>2158</v>
      </c>
      <c r="D771" s="75">
        <v>5</v>
      </c>
      <c r="E771" s="75" t="s">
        <v>2157</v>
      </c>
      <c r="F771" s="75" t="s">
        <v>5459</v>
      </c>
    </row>
    <row r="772" spans="1:6">
      <c r="A772" s="75">
        <v>4</v>
      </c>
      <c r="B772" s="75" t="s">
        <v>3548</v>
      </c>
      <c r="C772" s="75" t="s">
        <v>2160</v>
      </c>
      <c r="D772" s="75">
        <v>4</v>
      </c>
      <c r="E772" s="75" t="s">
        <v>3548</v>
      </c>
      <c r="F772" s="75" t="s">
        <v>5460</v>
      </c>
    </row>
    <row r="773" spans="1:6">
      <c r="A773" s="75">
        <v>5</v>
      </c>
      <c r="B773" s="75" t="s">
        <v>2159</v>
      </c>
      <c r="C773" s="75" t="s">
        <v>2160</v>
      </c>
      <c r="D773" s="75">
        <v>5</v>
      </c>
      <c r="E773" s="75" t="s">
        <v>2159</v>
      </c>
      <c r="F773" s="75" t="s">
        <v>5460</v>
      </c>
    </row>
    <row r="774" spans="1:6">
      <c r="A774" s="75">
        <v>3</v>
      </c>
      <c r="B774" s="75" t="s">
        <v>4955</v>
      </c>
      <c r="C774" s="75" t="s">
        <v>2162</v>
      </c>
      <c r="D774" s="75">
        <v>3</v>
      </c>
      <c r="E774" s="75" t="s">
        <v>4955</v>
      </c>
      <c r="F774" s="75" t="s">
        <v>2162</v>
      </c>
    </row>
    <row r="775" spans="1:6">
      <c r="A775" s="75">
        <v>3</v>
      </c>
      <c r="B775" s="75" t="s">
        <v>4955</v>
      </c>
      <c r="C775" s="75" t="s">
        <v>2162</v>
      </c>
      <c r="D775" s="75">
        <v>3</v>
      </c>
      <c r="E775" s="75" t="s">
        <v>5461</v>
      </c>
      <c r="F775" s="75" t="s">
        <v>5462</v>
      </c>
    </row>
    <row r="776" spans="1:6">
      <c r="A776" s="75">
        <v>4</v>
      </c>
      <c r="B776" s="75" t="s">
        <v>3549</v>
      </c>
      <c r="C776" s="75" t="s">
        <v>2162</v>
      </c>
      <c r="D776" s="75">
        <v>4</v>
      </c>
      <c r="E776" s="75" t="s">
        <v>3549</v>
      </c>
      <c r="F776" s="75" t="s">
        <v>2162</v>
      </c>
    </row>
    <row r="777" spans="1:6">
      <c r="A777" s="75">
        <v>4</v>
      </c>
      <c r="B777" s="75" t="s">
        <v>3549</v>
      </c>
      <c r="C777" s="75" t="s">
        <v>2162</v>
      </c>
      <c r="D777" s="75">
        <v>4</v>
      </c>
      <c r="E777" s="75" t="s">
        <v>3573</v>
      </c>
      <c r="F777" s="75" t="s">
        <v>5463</v>
      </c>
    </row>
    <row r="778" spans="1:6">
      <c r="A778" s="75">
        <v>5</v>
      </c>
      <c r="B778" s="75" t="s">
        <v>2161</v>
      </c>
      <c r="C778" s="75" t="s">
        <v>2162</v>
      </c>
      <c r="D778" s="75">
        <v>5</v>
      </c>
      <c r="E778" s="75" t="s">
        <v>2161</v>
      </c>
      <c r="F778" s="75" t="s">
        <v>2162</v>
      </c>
    </row>
    <row r="779" spans="1:6">
      <c r="A779" s="75">
        <v>5</v>
      </c>
      <c r="B779" s="75" t="s">
        <v>2161</v>
      </c>
      <c r="C779" s="75" t="s">
        <v>2162</v>
      </c>
      <c r="D779" s="75">
        <v>5</v>
      </c>
      <c r="E779" s="75" t="s">
        <v>2217</v>
      </c>
      <c r="F779" s="75" t="s">
        <v>5463</v>
      </c>
    </row>
    <row r="780" spans="1:6">
      <c r="A780" s="75">
        <v>3</v>
      </c>
      <c r="B780" s="75" t="s">
        <v>5464</v>
      </c>
      <c r="C780" s="75" t="s">
        <v>2164</v>
      </c>
      <c r="D780" s="75">
        <v>3</v>
      </c>
      <c r="E780" s="75" t="s">
        <v>5464</v>
      </c>
      <c r="F780" s="75" t="s">
        <v>5465</v>
      </c>
    </row>
    <row r="781" spans="1:6">
      <c r="A781" s="75">
        <v>4</v>
      </c>
      <c r="B781" s="75" t="s">
        <v>3550</v>
      </c>
      <c r="C781" s="75" t="s">
        <v>2164</v>
      </c>
      <c r="D781" s="75">
        <v>4</v>
      </c>
      <c r="E781" s="75" t="s">
        <v>3550</v>
      </c>
      <c r="F781" s="75" t="s">
        <v>5465</v>
      </c>
    </row>
    <row r="782" spans="1:6">
      <c r="A782" s="75">
        <v>5</v>
      </c>
      <c r="B782" s="75" t="s">
        <v>2163</v>
      </c>
      <c r="C782" s="75" t="s">
        <v>2164</v>
      </c>
      <c r="D782" s="75">
        <v>5</v>
      </c>
      <c r="E782" s="75" t="s">
        <v>2163</v>
      </c>
      <c r="F782" s="75" t="s">
        <v>5465</v>
      </c>
    </row>
    <row r="783" spans="1:6">
      <c r="A783" s="75">
        <v>3</v>
      </c>
      <c r="B783" s="75" t="s">
        <v>5466</v>
      </c>
      <c r="C783" s="75" t="s">
        <v>2166</v>
      </c>
      <c r="D783" s="75">
        <v>3</v>
      </c>
      <c r="E783" s="75" t="s">
        <v>5466</v>
      </c>
      <c r="F783" s="75" t="s">
        <v>5467</v>
      </c>
    </row>
    <row r="784" spans="1:6">
      <c r="A784" s="75">
        <v>4</v>
      </c>
      <c r="B784" s="75" t="s">
        <v>3551</v>
      </c>
      <c r="C784" s="75" t="s">
        <v>2166</v>
      </c>
      <c r="D784" s="75">
        <v>4</v>
      </c>
      <c r="E784" s="75" t="s">
        <v>3551</v>
      </c>
      <c r="F784" s="75" t="s">
        <v>5467</v>
      </c>
    </row>
    <row r="785" spans="1:6">
      <c r="A785" s="75">
        <v>5</v>
      </c>
      <c r="B785" s="75" t="s">
        <v>2165</v>
      </c>
      <c r="C785" s="75" t="s">
        <v>2166</v>
      </c>
      <c r="D785" s="75">
        <v>5</v>
      </c>
      <c r="E785" s="75" t="s">
        <v>2165</v>
      </c>
      <c r="F785" s="75" t="s">
        <v>5467</v>
      </c>
    </row>
    <row r="786" spans="1:6">
      <c r="A786" s="75">
        <v>3</v>
      </c>
      <c r="B786" s="75" t="s">
        <v>5468</v>
      </c>
      <c r="C786" s="75" t="s">
        <v>5469</v>
      </c>
      <c r="D786" s="75">
        <v>3</v>
      </c>
      <c r="E786" s="75" t="s">
        <v>5464</v>
      </c>
      <c r="F786" s="75" t="s">
        <v>5465</v>
      </c>
    </row>
    <row r="787" spans="1:6">
      <c r="A787" s="75">
        <v>3</v>
      </c>
      <c r="B787" s="75" t="s">
        <v>5468</v>
      </c>
      <c r="C787" s="75" t="s">
        <v>5469</v>
      </c>
      <c r="D787" s="75">
        <v>3</v>
      </c>
      <c r="E787" s="75" t="s">
        <v>5468</v>
      </c>
      <c r="F787" s="75" t="s">
        <v>5470</v>
      </c>
    </row>
    <row r="788" spans="1:6">
      <c r="A788" s="75">
        <v>4</v>
      </c>
      <c r="B788" s="75" t="s">
        <v>3552</v>
      </c>
      <c r="C788" s="75" t="s">
        <v>5471</v>
      </c>
      <c r="D788" s="75">
        <v>4</v>
      </c>
      <c r="E788" s="75" t="s">
        <v>3550</v>
      </c>
      <c r="F788" s="75" t="s">
        <v>5465</v>
      </c>
    </row>
    <row r="789" spans="1:6">
      <c r="A789" s="75">
        <v>4</v>
      </c>
      <c r="B789" s="75" t="s">
        <v>3552</v>
      </c>
      <c r="C789" s="75" t="s">
        <v>5471</v>
      </c>
      <c r="D789" s="75">
        <v>4</v>
      </c>
      <c r="E789" s="75" t="s">
        <v>3552</v>
      </c>
      <c r="F789" s="75" t="s">
        <v>5472</v>
      </c>
    </row>
    <row r="790" spans="1:6">
      <c r="A790" s="75">
        <v>5</v>
      </c>
      <c r="B790" s="75" t="s">
        <v>2167</v>
      </c>
      <c r="C790" s="75" t="s">
        <v>2168</v>
      </c>
      <c r="D790" s="75">
        <v>5</v>
      </c>
      <c r="E790" s="75" t="s">
        <v>2167</v>
      </c>
      <c r="F790" s="75" t="s">
        <v>5473</v>
      </c>
    </row>
    <row r="791" spans="1:6">
      <c r="A791" s="75">
        <v>5</v>
      </c>
      <c r="B791" s="75" t="s">
        <v>2169</v>
      </c>
      <c r="C791" s="75" t="s">
        <v>2170</v>
      </c>
      <c r="D791" s="75">
        <v>5</v>
      </c>
      <c r="E791" s="75" t="s">
        <v>2163</v>
      </c>
      <c r="F791" s="75" t="s">
        <v>5465</v>
      </c>
    </row>
    <row r="792" spans="1:6">
      <c r="A792" s="75">
        <v>5</v>
      </c>
      <c r="B792" s="75" t="s">
        <v>2169</v>
      </c>
      <c r="C792" s="75" t="s">
        <v>2170</v>
      </c>
      <c r="D792" s="75">
        <v>5</v>
      </c>
      <c r="E792" s="75" t="s">
        <v>2169</v>
      </c>
      <c r="F792" s="75" t="s">
        <v>2170</v>
      </c>
    </row>
    <row r="793" spans="1:6">
      <c r="A793" s="75">
        <v>4</v>
      </c>
      <c r="B793" s="75" t="s">
        <v>3553</v>
      </c>
      <c r="C793" s="75" t="s">
        <v>2172</v>
      </c>
      <c r="D793" s="75">
        <v>4</v>
      </c>
      <c r="E793" s="75" t="s">
        <v>3553</v>
      </c>
      <c r="F793" s="75" t="s">
        <v>2172</v>
      </c>
    </row>
    <row r="794" spans="1:6">
      <c r="A794" s="75">
        <v>5</v>
      </c>
      <c r="B794" s="75" t="s">
        <v>2171</v>
      </c>
      <c r="C794" s="75" t="s">
        <v>2172</v>
      </c>
      <c r="D794" s="75">
        <v>5</v>
      </c>
      <c r="E794" s="75" t="s">
        <v>2171</v>
      </c>
      <c r="F794" s="75" t="s">
        <v>2172</v>
      </c>
    </row>
    <row r="795" spans="1:6">
      <c r="A795" s="75">
        <v>3</v>
      </c>
      <c r="B795" s="75" t="s">
        <v>5474</v>
      </c>
      <c r="C795" s="75" t="s">
        <v>2174</v>
      </c>
      <c r="D795" s="75">
        <v>3</v>
      </c>
      <c r="E795" s="75" t="s">
        <v>5474</v>
      </c>
      <c r="F795" s="75" t="s">
        <v>5475</v>
      </c>
    </row>
    <row r="796" spans="1:6">
      <c r="A796" s="75">
        <v>3</v>
      </c>
      <c r="B796" s="75" t="s">
        <v>5474</v>
      </c>
      <c r="C796" s="75" t="s">
        <v>2174</v>
      </c>
      <c r="D796" s="75">
        <v>3</v>
      </c>
      <c r="E796" s="75" t="s">
        <v>5476</v>
      </c>
      <c r="F796" s="75" t="s">
        <v>5477</v>
      </c>
    </row>
    <row r="797" spans="1:6">
      <c r="A797" s="75">
        <v>4</v>
      </c>
      <c r="B797" s="75" t="s">
        <v>3554</v>
      </c>
      <c r="C797" s="75" t="s">
        <v>2174</v>
      </c>
      <c r="D797" s="75">
        <v>4</v>
      </c>
      <c r="E797" s="75" t="s">
        <v>3554</v>
      </c>
      <c r="F797" s="75" t="s">
        <v>5475</v>
      </c>
    </row>
    <row r="798" spans="1:6">
      <c r="A798" s="75">
        <v>4</v>
      </c>
      <c r="B798" s="75" t="s">
        <v>3554</v>
      </c>
      <c r="C798" s="75" t="s">
        <v>2174</v>
      </c>
      <c r="D798" s="75">
        <v>4</v>
      </c>
      <c r="E798" s="75" t="s">
        <v>3609</v>
      </c>
      <c r="F798" s="75" t="s">
        <v>5477</v>
      </c>
    </row>
    <row r="799" spans="1:6">
      <c r="A799" s="75">
        <v>5</v>
      </c>
      <c r="B799" s="75" t="s">
        <v>2173</v>
      </c>
      <c r="C799" s="75" t="s">
        <v>2174</v>
      </c>
      <c r="D799" s="75">
        <v>5</v>
      </c>
      <c r="E799" s="75" t="s">
        <v>2173</v>
      </c>
      <c r="F799" s="75" t="s">
        <v>5475</v>
      </c>
    </row>
    <row r="800" spans="1:6">
      <c r="A800" s="75">
        <v>5</v>
      </c>
      <c r="B800" s="75" t="s">
        <v>2173</v>
      </c>
      <c r="C800" s="75" t="s">
        <v>2174</v>
      </c>
      <c r="D800" s="75">
        <v>5</v>
      </c>
      <c r="E800" s="75" t="s">
        <v>2315</v>
      </c>
      <c r="F800" s="75" t="s">
        <v>2316</v>
      </c>
    </row>
    <row r="801" spans="1:6">
      <c r="A801" s="75">
        <v>3</v>
      </c>
      <c r="B801" s="75" t="s">
        <v>5478</v>
      </c>
      <c r="C801" s="75" t="s">
        <v>5479</v>
      </c>
      <c r="D801" s="75">
        <v>3</v>
      </c>
      <c r="E801" s="75" t="s">
        <v>5478</v>
      </c>
      <c r="F801" s="75" t="s">
        <v>5480</v>
      </c>
    </row>
    <row r="802" spans="1:6">
      <c r="A802" s="75">
        <v>3</v>
      </c>
      <c r="B802" s="75" t="s">
        <v>5478</v>
      </c>
      <c r="C802" s="75" t="s">
        <v>5479</v>
      </c>
      <c r="D802" s="75">
        <v>3</v>
      </c>
      <c r="E802" s="75" t="s">
        <v>5481</v>
      </c>
      <c r="F802" s="75" t="s">
        <v>5482</v>
      </c>
    </row>
    <row r="803" spans="1:6">
      <c r="A803" s="75">
        <v>4</v>
      </c>
      <c r="B803" s="75" t="s">
        <v>3555</v>
      </c>
      <c r="C803" s="75" t="s">
        <v>5479</v>
      </c>
      <c r="D803" s="75">
        <v>4</v>
      </c>
      <c r="E803" s="75" t="s">
        <v>3555</v>
      </c>
      <c r="F803" s="75" t="s">
        <v>5480</v>
      </c>
    </row>
    <row r="804" spans="1:6">
      <c r="A804" s="75">
        <v>4</v>
      </c>
      <c r="B804" s="75" t="s">
        <v>3555</v>
      </c>
      <c r="C804" s="75" t="s">
        <v>5479</v>
      </c>
      <c r="D804" s="75">
        <v>4</v>
      </c>
      <c r="E804" s="75" t="s">
        <v>5483</v>
      </c>
      <c r="F804" s="75" t="s">
        <v>5482</v>
      </c>
    </row>
    <row r="805" spans="1:6">
      <c r="A805" s="75">
        <v>5</v>
      </c>
      <c r="B805" s="75" t="s">
        <v>2175</v>
      </c>
      <c r="C805" s="75" t="s">
        <v>2176</v>
      </c>
      <c r="D805" s="75">
        <v>5</v>
      </c>
      <c r="E805" s="75" t="s">
        <v>2175</v>
      </c>
      <c r="F805" s="75" t="s">
        <v>5484</v>
      </c>
    </row>
    <row r="806" spans="1:6">
      <c r="A806" s="75">
        <v>5</v>
      </c>
      <c r="B806" s="75" t="s">
        <v>2175</v>
      </c>
      <c r="C806" s="75" t="s">
        <v>2176</v>
      </c>
      <c r="D806" s="75">
        <v>5</v>
      </c>
      <c r="E806" s="75" t="s">
        <v>5485</v>
      </c>
      <c r="F806" s="75" t="s">
        <v>5482</v>
      </c>
    </row>
    <row r="807" spans="1:6">
      <c r="A807" s="75">
        <v>5</v>
      </c>
      <c r="B807" s="75" t="s">
        <v>2177</v>
      </c>
      <c r="C807" s="75" t="s">
        <v>2178</v>
      </c>
      <c r="D807" s="75">
        <v>5</v>
      </c>
      <c r="E807" s="75" t="s">
        <v>2177</v>
      </c>
      <c r="F807" s="75" t="s">
        <v>2178</v>
      </c>
    </row>
    <row r="808" spans="1:6">
      <c r="A808" s="75">
        <v>2</v>
      </c>
      <c r="B808" s="75" t="s">
        <v>4864</v>
      </c>
      <c r="C808" s="75" t="s">
        <v>5486</v>
      </c>
      <c r="D808" s="75">
        <v>2</v>
      </c>
      <c r="E808" s="75" t="s">
        <v>4863</v>
      </c>
      <c r="F808" s="75" t="s">
        <v>5454</v>
      </c>
    </row>
    <row r="809" spans="1:6">
      <c r="A809" s="75">
        <v>2</v>
      </c>
      <c r="B809" s="75" t="s">
        <v>4864</v>
      </c>
      <c r="C809" s="75" t="s">
        <v>5486</v>
      </c>
      <c r="D809" s="75">
        <v>2</v>
      </c>
      <c r="E809" s="75" t="s">
        <v>4864</v>
      </c>
      <c r="F809" s="75" t="s">
        <v>5487</v>
      </c>
    </row>
    <row r="810" spans="1:6">
      <c r="A810" s="75">
        <v>2</v>
      </c>
      <c r="B810" s="75" t="s">
        <v>4864</v>
      </c>
      <c r="C810" s="75" t="s">
        <v>5486</v>
      </c>
      <c r="D810" s="75">
        <v>2</v>
      </c>
      <c r="E810" s="75" t="s">
        <v>4865</v>
      </c>
      <c r="F810" s="75" t="s">
        <v>5455</v>
      </c>
    </row>
    <row r="811" spans="1:6">
      <c r="A811" s="75">
        <v>3</v>
      </c>
      <c r="B811" s="75" t="s">
        <v>4958</v>
      </c>
      <c r="C811" s="75" t="s">
        <v>5488</v>
      </c>
      <c r="D811" s="75">
        <v>3</v>
      </c>
      <c r="E811" s="75" t="s">
        <v>4958</v>
      </c>
      <c r="F811" s="75" t="s">
        <v>5489</v>
      </c>
    </row>
    <row r="812" spans="1:6">
      <c r="A812" s="75">
        <v>3</v>
      </c>
      <c r="B812" s="75" t="s">
        <v>4958</v>
      </c>
      <c r="C812" s="75" t="s">
        <v>5488</v>
      </c>
      <c r="D812" s="75">
        <v>3</v>
      </c>
      <c r="E812" s="75" t="s">
        <v>4959</v>
      </c>
      <c r="F812" s="75" t="s">
        <v>5490</v>
      </c>
    </row>
    <row r="813" spans="1:6">
      <c r="A813" s="75">
        <v>4</v>
      </c>
      <c r="B813" s="75" t="s">
        <v>3556</v>
      </c>
      <c r="C813" s="75" t="s">
        <v>2180</v>
      </c>
      <c r="D813" s="75">
        <v>4</v>
      </c>
      <c r="E813" s="75" t="s">
        <v>3556</v>
      </c>
      <c r="F813" s="75" t="s">
        <v>5491</v>
      </c>
    </row>
    <row r="814" spans="1:6">
      <c r="A814" s="75">
        <v>4</v>
      </c>
      <c r="B814" s="75" t="s">
        <v>3556</v>
      </c>
      <c r="C814" s="75" t="s">
        <v>2180</v>
      </c>
      <c r="D814" s="75">
        <v>4</v>
      </c>
      <c r="E814" s="75" t="s">
        <v>3557</v>
      </c>
      <c r="F814" s="75" t="s">
        <v>5492</v>
      </c>
    </row>
    <row r="815" spans="1:6">
      <c r="A815" s="75">
        <v>4</v>
      </c>
      <c r="B815" s="75" t="s">
        <v>3556</v>
      </c>
      <c r="C815" s="75" t="s">
        <v>2180</v>
      </c>
      <c r="D815" s="75">
        <v>4</v>
      </c>
      <c r="E815" s="75" t="s">
        <v>3565</v>
      </c>
      <c r="F815" s="75" t="s">
        <v>5490</v>
      </c>
    </row>
    <row r="816" spans="1:6">
      <c r="A816" s="75">
        <v>5</v>
      </c>
      <c r="B816" s="75" t="s">
        <v>2179</v>
      </c>
      <c r="C816" s="75" t="s">
        <v>2180</v>
      </c>
      <c r="D816" s="75">
        <v>5</v>
      </c>
      <c r="E816" s="75" t="s">
        <v>2179</v>
      </c>
      <c r="F816" s="75" t="s">
        <v>5491</v>
      </c>
    </row>
    <row r="817" spans="1:6">
      <c r="A817" s="75">
        <v>5</v>
      </c>
      <c r="B817" s="75" t="s">
        <v>2179</v>
      </c>
      <c r="C817" s="75" t="s">
        <v>2180</v>
      </c>
      <c r="D817" s="75">
        <v>5</v>
      </c>
      <c r="E817" s="75" t="s">
        <v>2181</v>
      </c>
      <c r="F817" s="75" t="s">
        <v>5493</v>
      </c>
    </row>
    <row r="818" spans="1:6">
      <c r="A818" s="75">
        <v>5</v>
      </c>
      <c r="B818" s="75" t="s">
        <v>2179</v>
      </c>
      <c r="C818" s="75" t="s">
        <v>2180</v>
      </c>
      <c r="D818" s="75">
        <v>5</v>
      </c>
      <c r="E818" s="75" t="s">
        <v>2199</v>
      </c>
      <c r="F818" s="75" t="s">
        <v>5490</v>
      </c>
    </row>
    <row r="819" spans="1:6">
      <c r="A819" s="75">
        <v>4</v>
      </c>
      <c r="B819" s="75" t="s">
        <v>3557</v>
      </c>
      <c r="C819" s="75" t="s">
        <v>5494</v>
      </c>
      <c r="D819" s="75">
        <v>4</v>
      </c>
      <c r="E819" s="75" t="s">
        <v>3557</v>
      </c>
      <c r="F819" s="75" t="s">
        <v>5492</v>
      </c>
    </row>
    <row r="820" spans="1:6">
      <c r="A820" s="75">
        <v>5</v>
      </c>
      <c r="B820" s="75" t="s">
        <v>2181</v>
      </c>
      <c r="C820" s="75" t="s">
        <v>2182</v>
      </c>
      <c r="D820" s="75">
        <v>5</v>
      </c>
      <c r="E820" s="75" t="s">
        <v>2181</v>
      </c>
      <c r="F820" s="75" t="s">
        <v>5493</v>
      </c>
    </row>
    <row r="821" spans="1:6">
      <c r="A821" s="75">
        <v>5</v>
      </c>
      <c r="B821" s="75" t="s">
        <v>2183</v>
      </c>
      <c r="C821" s="75" t="s">
        <v>2184</v>
      </c>
      <c r="D821" s="75">
        <v>5</v>
      </c>
      <c r="E821" s="75" t="s">
        <v>2183</v>
      </c>
      <c r="F821" s="75" t="s">
        <v>5495</v>
      </c>
    </row>
    <row r="822" spans="1:6">
      <c r="A822" s="75">
        <v>3</v>
      </c>
      <c r="B822" s="75" t="s">
        <v>4951</v>
      </c>
      <c r="C822" s="75" t="s">
        <v>2186</v>
      </c>
      <c r="D822" s="75">
        <v>3</v>
      </c>
      <c r="E822" s="75" t="s">
        <v>4951</v>
      </c>
      <c r="F822" s="75" t="s">
        <v>2186</v>
      </c>
    </row>
    <row r="823" spans="1:6">
      <c r="A823" s="75">
        <v>4</v>
      </c>
      <c r="B823" s="75" t="s">
        <v>3558</v>
      </c>
      <c r="C823" s="75" t="s">
        <v>2186</v>
      </c>
      <c r="D823" s="75">
        <v>4</v>
      </c>
      <c r="E823" s="75" t="s">
        <v>3558</v>
      </c>
      <c r="F823" s="75" t="s">
        <v>2186</v>
      </c>
    </row>
    <row r="824" spans="1:6">
      <c r="A824" s="75">
        <v>5</v>
      </c>
      <c r="B824" s="75" t="s">
        <v>2185</v>
      </c>
      <c r="C824" s="75" t="s">
        <v>2186</v>
      </c>
      <c r="D824" s="75">
        <v>5</v>
      </c>
      <c r="E824" s="75" t="s">
        <v>2185</v>
      </c>
      <c r="F824" s="75" t="s">
        <v>2186</v>
      </c>
    </row>
    <row r="825" spans="1:6">
      <c r="A825" s="75">
        <v>3</v>
      </c>
      <c r="B825" s="75" t="s">
        <v>4960</v>
      </c>
      <c r="C825" s="75" t="s">
        <v>5496</v>
      </c>
      <c r="D825" s="75">
        <v>3</v>
      </c>
      <c r="E825" s="75" t="s">
        <v>4954</v>
      </c>
      <c r="F825" s="75" t="s">
        <v>5458</v>
      </c>
    </row>
    <row r="826" spans="1:6">
      <c r="A826" s="75">
        <v>3</v>
      </c>
      <c r="B826" s="75" t="s">
        <v>4960</v>
      </c>
      <c r="C826" s="75" t="s">
        <v>5496</v>
      </c>
      <c r="D826" s="75">
        <v>3</v>
      </c>
      <c r="E826" s="75" t="s">
        <v>4960</v>
      </c>
      <c r="F826" s="75" t="s">
        <v>5496</v>
      </c>
    </row>
    <row r="827" spans="1:6">
      <c r="A827" s="75">
        <v>4</v>
      </c>
      <c r="B827" s="75" t="s">
        <v>3559</v>
      </c>
      <c r="C827" s="75" t="s">
        <v>2188</v>
      </c>
      <c r="D827" s="75">
        <v>4</v>
      </c>
      <c r="E827" s="75" t="s">
        <v>3559</v>
      </c>
      <c r="F827" s="75" t="s">
        <v>5497</v>
      </c>
    </row>
    <row r="828" spans="1:6">
      <c r="A828" s="75">
        <v>5</v>
      </c>
      <c r="B828" s="75" t="s">
        <v>2187</v>
      </c>
      <c r="C828" s="75" t="s">
        <v>2188</v>
      </c>
      <c r="D828" s="75">
        <v>5</v>
      </c>
      <c r="E828" s="75" t="s">
        <v>2187</v>
      </c>
      <c r="F828" s="75" t="s">
        <v>5497</v>
      </c>
    </row>
    <row r="829" spans="1:6">
      <c r="A829" s="75">
        <v>4</v>
      </c>
      <c r="B829" s="75" t="s">
        <v>3560</v>
      </c>
      <c r="C829" s="75" t="s">
        <v>2190</v>
      </c>
      <c r="D829" s="75">
        <v>4</v>
      </c>
      <c r="E829" s="75" t="s">
        <v>3560</v>
      </c>
      <c r="F829" s="75" t="s">
        <v>5498</v>
      </c>
    </row>
    <row r="830" spans="1:6">
      <c r="A830" s="75">
        <v>5</v>
      </c>
      <c r="B830" s="75" t="s">
        <v>2189</v>
      </c>
      <c r="C830" s="75" t="s">
        <v>2190</v>
      </c>
      <c r="D830" s="75">
        <v>5</v>
      </c>
      <c r="E830" s="75" t="s">
        <v>2189</v>
      </c>
      <c r="F830" s="75" t="s">
        <v>5498</v>
      </c>
    </row>
    <row r="831" spans="1:6">
      <c r="A831" s="75">
        <v>4</v>
      </c>
      <c r="B831" s="75" t="s">
        <v>3561</v>
      </c>
      <c r="C831" s="75" t="s">
        <v>2192</v>
      </c>
      <c r="D831" s="75">
        <v>4</v>
      </c>
      <c r="E831" s="75" t="s">
        <v>3547</v>
      </c>
      <c r="F831" s="75" t="s">
        <v>5459</v>
      </c>
    </row>
    <row r="832" spans="1:6">
      <c r="A832" s="75">
        <v>4</v>
      </c>
      <c r="B832" s="75" t="s">
        <v>3561</v>
      </c>
      <c r="C832" s="75" t="s">
        <v>2192</v>
      </c>
      <c r="D832" s="75">
        <v>4</v>
      </c>
      <c r="E832" s="75" t="s">
        <v>3561</v>
      </c>
      <c r="F832" s="75" t="s">
        <v>5499</v>
      </c>
    </row>
    <row r="833" spans="1:6">
      <c r="A833" s="75">
        <v>5</v>
      </c>
      <c r="B833" s="75" t="s">
        <v>2191</v>
      </c>
      <c r="C833" s="75" t="s">
        <v>2192</v>
      </c>
      <c r="D833" s="75">
        <v>5</v>
      </c>
      <c r="E833" s="75" t="s">
        <v>2157</v>
      </c>
      <c r="F833" s="75" t="s">
        <v>5459</v>
      </c>
    </row>
    <row r="834" spans="1:6">
      <c r="A834" s="75">
        <v>5</v>
      </c>
      <c r="B834" s="75" t="s">
        <v>2191</v>
      </c>
      <c r="C834" s="75" t="s">
        <v>2192</v>
      </c>
      <c r="D834" s="75">
        <v>5</v>
      </c>
      <c r="E834" s="75" t="s">
        <v>2191</v>
      </c>
      <c r="F834" s="75" t="s">
        <v>5499</v>
      </c>
    </row>
    <row r="835" spans="1:6">
      <c r="A835" s="75">
        <v>3</v>
      </c>
      <c r="B835" s="75" t="s">
        <v>5500</v>
      </c>
      <c r="C835" s="75" t="s">
        <v>2194</v>
      </c>
      <c r="D835" s="75">
        <v>3</v>
      </c>
      <c r="E835" s="75" t="s">
        <v>5500</v>
      </c>
      <c r="F835" s="75" t="s">
        <v>5501</v>
      </c>
    </row>
    <row r="836" spans="1:6">
      <c r="A836" s="75">
        <v>4</v>
      </c>
      <c r="B836" s="75" t="s">
        <v>3562</v>
      </c>
      <c r="C836" s="75" t="s">
        <v>2194</v>
      </c>
      <c r="D836" s="75">
        <v>4</v>
      </c>
      <c r="E836" s="75" t="s">
        <v>3562</v>
      </c>
      <c r="F836" s="75" t="s">
        <v>5501</v>
      </c>
    </row>
    <row r="837" spans="1:6">
      <c r="A837" s="75">
        <v>5</v>
      </c>
      <c r="B837" s="75" t="s">
        <v>2193</v>
      </c>
      <c r="C837" s="75" t="s">
        <v>2194</v>
      </c>
      <c r="D837" s="75">
        <v>5</v>
      </c>
      <c r="E837" s="75" t="s">
        <v>2193</v>
      </c>
      <c r="F837" s="75" t="s">
        <v>5501</v>
      </c>
    </row>
    <row r="838" spans="1:6">
      <c r="A838" s="75">
        <v>3</v>
      </c>
      <c r="B838" s="75" t="s">
        <v>5502</v>
      </c>
      <c r="C838" s="75" t="s">
        <v>5503</v>
      </c>
      <c r="D838" s="75">
        <v>3</v>
      </c>
      <c r="E838" s="75" t="s">
        <v>5502</v>
      </c>
      <c r="F838" s="75" t="s">
        <v>5503</v>
      </c>
    </row>
    <row r="839" spans="1:6">
      <c r="A839" s="75">
        <v>4</v>
      </c>
      <c r="B839" s="75" t="s">
        <v>3563</v>
      </c>
      <c r="C839" s="75" t="s">
        <v>2196</v>
      </c>
      <c r="D839" s="75">
        <v>4</v>
      </c>
      <c r="E839" s="75" t="s">
        <v>3563</v>
      </c>
      <c r="F839" s="75" t="s">
        <v>5504</v>
      </c>
    </row>
    <row r="840" spans="1:6">
      <c r="A840" s="75">
        <v>5</v>
      </c>
      <c r="B840" s="75" t="s">
        <v>2195</v>
      </c>
      <c r="C840" s="75" t="s">
        <v>2196</v>
      </c>
      <c r="D840" s="75">
        <v>5</v>
      </c>
      <c r="E840" s="75" t="s">
        <v>2195</v>
      </c>
      <c r="F840" s="75" t="s">
        <v>5504</v>
      </c>
    </row>
    <row r="841" spans="1:6">
      <c r="A841" s="75">
        <v>4</v>
      </c>
      <c r="B841" s="75" t="s">
        <v>3564</v>
      </c>
      <c r="C841" s="75" t="s">
        <v>2198</v>
      </c>
      <c r="D841" s="75">
        <v>4</v>
      </c>
      <c r="E841" s="75" t="s">
        <v>3564</v>
      </c>
      <c r="F841" s="75" t="s">
        <v>5505</v>
      </c>
    </row>
    <row r="842" spans="1:6">
      <c r="A842" s="75">
        <v>5</v>
      </c>
      <c r="B842" s="75" t="s">
        <v>2197</v>
      </c>
      <c r="C842" s="75" t="s">
        <v>2198</v>
      </c>
      <c r="D842" s="75">
        <v>5</v>
      </c>
      <c r="E842" s="75" t="s">
        <v>2197</v>
      </c>
      <c r="F842" s="75" t="s">
        <v>5505</v>
      </c>
    </row>
    <row r="843" spans="1:6">
      <c r="A843" s="75">
        <v>3</v>
      </c>
      <c r="B843" s="75" t="s">
        <v>4959</v>
      </c>
      <c r="C843" s="75" t="s">
        <v>2200</v>
      </c>
      <c r="D843" s="75">
        <v>3</v>
      </c>
      <c r="E843" s="75" t="s">
        <v>4959</v>
      </c>
      <c r="F843" s="75" t="s">
        <v>5490</v>
      </c>
    </row>
    <row r="844" spans="1:6">
      <c r="A844" s="75">
        <v>3</v>
      </c>
      <c r="B844" s="75" t="s">
        <v>4959</v>
      </c>
      <c r="C844" s="75" t="s">
        <v>2200</v>
      </c>
      <c r="D844" s="75">
        <v>3</v>
      </c>
      <c r="E844" s="75" t="s">
        <v>5506</v>
      </c>
      <c r="F844" s="75" t="s">
        <v>5507</v>
      </c>
    </row>
    <row r="845" spans="1:6">
      <c r="A845" s="75">
        <v>4</v>
      </c>
      <c r="B845" s="75" t="s">
        <v>3565</v>
      </c>
      <c r="C845" s="75" t="s">
        <v>2200</v>
      </c>
      <c r="D845" s="75">
        <v>4</v>
      </c>
      <c r="E845" s="75" t="s">
        <v>3565</v>
      </c>
      <c r="F845" s="75" t="s">
        <v>5490</v>
      </c>
    </row>
    <row r="846" spans="1:6">
      <c r="A846" s="75">
        <v>4</v>
      </c>
      <c r="B846" s="75" t="s">
        <v>3565</v>
      </c>
      <c r="C846" s="75" t="s">
        <v>2200</v>
      </c>
      <c r="D846" s="75">
        <v>4</v>
      </c>
      <c r="E846" s="75" t="s">
        <v>5508</v>
      </c>
      <c r="F846" s="75" t="s">
        <v>5509</v>
      </c>
    </row>
    <row r="847" spans="1:6">
      <c r="A847" s="75">
        <v>5</v>
      </c>
      <c r="B847" s="75" t="s">
        <v>2199</v>
      </c>
      <c r="C847" s="75" t="s">
        <v>2200</v>
      </c>
      <c r="D847" s="75">
        <v>5</v>
      </c>
      <c r="E847" s="75" t="s">
        <v>2199</v>
      </c>
      <c r="F847" s="75" t="s">
        <v>5490</v>
      </c>
    </row>
    <row r="848" spans="1:6">
      <c r="A848" s="75">
        <v>5</v>
      </c>
      <c r="B848" s="75" t="s">
        <v>2199</v>
      </c>
      <c r="C848" s="75" t="s">
        <v>2200</v>
      </c>
      <c r="D848" s="75">
        <v>5</v>
      </c>
      <c r="E848" s="75" t="s">
        <v>5510</v>
      </c>
      <c r="F848" s="75" t="s">
        <v>5509</v>
      </c>
    </row>
    <row r="849" spans="1:6">
      <c r="A849" s="75">
        <v>2</v>
      </c>
      <c r="B849" s="75" t="s">
        <v>4865</v>
      </c>
      <c r="C849" s="75" t="s">
        <v>5511</v>
      </c>
      <c r="D849" s="75">
        <v>2</v>
      </c>
      <c r="E849" s="75" t="s">
        <v>4865</v>
      </c>
      <c r="F849" s="75" t="s">
        <v>5455</v>
      </c>
    </row>
    <row r="850" spans="1:6">
      <c r="A850" s="75">
        <v>3</v>
      </c>
      <c r="B850" s="75" t="s">
        <v>5512</v>
      </c>
      <c r="C850" s="75" t="s">
        <v>5513</v>
      </c>
      <c r="D850" s="75">
        <v>3</v>
      </c>
      <c r="E850" s="75" t="s">
        <v>5512</v>
      </c>
      <c r="F850" s="75" t="s">
        <v>5513</v>
      </c>
    </row>
    <row r="851" spans="1:6">
      <c r="A851" s="75">
        <v>4</v>
      </c>
      <c r="B851" s="75" t="s">
        <v>3566</v>
      </c>
      <c r="C851" s="75" t="s">
        <v>2202</v>
      </c>
      <c r="D851" s="75">
        <v>4</v>
      </c>
      <c r="E851" s="75" t="s">
        <v>3566</v>
      </c>
      <c r="F851" s="75" t="s">
        <v>5514</v>
      </c>
    </row>
    <row r="852" spans="1:6">
      <c r="A852" s="75">
        <v>5</v>
      </c>
      <c r="B852" s="75" t="s">
        <v>2201</v>
      </c>
      <c r="C852" s="75" t="s">
        <v>2202</v>
      </c>
      <c r="D852" s="75">
        <v>5</v>
      </c>
      <c r="E852" s="75" t="s">
        <v>2201</v>
      </c>
      <c r="F852" s="75" t="s">
        <v>5514</v>
      </c>
    </row>
    <row r="853" spans="1:6">
      <c r="A853" s="75">
        <v>4</v>
      </c>
      <c r="B853" s="75" t="s">
        <v>3567</v>
      </c>
      <c r="C853" s="75" t="s">
        <v>2204</v>
      </c>
      <c r="D853" s="75">
        <v>4</v>
      </c>
      <c r="E853" s="75" t="s">
        <v>3567</v>
      </c>
      <c r="F853" s="75" t="s">
        <v>2204</v>
      </c>
    </row>
    <row r="854" spans="1:6">
      <c r="A854" s="75">
        <v>5</v>
      </c>
      <c r="B854" s="75" t="s">
        <v>2203</v>
      </c>
      <c r="C854" s="75" t="s">
        <v>2204</v>
      </c>
      <c r="D854" s="75">
        <v>5</v>
      </c>
      <c r="E854" s="75" t="s">
        <v>2203</v>
      </c>
      <c r="F854" s="75" t="s">
        <v>2204</v>
      </c>
    </row>
    <row r="855" spans="1:6">
      <c r="A855" s="75">
        <v>4</v>
      </c>
      <c r="B855" s="75" t="s">
        <v>3568</v>
      </c>
      <c r="C855" s="75" t="s">
        <v>2206</v>
      </c>
      <c r="D855" s="75">
        <v>4</v>
      </c>
      <c r="E855" s="75" t="s">
        <v>3568</v>
      </c>
      <c r="F855" s="75" t="s">
        <v>2206</v>
      </c>
    </row>
    <row r="856" spans="1:6">
      <c r="A856" s="75">
        <v>5</v>
      </c>
      <c r="B856" s="75" t="s">
        <v>2205</v>
      </c>
      <c r="C856" s="75" t="s">
        <v>2206</v>
      </c>
      <c r="D856" s="75">
        <v>5</v>
      </c>
      <c r="E856" s="75" t="s">
        <v>2205</v>
      </c>
      <c r="F856" s="75" t="s">
        <v>2206</v>
      </c>
    </row>
    <row r="857" spans="1:6">
      <c r="A857" s="75">
        <v>4</v>
      </c>
      <c r="B857" s="75" t="s">
        <v>3569</v>
      </c>
      <c r="C857" s="75" t="s">
        <v>2208</v>
      </c>
      <c r="D857" s="75">
        <v>4</v>
      </c>
      <c r="E857" s="75" t="s">
        <v>3569</v>
      </c>
      <c r="F857" s="75" t="s">
        <v>2208</v>
      </c>
    </row>
    <row r="858" spans="1:6">
      <c r="A858" s="75">
        <v>5</v>
      </c>
      <c r="B858" s="75" t="s">
        <v>2207</v>
      </c>
      <c r="C858" s="75" t="s">
        <v>2208</v>
      </c>
      <c r="D858" s="75">
        <v>5</v>
      </c>
      <c r="E858" s="75" t="s">
        <v>2207</v>
      </c>
      <c r="F858" s="75" t="s">
        <v>2208</v>
      </c>
    </row>
    <row r="859" spans="1:6">
      <c r="A859" s="75">
        <v>4</v>
      </c>
      <c r="B859" s="75" t="s">
        <v>3570</v>
      </c>
      <c r="C859" s="75" t="s">
        <v>2210</v>
      </c>
      <c r="D859" s="75">
        <v>4</v>
      </c>
      <c r="E859" s="75" t="s">
        <v>3570</v>
      </c>
      <c r="F859" s="75" t="s">
        <v>2210</v>
      </c>
    </row>
    <row r="860" spans="1:6">
      <c r="A860" s="75">
        <v>5</v>
      </c>
      <c r="B860" s="75" t="s">
        <v>2209</v>
      </c>
      <c r="C860" s="75" t="s">
        <v>2210</v>
      </c>
      <c r="D860" s="75">
        <v>5</v>
      </c>
      <c r="E860" s="75" t="s">
        <v>2209</v>
      </c>
      <c r="F860" s="75" t="s">
        <v>2210</v>
      </c>
    </row>
    <row r="861" spans="1:6">
      <c r="A861" s="75">
        <v>3</v>
      </c>
      <c r="B861" s="75" t="s">
        <v>5461</v>
      </c>
      <c r="C861" s="75" t="s">
        <v>5462</v>
      </c>
      <c r="D861" s="75">
        <v>3</v>
      </c>
      <c r="E861" s="75" t="s">
        <v>5461</v>
      </c>
      <c r="F861" s="75" t="s">
        <v>5462</v>
      </c>
    </row>
    <row r="862" spans="1:6">
      <c r="A862" s="75">
        <v>4</v>
      </c>
      <c r="B862" s="75" t="s">
        <v>3571</v>
      </c>
      <c r="C862" s="75" t="s">
        <v>2212</v>
      </c>
      <c r="D862" s="75">
        <v>4</v>
      </c>
      <c r="E862" s="75" t="s">
        <v>3571</v>
      </c>
      <c r="F862" s="75" t="s">
        <v>5515</v>
      </c>
    </row>
    <row r="863" spans="1:6">
      <c r="A863" s="75">
        <v>5</v>
      </c>
      <c r="B863" s="75" t="s">
        <v>2211</v>
      </c>
      <c r="C863" s="75" t="s">
        <v>2212</v>
      </c>
      <c r="D863" s="75">
        <v>5</v>
      </c>
      <c r="E863" s="75" t="s">
        <v>2211</v>
      </c>
      <c r="F863" s="75" t="s">
        <v>5515</v>
      </c>
    </row>
    <row r="864" spans="1:6">
      <c r="A864" s="75">
        <v>4</v>
      </c>
      <c r="B864" s="75" t="s">
        <v>3572</v>
      </c>
      <c r="C864" s="75" t="s">
        <v>5516</v>
      </c>
      <c r="D864" s="75">
        <v>4</v>
      </c>
      <c r="E864" s="75" t="s">
        <v>3572</v>
      </c>
      <c r="F864" s="75" t="s">
        <v>5516</v>
      </c>
    </row>
    <row r="865" spans="1:6">
      <c r="A865" s="75">
        <v>5</v>
      </c>
      <c r="B865" s="75" t="s">
        <v>2213</v>
      </c>
      <c r="C865" s="75" t="s">
        <v>2214</v>
      </c>
      <c r="D865" s="75">
        <v>5</v>
      </c>
      <c r="E865" s="75" t="s">
        <v>2213</v>
      </c>
      <c r="F865" s="75" t="s">
        <v>2214</v>
      </c>
    </row>
    <row r="866" spans="1:6">
      <c r="A866" s="75">
        <v>5</v>
      </c>
      <c r="B866" s="75" t="s">
        <v>2215</v>
      </c>
      <c r="C866" s="75" t="s">
        <v>2216</v>
      </c>
      <c r="D866" s="75">
        <v>5</v>
      </c>
      <c r="E866" s="75" t="s">
        <v>2215</v>
      </c>
      <c r="F866" s="75" t="s">
        <v>2216</v>
      </c>
    </row>
    <row r="867" spans="1:6">
      <c r="A867" s="75">
        <v>4</v>
      </c>
      <c r="B867" s="75" t="s">
        <v>3573</v>
      </c>
      <c r="C867" s="75" t="s">
        <v>2218</v>
      </c>
      <c r="D867" s="75">
        <v>4</v>
      </c>
      <c r="E867" s="75" t="s">
        <v>3573</v>
      </c>
      <c r="F867" s="75" t="s">
        <v>5463</v>
      </c>
    </row>
    <row r="868" spans="1:6">
      <c r="A868" s="75">
        <v>5</v>
      </c>
      <c r="B868" s="75" t="s">
        <v>2217</v>
      </c>
      <c r="C868" s="75" t="s">
        <v>2218</v>
      </c>
      <c r="D868" s="75">
        <v>5</v>
      </c>
      <c r="E868" s="75" t="s">
        <v>2217</v>
      </c>
      <c r="F868" s="75" t="s">
        <v>5463</v>
      </c>
    </row>
    <row r="869" spans="1:6">
      <c r="A869" s="75">
        <v>4</v>
      </c>
      <c r="B869" s="75" t="s">
        <v>3574</v>
      </c>
      <c r="C869" s="75" t="s">
        <v>2220</v>
      </c>
      <c r="D869" s="75">
        <v>4</v>
      </c>
      <c r="E869" s="75" t="s">
        <v>3574</v>
      </c>
      <c r="F869" s="75" t="s">
        <v>2220</v>
      </c>
    </row>
    <row r="870" spans="1:6">
      <c r="A870" s="75">
        <v>5</v>
      </c>
      <c r="B870" s="75" t="s">
        <v>2219</v>
      </c>
      <c r="C870" s="75" t="s">
        <v>2220</v>
      </c>
      <c r="D870" s="75">
        <v>5</v>
      </c>
      <c r="E870" s="75" t="s">
        <v>2219</v>
      </c>
      <c r="F870" s="75" t="s">
        <v>2220</v>
      </c>
    </row>
    <row r="871" spans="1:6">
      <c r="A871" s="75">
        <v>4</v>
      </c>
      <c r="B871" s="75" t="s">
        <v>3575</v>
      </c>
      <c r="C871" s="75" t="s">
        <v>2222</v>
      </c>
      <c r="D871" s="75">
        <v>4</v>
      </c>
      <c r="E871" s="75" t="s">
        <v>3575</v>
      </c>
      <c r="F871" s="75" t="s">
        <v>5517</v>
      </c>
    </row>
    <row r="872" spans="1:6">
      <c r="A872" s="75">
        <v>5</v>
      </c>
      <c r="B872" s="75" t="s">
        <v>2221</v>
      </c>
      <c r="C872" s="75" t="s">
        <v>2222</v>
      </c>
      <c r="D872" s="75">
        <v>5</v>
      </c>
      <c r="E872" s="75" t="s">
        <v>2221</v>
      </c>
      <c r="F872" s="75" t="s">
        <v>5517</v>
      </c>
    </row>
    <row r="873" spans="1:6">
      <c r="A873" s="75">
        <v>4</v>
      </c>
      <c r="B873" s="75" t="s">
        <v>3576</v>
      </c>
      <c r="C873" s="75" t="s">
        <v>5518</v>
      </c>
      <c r="D873" s="75">
        <v>4</v>
      </c>
      <c r="E873" s="75" t="s">
        <v>3576</v>
      </c>
      <c r="F873" s="75" t="s">
        <v>5518</v>
      </c>
    </row>
    <row r="874" spans="1:6">
      <c r="A874" s="75">
        <v>5</v>
      </c>
      <c r="B874" s="75" t="s">
        <v>2223</v>
      </c>
      <c r="C874" s="75" t="s">
        <v>2224</v>
      </c>
      <c r="D874" s="75">
        <v>5</v>
      </c>
      <c r="E874" s="75" t="s">
        <v>2223</v>
      </c>
      <c r="F874" s="75" t="s">
        <v>2224</v>
      </c>
    </row>
    <row r="875" spans="1:6">
      <c r="A875" s="75">
        <v>5</v>
      </c>
      <c r="B875" s="75" t="s">
        <v>2225</v>
      </c>
      <c r="C875" s="75" t="s">
        <v>2226</v>
      </c>
      <c r="D875" s="75">
        <v>5</v>
      </c>
      <c r="E875" s="75" t="s">
        <v>2225</v>
      </c>
      <c r="F875" s="75" t="s">
        <v>2226</v>
      </c>
    </row>
    <row r="876" spans="1:6">
      <c r="A876" s="75">
        <v>5</v>
      </c>
      <c r="B876" s="75" t="s">
        <v>2227</v>
      </c>
      <c r="C876" s="75" t="s">
        <v>2228</v>
      </c>
      <c r="D876" s="75">
        <v>5</v>
      </c>
      <c r="E876" s="75" t="s">
        <v>2227</v>
      </c>
      <c r="F876" s="75" t="s">
        <v>2228</v>
      </c>
    </row>
    <row r="877" spans="1:6">
      <c r="A877" s="75">
        <v>3</v>
      </c>
      <c r="B877" s="75" t="s">
        <v>5519</v>
      </c>
      <c r="C877" s="75" t="s">
        <v>2230</v>
      </c>
      <c r="D877" s="75">
        <v>3</v>
      </c>
      <c r="E877" s="75" t="s">
        <v>5519</v>
      </c>
      <c r="F877" s="75" t="s">
        <v>5520</v>
      </c>
    </row>
    <row r="878" spans="1:6">
      <c r="A878" s="75">
        <v>3</v>
      </c>
      <c r="B878" s="75" t="s">
        <v>5519</v>
      </c>
      <c r="C878" s="75" t="s">
        <v>2230</v>
      </c>
      <c r="D878" s="75">
        <v>3</v>
      </c>
      <c r="E878" s="75" t="s">
        <v>5521</v>
      </c>
      <c r="F878" s="75" t="s">
        <v>5522</v>
      </c>
    </row>
    <row r="879" spans="1:6">
      <c r="A879" s="75">
        <v>4</v>
      </c>
      <c r="B879" s="75" t="s">
        <v>3577</v>
      </c>
      <c r="C879" s="75" t="s">
        <v>2230</v>
      </c>
      <c r="D879" s="75">
        <v>4</v>
      </c>
      <c r="E879" s="75" t="s">
        <v>3577</v>
      </c>
      <c r="F879" s="75" t="s">
        <v>5520</v>
      </c>
    </row>
    <row r="880" spans="1:6">
      <c r="A880" s="75">
        <v>4</v>
      </c>
      <c r="B880" s="75" t="s">
        <v>3577</v>
      </c>
      <c r="C880" s="75" t="s">
        <v>2230</v>
      </c>
      <c r="D880" s="75">
        <v>4</v>
      </c>
      <c r="E880" s="75" t="s">
        <v>3581</v>
      </c>
      <c r="F880" s="75" t="s">
        <v>5523</v>
      </c>
    </row>
    <row r="881" spans="1:6">
      <c r="A881" s="75">
        <v>5</v>
      </c>
      <c r="B881" s="75" t="s">
        <v>2229</v>
      </c>
      <c r="C881" s="75" t="s">
        <v>2230</v>
      </c>
      <c r="D881" s="75">
        <v>5</v>
      </c>
      <c r="E881" s="75" t="s">
        <v>2229</v>
      </c>
      <c r="F881" s="75" t="s">
        <v>5520</v>
      </c>
    </row>
    <row r="882" spans="1:6">
      <c r="A882" s="75">
        <v>5</v>
      </c>
      <c r="B882" s="75" t="s">
        <v>2229</v>
      </c>
      <c r="C882" s="75" t="s">
        <v>2230</v>
      </c>
      <c r="D882" s="75">
        <v>5</v>
      </c>
      <c r="E882" s="75" t="s">
        <v>2237</v>
      </c>
      <c r="F882" s="75" t="s">
        <v>5523</v>
      </c>
    </row>
    <row r="883" spans="1:6">
      <c r="A883" s="75">
        <v>3</v>
      </c>
      <c r="B883" s="75" t="s">
        <v>5506</v>
      </c>
      <c r="C883" s="75" t="s">
        <v>5524</v>
      </c>
      <c r="D883" s="75">
        <v>3</v>
      </c>
      <c r="E883" s="75" t="s">
        <v>5506</v>
      </c>
      <c r="F883" s="75" t="s">
        <v>5507</v>
      </c>
    </row>
    <row r="884" spans="1:6">
      <c r="A884" s="75">
        <v>4</v>
      </c>
      <c r="B884" s="75" t="s">
        <v>3578</v>
      </c>
      <c r="C884" s="75" t="s">
        <v>2232</v>
      </c>
      <c r="D884" s="75">
        <v>4</v>
      </c>
      <c r="E884" s="75" t="s">
        <v>3578</v>
      </c>
      <c r="F884" s="75" t="s">
        <v>5525</v>
      </c>
    </row>
    <row r="885" spans="1:6">
      <c r="A885" s="75">
        <v>5</v>
      </c>
      <c r="B885" s="75" t="s">
        <v>2231</v>
      </c>
      <c r="C885" s="75" t="s">
        <v>2232</v>
      </c>
      <c r="D885" s="75">
        <v>5</v>
      </c>
      <c r="E885" s="75" t="s">
        <v>2231</v>
      </c>
      <c r="F885" s="75" t="s">
        <v>5525</v>
      </c>
    </row>
    <row r="886" spans="1:6">
      <c r="A886" s="75">
        <v>4</v>
      </c>
      <c r="B886" s="75" t="s">
        <v>3579</v>
      </c>
      <c r="C886" s="75" t="s">
        <v>2234</v>
      </c>
      <c r="D886" s="75">
        <v>4</v>
      </c>
      <c r="E886" s="75" t="s">
        <v>5508</v>
      </c>
      <c r="F886" s="75" t="s">
        <v>5509</v>
      </c>
    </row>
    <row r="887" spans="1:6">
      <c r="A887" s="75">
        <v>5</v>
      </c>
      <c r="B887" s="75" t="s">
        <v>2233</v>
      </c>
      <c r="C887" s="75" t="s">
        <v>2234</v>
      </c>
      <c r="D887" s="75">
        <v>5</v>
      </c>
      <c r="E887" s="75" t="s">
        <v>5510</v>
      </c>
      <c r="F887" s="75" t="s">
        <v>5509</v>
      </c>
    </row>
    <row r="888" spans="1:6">
      <c r="A888" s="75">
        <v>3</v>
      </c>
      <c r="B888" s="75" t="s">
        <v>5521</v>
      </c>
      <c r="C888" s="75" t="s">
        <v>5522</v>
      </c>
      <c r="D888" s="75">
        <v>3</v>
      </c>
      <c r="E888" s="75" t="s">
        <v>5521</v>
      </c>
      <c r="F888" s="75" t="s">
        <v>5522</v>
      </c>
    </row>
    <row r="889" spans="1:6">
      <c r="A889" s="75">
        <v>4</v>
      </c>
      <c r="B889" s="75" t="s">
        <v>3580</v>
      </c>
      <c r="C889" s="75" t="s">
        <v>2236</v>
      </c>
      <c r="D889" s="75">
        <v>4</v>
      </c>
      <c r="E889" s="75" t="s">
        <v>3580</v>
      </c>
      <c r="F889" s="75" t="s">
        <v>2236</v>
      </c>
    </row>
    <row r="890" spans="1:6">
      <c r="A890" s="75">
        <v>5</v>
      </c>
      <c r="B890" s="75" t="s">
        <v>2235</v>
      </c>
      <c r="C890" s="75" t="s">
        <v>2236</v>
      </c>
      <c r="D890" s="75">
        <v>5</v>
      </c>
      <c r="E890" s="75" t="s">
        <v>2235</v>
      </c>
      <c r="F890" s="75" t="s">
        <v>2236</v>
      </c>
    </row>
    <row r="891" spans="1:6">
      <c r="A891" s="75">
        <v>4</v>
      </c>
      <c r="B891" s="75" t="s">
        <v>3581</v>
      </c>
      <c r="C891" s="75" t="s">
        <v>2238</v>
      </c>
      <c r="D891" s="75">
        <v>4</v>
      </c>
      <c r="E891" s="75" t="s">
        <v>3581</v>
      </c>
      <c r="F891" s="75" t="s">
        <v>5523</v>
      </c>
    </row>
    <row r="892" spans="1:6">
      <c r="A892" s="75">
        <v>5</v>
      </c>
      <c r="B892" s="75" t="s">
        <v>2237</v>
      </c>
      <c r="C892" s="75" t="s">
        <v>2238</v>
      </c>
      <c r="D892" s="75">
        <v>5</v>
      </c>
      <c r="E892" s="75" t="s">
        <v>2237</v>
      </c>
      <c r="F892" s="75" t="s">
        <v>5523</v>
      </c>
    </row>
    <row r="893" spans="1:6">
      <c r="A893" s="75">
        <v>4</v>
      </c>
      <c r="B893" s="75" t="s">
        <v>3582</v>
      </c>
      <c r="C893" s="75" t="s">
        <v>2240</v>
      </c>
      <c r="D893" s="75">
        <v>4</v>
      </c>
      <c r="E893" s="75" t="s">
        <v>3582</v>
      </c>
      <c r="F893" s="75" t="s">
        <v>2240</v>
      </c>
    </row>
    <row r="894" spans="1:6">
      <c r="A894" s="75">
        <v>5</v>
      </c>
      <c r="B894" s="75" t="s">
        <v>2239</v>
      </c>
      <c r="C894" s="75" t="s">
        <v>2240</v>
      </c>
      <c r="D894" s="75">
        <v>5</v>
      </c>
      <c r="E894" s="75" t="s">
        <v>2239</v>
      </c>
      <c r="F894" s="75" t="s">
        <v>2240</v>
      </c>
    </row>
    <row r="895" spans="1:6">
      <c r="A895" s="75">
        <v>4</v>
      </c>
      <c r="B895" s="75" t="s">
        <v>3583</v>
      </c>
      <c r="C895" s="75" t="s">
        <v>2242</v>
      </c>
      <c r="D895" s="75">
        <v>4</v>
      </c>
      <c r="E895" s="75" t="s">
        <v>3583</v>
      </c>
      <c r="F895" s="75" t="s">
        <v>2242</v>
      </c>
    </row>
    <row r="896" spans="1:6">
      <c r="A896" s="75">
        <v>5</v>
      </c>
      <c r="B896" s="75" t="s">
        <v>2241</v>
      </c>
      <c r="C896" s="75" t="s">
        <v>2242</v>
      </c>
      <c r="D896" s="75">
        <v>5</v>
      </c>
      <c r="E896" s="75" t="s">
        <v>2241</v>
      </c>
      <c r="F896" s="75" t="s">
        <v>2242</v>
      </c>
    </row>
    <row r="897" spans="1:6">
      <c r="A897" s="75">
        <v>4</v>
      </c>
      <c r="B897" s="75" t="s">
        <v>3584</v>
      </c>
      <c r="C897" s="75" t="s">
        <v>2244</v>
      </c>
      <c r="D897" s="75">
        <v>4</v>
      </c>
      <c r="E897" s="75" t="s">
        <v>3584</v>
      </c>
      <c r="F897" s="75" t="s">
        <v>2244</v>
      </c>
    </row>
    <row r="898" spans="1:6">
      <c r="A898" s="75">
        <v>5</v>
      </c>
      <c r="B898" s="75" t="s">
        <v>2243</v>
      </c>
      <c r="C898" s="75" t="s">
        <v>2244</v>
      </c>
      <c r="D898" s="75">
        <v>5</v>
      </c>
      <c r="E898" s="75" t="s">
        <v>2243</v>
      </c>
      <c r="F898" s="75" t="s">
        <v>2244</v>
      </c>
    </row>
    <row r="899" spans="1:6">
      <c r="A899" s="75">
        <v>4</v>
      </c>
      <c r="B899" s="75" t="s">
        <v>3585</v>
      </c>
      <c r="C899" s="75" t="s">
        <v>2246</v>
      </c>
      <c r="D899" s="75">
        <v>4</v>
      </c>
      <c r="E899" s="75" t="s">
        <v>3585</v>
      </c>
      <c r="F899" s="75" t="s">
        <v>2246</v>
      </c>
    </row>
    <row r="900" spans="1:6">
      <c r="A900" s="75">
        <v>5</v>
      </c>
      <c r="B900" s="75" t="s">
        <v>2245</v>
      </c>
      <c r="C900" s="75" t="s">
        <v>2246</v>
      </c>
      <c r="D900" s="75">
        <v>5</v>
      </c>
      <c r="E900" s="75" t="s">
        <v>2245</v>
      </c>
      <c r="F900" s="75" t="s">
        <v>2246</v>
      </c>
    </row>
    <row r="901" spans="1:6">
      <c r="A901" s="75">
        <v>4</v>
      </c>
      <c r="B901" s="75" t="s">
        <v>3586</v>
      </c>
      <c r="C901" s="75" t="s">
        <v>2248</v>
      </c>
      <c r="D901" s="75">
        <v>4</v>
      </c>
      <c r="E901" s="75" t="s">
        <v>3585</v>
      </c>
      <c r="F901" s="75" t="s">
        <v>2246</v>
      </c>
    </row>
    <row r="902" spans="1:6">
      <c r="A902" s="75">
        <v>4</v>
      </c>
      <c r="B902" s="75" t="s">
        <v>3586</v>
      </c>
      <c r="C902" s="75" t="s">
        <v>2248</v>
      </c>
      <c r="D902" s="75">
        <v>4</v>
      </c>
      <c r="E902" s="75" t="s">
        <v>3587</v>
      </c>
      <c r="F902" s="75" t="s">
        <v>5526</v>
      </c>
    </row>
    <row r="903" spans="1:6">
      <c r="A903" s="75">
        <v>5</v>
      </c>
      <c r="B903" s="75" t="s">
        <v>2247</v>
      </c>
      <c r="C903" s="75" t="s">
        <v>2248</v>
      </c>
      <c r="D903" s="75">
        <v>5</v>
      </c>
      <c r="E903" s="75" t="s">
        <v>2245</v>
      </c>
      <c r="F903" s="75" t="s">
        <v>2246</v>
      </c>
    </row>
    <row r="904" spans="1:6">
      <c r="A904" s="75">
        <v>5</v>
      </c>
      <c r="B904" s="75" t="s">
        <v>2247</v>
      </c>
      <c r="C904" s="75" t="s">
        <v>2248</v>
      </c>
      <c r="D904" s="75">
        <v>5</v>
      </c>
      <c r="E904" s="75" t="s">
        <v>2249</v>
      </c>
      <c r="F904" s="75" t="s">
        <v>2250</v>
      </c>
    </row>
    <row r="905" spans="1:6">
      <c r="A905" s="75">
        <v>5</v>
      </c>
      <c r="B905" s="75" t="s">
        <v>2247</v>
      </c>
      <c r="C905" s="75" t="s">
        <v>2248</v>
      </c>
      <c r="D905" s="75">
        <v>5</v>
      </c>
      <c r="E905" s="75" t="s">
        <v>2251</v>
      </c>
      <c r="F905" s="75" t="s">
        <v>2252</v>
      </c>
    </row>
    <row r="906" spans="1:6">
      <c r="A906" s="75">
        <v>4</v>
      </c>
      <c r="B906" s="75" t="s">
        <v>3587</v>
      </c>
      <c r="C906" s="75" t="s">
        <v>5527</v>
      </c>
      <c r="D906" s="75">
        <v>4</v>
      </c>
      <c r="E906" s="75" t="s">
        <v>3587</v>
      </c>
      <c r="F906" s="75" t="s">
        <v>5526</v>
      </c>
    </row>
    <row r="907" spans="1:6">
      <c r="A907" s="75">
        <v>5</v>
      </c>
      <c r="B907" s="75" t="s">
        <v>2249</v>
      </c>
      <c r="C907" s="75" t="s">
        <v>2250</v>
      </c>
      <c r="D907" s="75">
        <v>5</v>
      </c>
      <c r="E907" s="75" t="s">
        <v>2249</v>
      </c>
      <c r="F907" s="75" t="s">
        <v>2250</v>
      </c>
    </row>
    <row r="908" spans="1:6">
      <c r="A908" s="75">
        <v>5</v>
      </c>
      <c r="B908" s="75" t="s">
        <v>2251</v>
      </c>
      <c r="C908" s="75" t="s">
        <v>2252</v>
      </c>
      <c r="D908" s="75">
        <v>5</v>
      </c>
      <c r="E908" s="75" t="s">
        <v>2251</v>
      </c>
      <c r="F908" s="75" t="s">
        <v>2252</v>
      </c>
    </row>
    <row r="909" spans="1:6">
      <c r="A909" s="75">
        <v>2</v>
      </c>
      <c r="B909" s="75" t="s">
        <v>4866</v>
      </c>
      <c r="C909" s="75" t="s">
        <v>5528</v>
      </c>
      <c r="D909" s="75">
        <v>2</v>
      </c>
      <c r="E909" s="75" t="s">
        <v>4860</v>
      </c>
      <c r="F909" s="75" t="s">
        <v>5335</v>
      </c>
    </row>
    <row r="910" spans="1:6">
      <c r="A910" s="75">
        <v>2</v>
      </c>
      <c r="B910" s="75" t="s">
        <v>4866</v>
      </c>
      <c r="C910" s="75" t="s">
        <v>5528</v>
      </c>
      <c r="D910" s="75">
        <v>2</v>
      </c>
      <c r="E910" s="75" t="s">
        <v>4864</v>
      </c>
      <c r="F910" s="75" t="s">
        <v>5487</v>
      </c>
    </row>
    <row r="911" spans="1:6">
      <c r="A911" s="75">
        <v>2</v>
      </c>
      <c r="B911" s="75" t="s">
        <v>4866</v>
      </c>
      <c r="C911" s="75" t="s">
        <v>5528</v>
      </c>
      <c r="D911" s="75">
        <v>2</v>
      </c>
      <c r="E911" s="75" t="s">
        <v>4865</v>
      </c>
      <c r="F911" s="75" t="s">
        <v>5455</v>
      </c>
    </row>
    <row r="912" spans="1:6">
      <c r="A912" s="75">
        <v>2</v>
      </c>
      <c r="B912" s="75" t="s">
        <v>4866</v>
      </c>
      <c r="C912" s="75" t="s">
        <v>5528</v>
      </c>
      <c r="D912" s="75">
        <v>2</v>
      </c>
      <c r="E912" s="75" t="s">
        <v>4866</v>
      </c>
      <c r="F912" s="75" t="s">
        <v>5529</v>
      </c>
    </row>
    <row r="913" spans="1:6">
      <c r="A913" s="75">
        <v>3</v>
      </c>
      <c r="B913" s="75" t="s">
        <v>4947</v>
      </c>
      <c r="C913" s="75" t="s">
        <v>2254</v>
      </c>
      <c r="D913" s="75">
        <v>3</v>
      </c>
      <c r="E913" s="75" t="s">
        <v>4958</v>
      </c>
      <c r="F913" s="75" t="s">
        <v>5489</v>
      </c>
    </row>
    <row r="914" spans="1:6">
      <c r="A914" s="75">
        <v>3</v>
      </c>
      <c r="B914" s="75" t="s">
        <v>4947</v>
      </c>
      <c r="C914" s="75" t="s">
        <v>2254</v>
      </c>
      <c r="D914" s="75">
        <v>3</v>
      </c>
      <c r="E914" s="75" t="s">
        <v>4947</v>
      </c>
      <c r="F914" s="75" t="s">
        <v>5530</v>
      </c>
    </row>
    <row r="915" spans="1:6">
      <c r="A915" s="75">
        <v>4</v>
      </c>
      <c r="B915" s="75" t="s">
        <v>3588</v>
      </c>
      <c r="C915" s="75" t="s">
        <v>2254</v>
      </c>
      <c r="D915" s="75">
        <v>4</v>
      </c>
      <c r="E915" s="75" t="s">
        <v>3556</v>
      </c>
      <c r="F915" s="75" t="s">
        <v>5491</v>
      </c>
    </row>
    <row r="916" spans="1:6">
      <c r="A916" s="75">
        <v>4</v>
      </c>
      <c r="B916" s="75" t="s">
        <v>3588</v>
      </c>
      <c r="C916" s="75" t="s">
        <v>2254</v>
      </c>
      <c r="D916" s="75">
        <v>4</v>
      </c>
      <c r="E916" s="75" t="s">
        <v>3588</v>
      </c>
      <c r="F916" s="75" t="s">
        <v>5530</v>
      </c>
    </row>
    <row r="917" spans="1:6">
      <c r="A917" s="75">
        <v>5</v>
      </c>
      <c r="B917" s="75" t="s">
        <v>2253</v>
      </c>
      <c r="C917" s="75" t="s">
        <v>2254</v>
      </c>
      <c r="D917" s="75">
        <v>5</v>
      </c>
      <c r="E917" s="75" t="s">
        <v>2179</v>
      </c>
      <c r="F917" s="75" t="s">
        <v>5491</v>
      </c>
    </row>
    <row r="918" spans="1:6">
      <c r="A918" s="75">
        <v>5</v>
      </c>
      <c r="B918" s="75" t="s">
        <v>2253</v>
      </c>
      <c r="C918" s="75" t="s">
        <v>2254</v>
      </c>
      <c r="D918" s="75">
        <v>5</v>
      </c>
      <c r="E918" s="75" t="s">
        <v>2253</v>
      </c>
      <c r="F918" s="75" t="s">
        <v>5530</v>
      </c>
    </row>
    <row r="919" spans="1:6">
      <c r="A919" s="75">
        <v>3</v>
      </c>
      <c r="B919" s="75" t="s">
        <v>4956</v>
      </c>
      <c r="C919" s="75" t="s">
        <v>2256</v>
      </c>
      <c r="D919" s="75">
        <v>3</v>
      </c>
      <c r="E919" s="75" t="s">
        <v>4956</v>
      </c>
      <c r="F919" s="75" t="s">
        <v>5531</v>
      </c>
    </row>
    <row r="920" spans="1:6">
      <c r="A920" s="75">
        <v>4</v>
      </c>
      <c r="B920" s="75" t="s">
        <v>3589</v>
      </c>
      <c r="C920" s="75" t="s">
        <v>2256</v>
      </c>
      <c r="D920" s="75">
        <v>4</v>
      </c>
      <c r="E920" s="75" t="s">
        <v>3589</v>
      </c>
      <c r="F920" s="75" t="s">
        <v>5531</v>
      </c>
    </row>
    <row r="921" spans="1:6">
      <c r="A921" s="75">
        <v>5</v>
      </c>
      <c r="B921" s="76" t="s">
        <v>2255</v>
      </c>
      <c r="C921" s="75" t="s">
        <v>2256</v>
      </c>
      <c r="D921" s="75">
        <v>5</v>
      </c>
      <c r="E921" s="75" t="s">
        <v>2255</v>
      </c>
      <c r="F921" s="75" t="s">
        <v>5531</v>
      </c>
    </row>
    <row r="922" spans="1:6">
      <c r="A922" s="75">
        <v>3</v>
      </c>
      <c r="B922" s="76" t="s">
        <v>4957</v>
      </c>
      <c r="C922" s="75" t="s">
        <v>5532</v>
      </c>
      <c r="D922" s="75">
        <v>3</v>
      </c>
      <c r="E922" s="75" t="s">
        <v>5336</v>
      </c>
      <c r="F922" s="75" t="s">
        <v>5337</v>
      </c>
    </row>
    <row r="923" spans="1:6">
      <c r="A923" s="75">
        <v>3</v>
      </c>
      <c r="B923" s="76" t="s">
        <v>4957</v>
      </c>
      <c r="C923" s="75" t="s">
        <v>5532</v>
      </c>
      <c r="D923" s="75">
        <v>3</v>
      </c>
      <c r="E923" s="75" t="s">
        <v>4959</v>
      </c>
      <c r="F923" s="75" t="s">
        <v>5490</v>
      </c>
    </row>
    <row r="924" spans="1:6">
      <c r="A924" s="75">
        <v>3</v>
      </c>
      <c r="B924" s="76" t="s">
        <v>4957</v>
      </c>
      <c r="C924" s="75" t="s">
        <v>5532</v>
      </c>
      <c r="D924" s="75">
        <v>3</v>
      </c>
      <c r="E924" s="75" t="s">
        <v>5512</v>
      </c>
      <c r="F924" s="75" t="s">
        <v>5513</v>
      </c>
    </row>
    <row r="925" spans="1:6">
      <c r="A925" s="75">
        <v>3</v>
      </c>
      <c r="B925" s="76" t="s">
        <v>4957</v>
      </c>
      <c r="C925" s="75" t="s">
        <v>5532</v>
      </c>
      <c r="D925" s="75">
        <v>3</v>
      </c>
      <c r="E925" s="75" t="s">
        <v>5461</v>
      </c>
      <c r="F925" s="75" t="s">
        <v>5462</v>
      </c>
    </row>
    <row r="926" spans="1:6">
      <c r="A926" s="75">
        <v>3</v>
      </c>
      <c r="B926" s="76" t="s">
        <v>4957</v>
      </c>
      <c r="C926" s="75" t="s">
        <v>5532</v>
      </c>
      <c r="D926" s="75">
        <v>3</v>
      </c>
      <c r="E926" s="75" t="s">
        <v>4957</v>
      </c>
      <c r="F926" s="75" t="s">
        <v>5533</v>
      </c>
    </row>
    <row r="927" spans="1:6">
      <c r="A927" s="75">
        <v>4</v>
      </c>
      <c r="B927" s="76" t="s">
        <v>3590</v>
      </c>
      <c r="C927" s="75" t="s">
        <v>2258</v>
      </c>
      <c r="D927" s="75">
        <v>4</v>
      </c>
      <c r="E927" s="75" t="s">
        <v>3565</v>
      </c>
      <c r="F927" s="75" t="s">
        <v>5490</v>
      </c>
    </row>
    <row r="928" spans="1:6">
      <c r="A928" s="75">
        <v>4</v>
      </c>
      <c r="B928" s="76" t="s">
        <v>3590</v>
      </c>
      <c r="C928" s="75" t="s">
        <v>2258</v>
      </c>
      <c r="D928" s="75">
        <v>4</v>
      </c>
      <c r="E928" s="75" t="s">
        <v>3590</v>
      </c>
      <c r="F928" s="75" t="s">
        <v>5534</v>
      </c>
    </row>
    <row r="929" spans="1:6">
      <c r="A929" s="75">
        <v>5</v>
      </c>
      <c r="B929" s="76" t="s">
        <v>2257</v>
      </c>
      <c r="C929" s="75" t="s">
        <v>2258</v>
      </c>
      <c r="D929" s="75">
        <v>5</v>
      </c>
      <c r="E929" s="75" t="s">
        <v>2199</v>
      </c>
      <c r="F929" s="75" t="s">
        <v>5490</v>
      </c>
    </row>
    <row r="930" spans="1:6">
      <c r="A930" s="75">
        <v>5</v>
      </c>
      <c r="B930" s="76" t="s">
        <v>2257</v>
      </c>
      <c r="C930" s="75" t="s">
        <v>2258</v>
      </c>
      <c r="D930" s="75">
        <v>5</v>
      </c>
      <c r="E930" s="75" t="s">
        <v>2257</v>
      </c>
      <c r="F930" s="75" t="s">
        <v>5534</v>
      </c>
    </row>
    <row r="931" spans="1:6">
      <c r="A931" s="75">
        <v>4</v>
      </c>
      <c r="B931" s="76" t="s">
        <v>3591</v>
      </c>
      <c r="C931" s="75" t="s">
        <v>2260</v>
      </c>
      <c r="D931" s="75">
        <v>4</v>
      </c>
      <c r="E931" s="75" t="s">
        <v>3491</v>
      </c>
      <c r="F931" s="75" t="s">
        <v>5338</v>
      </c>
    </row>
    <row r="932" spans="1:6">
      <c r="A932" s="75">
        <v>4</v>
      </c>
      <c r="B932" s="76" t="s">
        <v>3591</v>
      </c>
      <c r="C932" s="75" t="s">
        <v>2260</v>
      </c>
      <c r="D932" s="75">
        <v>4</v>
      </c>
      <c r="E932" s="75" t="s">
        <v>3566</v>
      </c>
      <c r="F932" s="75" t="s">
        <v>5514</v>
      </c>
    </row>
    <row r="933" spans="1:6">
      <c r="A933" s="75">
        <v>4</v>
      </c>
      <c r="B933" s="76" t="s">
        <v>3591</v>
      </c>
      <c r="C933" s="75" t="s">
        <v>2260</v>
      </c>
      <c r="D933" s="75">
        <v>4</v>
      </c>
      <c r="E933" s="75" t="s">
        <v>3575</v>
      </c>
      <c r="F933" s="75" t="s">
        <v>5517</v>
      </c>
    </row>
    <row r="934" spans="1:6">
      <c r="A934" s="75">
        <v>4</v>
      </c>
      <c r="B934" s="76" t="s">
        <v>3591</v>
      </c>
      <c r="C934" s="75" t="s">
        <v>2260</v>
      </c>
      <c r="D934" s="75">
        <v>4</v>
      </c>
      <c r="E934" s="75" t="s">
        <v>3591</v>
      </c>
      <c r="F934" s="75" t="s">
        <v>5535</v>
      </c>
    </row>
    <row r="935" spans="1:6">
      <c r="A935" s="75">
        <v>5</v>
      </c>
      <c r="B935" s="76" t="s">
        <v>2259</v>
      </c>
      <c r="C935" s="75" t="s">
        <v>2260</v>
      </c>
      <c r="D935" s="75">
        <v>5</v>
      </c>
      <c r="E935" s="75" t="s">
        <v>2007</v>
      </c>
      <c r="F935" s="75" t="s">
        <v>5338</v>
      </c>
    </row>
    <row r="936" spans="1:6">
      <c r="A936" s="75">
        <v>5</v>
      </c>
      <c r="B936" s="76" t="s">
        <v>2259</v>
      </c>
      <c r="C936" s="75" t="s">
        <v>2260</v>
      </c>
      <c r="D936" s="75">
        <v>5</v>
      </c>
      <c r="E936" s="75" t="s">
        <v>2201</v>
      </c>
      <c r="F936" s="75" t="s">
        <v>5514</v>
      </c>
    </row>
    <row r="937" spans="1:6">
      <c r="A937" s="75">
        <v>5</v>
      </c>
      <c r="B937" s="76" t="s">
        <v>2259</v>
      </c>
      <c r="C937" s="75" t="s">
        <v>2260</v>
      </c>
      <c r="D937" s="75">
        <v>5</v>
      </c>
      <c r="E937" s="75" t="s">
        <v>2221</v>
      </c>
      <c r="F937" s="75" t="s">
        <v>5517</v>
      </c>
    </row>
    <row r="938" spans="1:6">
      <c r="A938" s="75">
        <v>5</v>
      </c>
      <c r="B938" s="76" t="s">
        <v>2259</v>
      </c>
      <c r="C938" s="75" t="s">
        <v>2260</v>
      </c>
      <c r="D938" s="75">
        <v>5</v>
      </c>
      <c r="E938" s="75" t="s">
        <v>2259</v>
      </c>
      <c r="F938" s="75" t="s">
        <v>5535</v>
      </c>
    </row>
    <row r="939" spans="1:6">
      <c r="A939" s="75">
        <v>2</v>
      </c>
      <c r="B939" s="76" t="s">
        <v>4867</v>
      </c>
      <c r="C939" s="75" t="s">
        <v>5536</v>
      </c>
      <c r="D939" s="75">
        <v>2</v>
      </c>
      <c r="E939" s="75" t="s">
        <v>4865</v>
      </c>
      <c r="F939" s="75" t="s">
        <v>5455</v>
      </c>
    </row>
    <row r="940" spans="1:6">
      <c r="A940" s="75">
        <v>2</v>
      </c>
      <c r="B940" s="76" t="s">
        <v>4867</v>
      </c>
      <c r="C940" s="75" t="s">
        <v>5536</v>
      </c>
      <c r="D940" s="75">
        <v>2</v>
      </c>
      <c r="E940" s="75" t="s">
        <v>4867</v>
      </c>
      <c r="F940" s="75" t="s">
        <v>5536</v>
      </c>
    </row>
    <row r="941" spans="1:6">
      <c r="A941" s="75">
        <v>3</v>
      </c>
      <c r="B941" s="76" t="s">
        <v>4948</v>
      </c>
      <c r="C941" s="75" t="s">
        <v>5537</v>
      </c>
      <c r="D941" s="75">
        <v>3</v>
      </c>
      <c r="E941" s="75" t="s">
        <v>4948</v>
      </c>
      <c r="F941" s="75" t="s">
        <v>5537</v>
      </c>
    </row>
    <row r="942" spans="1:6">
      <c r="A942" s="75">
        <v>4</v>
      </c>
      <c r="B942" s="76" t="s">
        <v>3592</v>
      </c>
      <c r="C942" s="75" t="s">
        <v>5538</v>
      </c>
      <c r="D942" s="75">
        <v>4</v>
      </c>
      <c r="E942" s="75" t="s">
        <v>3592</v>
      </c>
      <c r="F942" s="75" t="s">
        <v>5539</v>
      </c>
    </row>
    <row r="943" spans="1:6">
      <c r="A943" s="75">
        <v>5</v>
      </c>
      <c r="B943" s="76" t="s">
        <v>2261</v>
      </c>
      <c r="C943" s="75" t="s">
        <v>2262</v>
      </c>
      <c r="D943" s="75">
        <v>5</v>
      </c>
      <c r="E943" s="75" t="s">
        <v>2261</v>
      </c>
      <c r="F943" s="75" t="s">
        <v>5540</v>
      </c>
    </row>
    <row r="944" spans="1:6">
      <c r="A944" s="75">
        <v>5</v>
      </c>
      <c r="B944" s="76" t="s">
        <v>2263</v>
      </c>
      <c r="C944" s="75" t="s">
        <v>2264</v>
      </c>
      <c r="D944" s="75">
        <v>5</v>
      </c>
      <c r="E944" s="75" t="s">
        <v>2263</v>
      </c>
      <c r="F944" s="75" t="s">
        <v>5541</v>
      </c>
    </row>
    <row r="945" spans="1:6">
      <c r="A945" s="75">
        <v>4</v>
      </c>
      <c r="B945" s="76" t="s">
        <v>3593</v>
      </c>
      <c r="C945" s="75" t="s">
        <v>2266</v>
      </c>
      <c r="D945" s="75">
        <v>4</v>
      </c>
      <c r="E945" s="75" t="s">
        <v>3593</v>
      </c>
      <c r="F945" s="75" t="s">
        <v>5542</v>
      </c>
    </row>
    <row r="946" spans="1:6">
      <c r="A946" s="75">
        <v>5</v>
      </c>
      <c r="B946" s="76" t="s">
        <v>2265</v>
      </c>
      <c r="C946" s="75" t="s">
        <v>2266</v>
      </c>
      <c r="D946" s="75">
        <v>5</v>
      </c>
      <c r="E946" s="75" t="s">
        <v>2265</v>
      </c>
      <c r="F946" s="75" t="s">
        <v>5542</v>
      </c>
    </row>
    <row r="947" spans="1:6">
      <c r="A947" s="75">
        <v>4</v>
      </c>
      <c r="B947" s="76" t="s">
        <v>3594</v>
      </c>
      <c r="C947" s="75" t="s">
        <v>2268</v>
      </c>
      <c r="D947" s="75">
        <v>4</v>
      </c>
      <c r="E947" s="75" t="s">
        <v>3592</v>
      </c>
      <c r="F947" s="75" t="s">
        <v>5539</v>
      </c>
    </row>
    <row r="948" spans="1:6">
      <c r="A948" s="75">
        <v>5</v>
      </c>
      <c r="B948" s="76" t="s">
        <v>2267</v>
      </c>
      <c r="C948" s="75" t="s">
        <v>2268</v>
      </c>
      <c r="D948" s="75">
        <v>5</v>
      </c>
      <c r="E948" s="75" t="s">
        <v>2261</v>
      </c>
      <c r="F948" s="75" t="s">
        <v>5540</v>
      </c>
    </row>
    <row r="949" spans="1:6">
      <c r="A949" s="75">
        <v>3</v>
      </c>
      <c r="B949" s="76" t="s">
        <v>4949</v>
      </c>
      <c r="C949" s="75" t="s">
        <v>2270</v>
      </c>
      <c r="D949" s="75">
        <v>3</v>
      </c>
      <c r="E949" s="75" t="s">
        <v>4949</v>
      </c>
      <c r="F949" s="75" t="s">
        <v>5543</v>
      </c>
    </row>
    <row r="950" spans="1:6">
      <c r="A950" s="75">
        <v>4</v>
      </c>
      <c r="B950" s="76" t="s">
        <v>3595</v>
      </c>
      <c r="C950" s="75" t="s">
        <v>2270</v>
      </c>
      <c r="D950" s="75">
        <v>4</v>
      </c>
      <c r="E950" s="75" t="s">
        <v>3595</v>
      </c>
      <c r="F950" s="75" t="s">
        <v>5543</v>
      </c>
    </row>
    <row r="951" spans="1:6">
      <c r="A951" s="75">
        <v>5</v>
      </c>
      <c r="B951" s="76" t="s">
        <v>2269</v>
      </c>
      <c r="C951" s="75" t="s">
        <v>2270</v>
      </c>
      <c r="D951" s="75">
        <v>5</v>
      </c>
      <c r="E951" s="75" t="s">
        <v>2269</v>
      </c>
      <c r="F951" s="75" t="s">
        <v>5543</v>
      </c>
    </row>
    <row r="952" spans="1:6">
      <c r="A952" s="75">
        <v>3</v>
      </c>
      <c r="B952" s="76" t="s">
        <v>4962</v>
      </c>
      <c r="C952" s="75" t="s">
        <v>5544</v>
      </c>
      <c r="D952" s="75">
        <v>3</v>
      </c>
      <c r="E952" s="75" t="s">
        <v>4962</v>
      </c>
      <c r="F952" s="75" t="s">
        <v>5545</v>
      </c>
    </row>
    <row r="953" spans="1:6">
      <c r="A953" s="75">
        <v>4</v>
      </c>
      <c r="B953" s="76" t="s">
        <v>3596</v>
      </c>
      <c r="C953" s="75" t="s">
        <v>2272</v>
      </c>
      <c r="D953" s="75">
        <v>4</v>
      </c>
      <c r="E953" s="75" t="s">
        <v>5546</v>
      </c>
      <c r="F953" s="75" t="s">
        <v>5545</v>
      </c>
    </row>
    <row r="954" spans="1:6">
      <c r="A954" s="75">
        <v>5</v>
      </c>
      <c r="B954" s="76" t="s">
        <v>2271</v>
      </c>
      <c r="C954" s="75" t="s">
        <v>2272</v>
      </c>
      <c r="D954" s="75">
        <v>5</v>
      </c>
      <c r="E954" s="75" t="s">
        <v>5547</v>
      </c>
      <c r="F954" s="75" t="s">
        <v>5545</v>
      </c>
    </row>
    <row r="955" spans="1:6">
      <c r="A955" s="75">
        <v>4</v>
      </c>
      <c r="B955" s="76" t="s">
        <v>3597</v>
      </c>
      <c r="C955" s="75" t="s">
        <v>2274</v>
      </c>
      <c r="D955" s="75">
        <v>4</v>
      </c>
      <c r="E955" s="75" t="s">
        <v>5546</v>
      </c>
      <c r="F955" s="75" t="s">
        <v>5545</v>
      </c>
    </row>
    <row r="956" spans="1:6">
      <c r="A956" s="75">
        <v>5</v>
      </c>
      <c r="B956" s="76" t="s">
        <v>2273</v>
      </c>
      <c r="C956" s="75" t="s">
        <v>2274</v>
      </c>
      <c r="D956" s="75">
        <v>5</v>
      </c>
      <c r="E956" s="75" t="s">
        <v>5547</v>
      </c>
      <c r="F956" s="75" t="s">
        <v>5545</v>
      </c>
    </row>
    <row r="957" spans="1:6">
      <c r="A957" s="75">
        <v>3</v>
      </c>
      <c r="B957" s="76" t="s">
        <v>5548</v>
      </c>
      <c r="C957" s="75" t="s">
        <v>2276</v>
      </c>
      <c r="D957" s="75">
        <v>3</v>
      </c>
      <c r="E957" s="75" t="s">
        <v>5548</v>
      </c>
      <c r="F957" s="75" t="s">
        <v>2276</v>
      </c>
    </row>
    <row r="958" spans="1:6">
      <c r="A958" s="75">
        <v>4</v>
      </c>
      <c r="B958" s="76" t="s">
        <v>3598</v>
      </c>
      <c r="C958" s="75" t="s">
        <v>2276</v>
      </c>
      <c r="D958" s="75">
        <v>4</v>
      </c>
      <c r="E958" s="75" t="s">
        <v>3598</v>
      </c>
      <c r="F958" s="75" t="s">
        <v>2276</v>
      </c>
    </row>
    <row r="959" spans="1:6">
      <c r="A959" s="75">
        <v>5</v>
      </c>
      <c r="B959" s="76" t="s">
        <v>2275</v>
      </c>
      <c r="C959" s="75" t="s">
        <v>2276</v>
      </c>
      <c r="D959" s="75">
        <v>5</v>
      </c>
      <c r="E959" s="75" t="s">
        <v>2275</v>
      </c>
      <c r="F959" s="75" t="s">
        <v>2276</v>
      </c>
    </row>
    <row r="960" spans="1:6">
      <c r="A960" s="75">
        <v>3</v>
      </c>
      <c r="B960" s="76" t="s">
        <v>4950</v>
      </c>
      <c r="C960" s="75" t="s">
        <v>5549</v>
      </c>
      <c r="D960" s="75">
        <v>3</v>
      </c>
      <c r="E960" s="75" t="s">
        <v>5512</v>
      </c>
      <c r="F960" s="75" t="s">
        <v>5513</v>
      </c>
    </row>
    <row r="961" spans="1:6">
      <c r="A961" s="75">
        <v>3</v>
      </c>
      <c r="B961" s="76" t="s">
        <v>4950</v>
      </c>
      <c r="C961" s="75" t="s">
        <v>5549</v>
      </c>
      <c r="D961" s="75">
        <v>3</v>
      </c>
      <c r="E961" s="75" t="s">
        <v>4950</v>
      </c>
      <c r="F961" s="75" t="s">
        <v>5549</v>
      </c>
    </row>
    <row r="962" spans="1:6">
      <c r="A962" s="75">
        <v>4</v>
      </c>
      <c r="B962" s="76" t="s">
        <v>3599</v>
      </c>
      <c r="C962" s="75" t="s">
        <v>2278</v>
      </c>
      <c r="D962" s="75">
        <v>4</v>
      </c>
      <c r="E962" s="75" t="s">
        <v>3566</v>
      </c>
      <c r="F962" s="75" t="s">
        <v>5514</v>
      </c>
    </row>
    <row r="963" spans="1:6">
      <c r="A963" s="75">
        <v>4</v>
      </c>
      <c r="B963" s="76" t="s">
        <v>3599</v>
      </c>
      <c r="C963" s="75" t="s">
        <v>2278</v>
      </c>
      <c r="D963" s="75">
        <v>4</v>
      </c>
      <c r="E963" s="75" t="s">
        <v>3599</v>
      </c>
      <c r="F963" s="75" t="s">
        <v>2278</v>
      </c>
    </row>
    <row r="964" spans="1:6">
      <c r="A964" s="75">
        <v>5</v>
      </c>
      <c r="B964" s="76" t="s">
        <v>2277</v>
      </c>
      <c r="C964" s="75" t="s">
        <v>2278</v>
      </c>
      <c r="D964" s="75">
        <v>5</v>
      </c>
      <c r="E964" s="75" t="s">
        <v>2201</v>
      </c>
      <c r="F964" s="75" t="s">
        <v>5514</v>
      </c>
    </row>
    <row r="965" spans="1:6">
      <c r="A965" s="75">
        <v>5</v>
      </c>
      <c r="B965" s="76" t="s">
        <v>2277</v>
      </c>
      <c r="C965" s="75" t="s">
        <v>2278</v>
      </c>
      <c r="D965" s="75">
        <v>5</v>
      </c>
      <c r="E965" s="75" t="s">
        <v>2277</v>
      </c>
      <c r="F965" s="75" t="s">
        <v>2278</v>
      </c>
    </row>
    <row r="966" spans="1:6">
      <c r="A966" s="75">
        <v>4</v>
      </c>
      <c r="B966" s="76" t="s">
        <v>3600</v>
      </c>
      <c r="C966" s="75" t="s">
        <v>2280</v>
      </c>
      <c r="D966" s="75">
        <v>4</v>
      </c>
      <c r="E966" s="75" t="s">
        <v>3599</v>
      </c>
      <c r="F966" s="75" t="s">
        <v>2278</v>
      </c>
    </row>
    <row r="967" spans="1:6">
      <c r="A967" s="75">
        <v>4</v>
      </c>
      <c r="B967" s="76" t="s">
        <v>3600</v>
      </c>
      <c r="C967" s="75" t="s">
        <v>2280</v>
      </c>
      <c r="D967" s="75">
        <v>4</v>
      </c>
      <c r="E967" s="75" t="s">
        <v>3600</v>
      </c>
      <c r="F967" s="75" t="s">
        <v>5550</v>
      </c>
    </row>
    <row r="968" spans="1:6">
      <c r="A968" s="75">
        <v>5</v>
      </c>
      <c r="B968" s="76" t="s">
        <v>2279</v>
      </c>
      <c r="C968" s="75" t="s">
        <v>2280</v>
      </c>
      <c r="D968" s="75">
        <v>5</v>
      </c>
      <c r="E968" s="75" t="s">
        <v>2277</v>
      </c>
      <c r="F968" s="75" t="s">
        <v>2278</v>
      </c>
    </row>
    <row r="969" spans="1:6">
      <c r="A969" s="75">
        <v>5</v>
      </c>
      <c r="B969" s="76" t="s">
        <v>2279</v>
      </c>
      <c r="C969" s="75" t="s">
        <v>2280</v>
      </c>
      <c r="D969" s="75">
        <v>5</v>
      </c>
      <c r="E969" s="75" t="s">
        <v>2279</v>
      </c>
      <c r="F969" s="75" t="s">
        <v>5550</v>
      </c>
    </row>
    <row r="970" spans="1:6">
      <c r="A970" s="75">
        <v>4</v>
      </c>
      <c r="B970" s="76" t="s">
        <v>3601</v>
      </c>
      <c r="C970" s="75" t="s">
        <v>2282</v>
      </c>
      <c r="D970" s="75">
        <v>4</v>
      </c>
      <c r="E970" s="75" t="s">
        <v>3601</v>
      </c>
      <c r="F970" s="75" t="s">
        <v>2282</v>
      </c>
    </row>
    <row r="971" spans="1:6">
      <c r="A971" s="75">
        <v>5</v>
      </c>
      <c r="B971" s="76" t="s">
        <v>2281</v>
      </c>
      <c r="C971" s="75" t="s">
        <v>2282</v>
      </c>
      <c r="D971" s="75">
        <v>5</v>
      </c>
      <c r="E971" s="75" t="s">
        <v>2281</v>
      </c>
      <c r="F971" s="75" t="s">
        <v>2282</v>
      </c>
    </row>
    <row r="972" spans="1:6">
      <c r="A972" s="75">
        <v>2</v>
      </c>
      <c r="B972" s="76" t="s">
        <v>4868</v>
      </c>
      <c r="C972" s="75" t="s">
        <v>5551</v>
      </c>
      <c r="D972" s="75">
        <v>2</v>
      </c>
      <c r="E972" s="75" t="s">
        <v>4868</v>
      </c>
      <c r="F972" s="75" t="s">
        <v>5552</v>
      </c>
    </row>
    <row r="973" spans="1:6">
      <c r="A973" s="75">
        <v>3</v>
      </c>
      <c r="B973" s="76" t="s">
        <v>5553</v>
      </c>
      <c r="C973" s="75" t="s">
        <v>5551</v>
      </c>
      <c r="D973" s="75">
        <v>3</v>
      </c>
      <c r="E973" s="75" t="s">
        <v>5553</v>
      </c>
      <c r="F973" s="75" t="s">
        <v>5552</v>
      </c>
    </row>
    <row r="974" spans="1:6">
      <c r="A974" s="75">
        <v>4</v>
      </c>
      <c r="B974" s="76" t="s">
        <v>3602</v>
      </c>
      <c r="C974" s="75" t="s">
        <v>5551</v>
      </c>
      <c r="D974" s="75">
        <v>4</v>
      </c>
      <c r="E974" s="75" t="s">
        <v>5554</v>
      </c>
      <c r="F974" s="75" t="s">
        <v>2284</v>
      </c>
    </row>
    <row r="975" spans="1:6">
      <c r="A975" s="75">
        <v>4</v>
      </c>
      <c r="B975" s="76" t="s">
        <v>3602</v>
      </c>
      <c r="C975" s="75" t="s">
        <v>5551</v>
      </c>
      <c r="D975" s="75">
        <v>4</v>
      </c>
      <c r="E975" s="75" t="s">
        <v>5555</v>
      </c>
      <c r="F975" s="75" t="s">
        <v>2286</v>
      </c>
    </row>
    <row r="976" spans="1:6">
      <c r="A976" s="75">
        <v>4</v>
      </c>
      <c r="B976" s="76" t="s">
        <v>3602</v>
      </c>
      <c r="C976" s="75" t="s">
        <v>5551</v>
      </c>
      <c r="D976" s="75">
        <v>4</v>
      </c>
      <c r="E976" s="75" t="s">
        <v>5556</v>
      </c>
      <c r="F976" s="75" t="s">
        <v>2288</v>
      </c>
    </row>
    <row r="977" spans="1:6">
      <c r="A977" s="75">
        <v>4</v>
      </c>
      <c r="B977" s="76" t="s">
        <v>3602</v>
      </c>
      <c r="C977" s="75" t="s">
        <v>5551</v>
      </c>
      <c r="D977" s="75">
        <v>4</v>
      </c>
      <c r="E977" s="75" t="s">
        <v>5557</v>
      </c>
      <c r="F977" s="75" t="s">
        <v>5558</v>
      </c>
    </row>
    <row r="978" spans="1:6">
      <c r="A978" s="75">
        <v>5</v>
      </c>
      <c r="B978" s="76" t="s">
        <v>2283</v>
      </c>
      <c r="C978" s="75" t="s">
        <v>2284</v>
      </c>
      <c r="D978" s="75">
        <v>5</v>
      </c>
      <c r="E978" s="75" t="s">
        <v>5559</v>
      </c>
      <c r="F978" s="75" t="s">
        <v>2284</v>
      </c>
    </row>
    <row r="979" spans="1:6">
      <c r="A979" s="75">
        <v>5</v>
      </c>
      <c r="B979" s="76" t="s">
        <v>2285</v>
      </c>
      <c r="C979" s="75" t="s">
        <v>2286</v>
      </c>
      <c r="D979" s="75">
        <v>5</v>
      </c>
      <c r="E979" s="75" t="s">
        <v>5560</v>
      </c>
      <c r="F979" s="75" t="s">
        <v>2286</v>
      </c>
    </row>
    <row r="980" spans="1:6">
      <c r="A980" s="75">
        <v>5</v>
      </c>
      <c r="B980" s="76" t="s">
        <v>2287</v>
      </c>
      <c r="C980" s="75" t="s">
        <v>2288</v>
      </c>
      <c r="D980" s="75">
        <v>5</v>
      </c>
      <c r="E980" s="75" t="s">
        <v>5561</v>
      </c>
      <c r="F980" s="75" t="s">
        <v>2288</v>
      </c>
    </row>
    <row r="981" spans="1:6">
      <c r="A981" s="75">
        <v>5</v>
      </c>
      <c r="B981" s="76" t="s">
        <v>2289</v>
      </c>
      <c r="C981" s="75" t="s">
        <v>2290</v>
      </c>
      <c r="D981" s="75">
        <v>5</v>
      </c>
      <c r="E981" s="75" t="s">
        <v>5562</v>
      </c>
      <c r="F981" s="75" t="s">
        <v>2290</v>
      </c>
    </row>
    <row r="982" spans="1:6">
      <c r="A982" s="75">
        <v>5</v>
      </c>
      <c r="B982" s="76" t="s">
        <v>2291</v>
      </c>
      <c r="C982" s="75" t="s">
        <v>2292</v>
      </c>
      <c r="D982" s="75">
        <v>5</v>
      </c>
      <c r="E982" s="75" t="s">
        <v>5563</v>
      </c>
      <c r="F982" s="75" t="s">
        <v>2292</v>
      </c>
    </row>
    <row r="983" spans="1:6">
      <c r="A983" s="75">
        <v>5</v>
      </c>
      <c r="B983" s="76" t="s">
        <v>2293</v>
      </c>
      <c r="C983" s="75" t="s">
        <v>2294</v>
      </c>
      <c r="D983" s="75">
        <v>5</v>
      </c>
      <c r="E983" s="75" t="s">
        <v>5564</v>
      </c>
      <c r="F983" s="75" t="s">
        <v>2294</v>
      </c>
    </row>
    <row r="984" spans="1:6">
      <c r="A984" s="75">
        <v>5</v>
      </c>
      <c r="B984" s="76" t="s">
        <v>2295</v>
      </c>
      <c r="C984" s="75" t="s">
        <v>2296</v>
      </c>
      <c r="D984" s="75">
        <v>5</v>
      </c>
      <c r="E984" s="75" t="s">
        <v>5565</v>
      </c>
      <c r="F984" s="75" t="s">
        <v>5566</v>
      </c>
    </row>
    <row r="985" spans="1:6">
      <c r="A985" s="75">
        <v>2</v>
      </c>
      <c r="B985" s="76" t="s">
        <v>4869</v>
      </c>
      <c r="C985" s="75" t="s">
        <v>5456</v>
      </c>
      <c r="D985" s="75">
        <v>2</v>
      </c>
      <c r="E985" s="75" t="s">
        <v>4864</v>
      </c>
      <c r="F985" s="75" t="s">
        <v>5487</v>
      </c>
    </row>
    <row r="986" spans="1:6">
      <c r="A986" s="75">
        <v>2</v>
      </c>
      <c r="B986" s="76" t="s">
        <v>4869</v>
      </c>
      <c r="C986" s="75" t="s">
        <v>5456</v>
      </c>
      <c r="D986" s="75">
        <v>2</v>
      </c>
      <c r="E986" s="75" t="s">
        <v>4869</v>
      </c>
      <c r="F986" s="75" t="s">
        <v>5456</v>
      </c>
    </row>
    <row r="987" spans="1:6">
      <c r="A987" s="75">
        <v>3</v>
      </c>
      <c r="B987" s="76" t="s">
        <v>5567</v>
      </c>
      <c r="C987" s="75" t="s">
        <v>5568</v>
      </c>
      <c r="D987" s="75">
        <v>3</v>
      </c>
      <c r="E987" s="75" t="s">
        <v>5567</v>
      </c>
      <c r="F987" s="75" t="s">
        <v>5569</v>
      </c>
    </row>
    <row r="988" spans="1:6">
      <c r="A988" s="75">
        <v>4</v>
      </c>
      <c r="B988" s="76" t="s">
        <v>3603</v>
      </c>
      <c r="C988" s="75" t="s">
        <v>2298</v>
      </c>
      <c r="D988" s="75">
        <v>4</v>
      </c>
      <c r="E988" s="75" t="s">
        <v>3603</v>
      </c>
      <c r="F988" s="75" t="s">
        <v>2298</v>
      </c>
    </row>
    <row r="989" spans="1:6">
      <c r="A989" s="75">
        <v>5</v>
      </c>
      <c r="B989" s="76" t="s">
        <v>2297</v>
      </c>
      <c r="C989" s="75" t="s">
        <v>2298</v>
      </c>
      <c r="D989" s="75">
        <v>5</v>
      </c>
      <c r="E989" s="75" t="s">
        <v>2297</v>
      </c>
      <c r="F989" s="75" t="s">
        <v>2298</v>
      </c>
    </row>
    <row r="990" spans="1:6">
      <c r="A990" s="75">
        <v>4</v>
      </c>
      <c r="B990" s="76" t="s">
        <v>3604</v>
      </c>
      <c r="C990" s="75" t="s">
        <v>5570</v>
      </c>
      <c r="D990" s="75">
        <v>4</v>
      </c>
      <c r="E990" s="75" t="s">
        <v>3604</v>
      </c>
      <c r="F990" s="75" t="s">
        <v>5570</v>
      </c>
    </row>
    <row r="991" spans="1:6">
      <c r="A991" s="75">
        <v>5</v>
      </c>
      <c r="B991" s="76" t="s">
        <v>2299</v>
      </c>
      <c r="C991" s="75" t="s">
        <v>2300</v>
      </c>
      <c r="D991" s="75">
        <v>5</v>
      </c>
      <c r="E991" s="75" t="s">
        <v>2299</v>
      </c>
      <c r="F991" s="75" t="s">
        <v>2300</v>
      </c>
    </row>
    <row r="992" spans="1:6">
      <c r="A992" s="75">
        <v>5</v>
      </c>
      <c r="B992" s="76" t="s">
        <v>2301</v>
      </c>
      <c r="C992" s="75" t="s">
        <v>2302</v>
      </c>
      <c r="D992" s="75">
        <v>5</v>
      </c>
      <c r="E992" s="75" t="s">
        <v>2301</v>
      </c>
      <c r="F992" s="75" t="s">
        <v>2302</v>
      </c>
    </row>
    <row r="993" spans="1:6">
      <c r="A993" s="75">
        <v>5</v>
      </c>
      <c r="B993" s="76" t="s">
        <v>2303</v>
      </c>
      <c r="C993" s="75" t="s">
        <v>2304</v>
      </c>
      <c r="D993" s="75">
        <v>5</v>
      </c>
      <c r="E993" s="75" t="s">
        <v>2303</v>
      </c>
      <c r="F993" s="75" t="s">
        <v>5571</v>
      </c>
    </row>
    <row r="994" spans="1:6">
      <c r="A994" s="75">
        <v>4</v>
      </c>
      <c r="B994" s="76" t="s">
        <v>3605</v>
      </c>
      <c r="C994" s="75" t="s">
        <v>2306</v>
      </c>
      <c r="D994" s="75">
        <v>4</v>
      </c>
      <c r="E994" s="75" t="s">
        <v>3605</v>
      </c>
      <c r="F994" s="75" t="s">
        <v>2306</v>
      </c>
    </row>
    <row r="995" spans="1:6">
      <c r="A995" s="75">
        <v>5</v>
      </c>
      <c r="B995" s="76" t="s">
        <v>2305</v>
      </c>
      <c r="C995" s="75" t="s">
        <v>2306</v>
      </c>
      <c r="D995" s="75">
        <v>5</v>
      </c>
      <c r="E995" s="75" t="s">
        <v>2305</v>
      </c>
      <c r="F995" s="75" t="s">
        <v>2306</v>
      </c>
    </row>
    <row r="996" spans="1:6">
      <c r="A996" s="75">
        <v>3</v>
      </c>
      <c r="B996" s="76" t="s">
        <v>5572</v>
      </c>
      <c r="C996" s="75" t="s">
        <v>2308</v>
      </c>
      <c r="D996" s="75">
        <v>3</v>
      </c>
      <c r="E996" s="75" t="s">
        <v>5572</v>
      </c>
      <c r="F996" s="75" t="s">
        <v>2308</v>
      </c>
    </row>
    <row r="997" spans="1:6">
      <c r="A997" s="75">
        <v>4</v>
      </c>
      <c r="B997" s="76" t="s">
        <v>3606</v>
      </c>
      <c r="C997" s="75" t="s">
        <v>2308</v>
      </c>
      <c r="D997" s="75">
        <v>4</v>
      </c>
      <c r="E997" s="75" t="s">
        <v>3606</v>
      </c>
      <c r="F997" s="75" t="s">
        <v>2308</v>
      </c>
    </row>
    <row r="998" spans="1:6">
      <c r="A998" s="75">
        <v>5</v>
      </c>
      <c r="B998" s="76" t="s">
        <v>2307</v>
      </c>
      <c r="C998" s="75" t="s">
        <v>2308</v>
      </c>
      <c r="D998" s="75">
        <v>5</v>
      </c>
      <c r="E998" s="75" t="s">
        <v>2307</v>
      </c>
      <c r="F998" s="75" t="s">
        <v>2308</v>
      </c>
    </row>
    <row r="999" spans="1:6">
      <c r="A999" s="75">
        <v>3</v>
      </c>
      <c r="B999" s="76" t="s">
        <v>5573</v>
      </c>
      <c r="C999" s="75" t="s">
        <v>2310</v>
      </c>
      <c r="D999" s="75">
        <v>3</v>
      </c>
      <c r="E999" s="75" t="s">
        <v>5573</v>
      </c>
      <c r="F999" s="75" t="s">
        <v>2310</v>
      </c>
    </row>
    <row r="1000" spans="1:6">
      <c r="A1000" s="75">
        <v>4</v>
      </c>
      <c r="B1000" s="76" t="s">
        <v>3607</v>
      </c>
      <c r="C1000" s="75" t="s">
        <v>2310</v>
      </c>
      <c r="D1000" s="75">
        <v>4</v>
      </c>
      <c r="E1000" s="75" t="s">
        <v>3607</v>
      </c>
      <c r="F1000" s="75" t="s">
        <v>2310</v>
      </c>
    </row>
    <row r="1001" spans="1:6">
      <c r="A1001" s="75">
        <v>5</v>
      </c>
      <c r="B1001" s="76" t="s">
        <v>2309</v>
      </c>
      <c r="C1001" s="75" t="s">
        <v>2310</v>
      </c>
      <c r="D1001" s="75">
        <v>5</v>
      </c>
      <c r="E1001" s="75" t="s">
        <v>2309</v>
      </c>
      <c r="F1001" s="75" t="s">
        <v>2310</v>
      </c>
    </row>
    <row r="1002" spans="1:6">
      <c r="A1002" s="75">
        <v>3</v>
      </c>
      <c r="B1002" s="76" t="s">
        <v>5574</v>
      </c>
      <c r="C1002" s="75" t="s">
        <v>2312</v>
      </c>
      <c r="D1002" s="75">
        <v>3</v>
      </c>
      <c r="E1002" s="75" t="s">
        <v>5574</v>
      </c>
      <c r="F1002" s="75" t="s">
        <v>2312</v>
      </c>
    </row>
    <row r="1003" spans="1:6">
      <c r="A1003" s="75">
        <v>4</v>
      </c>
      <c r="B1003" s="76" t="s">
        <v>3608</v>
      </c>
      <c r="C1003" s="75" t="s">
        <v>2312</v>
      </c>
      <c r="D1003" s="75">
        <v>4</v>
      </c>
      <c r="E1003" s="75" t="s">
        <v>3608</v>
      </c>
      <c r="F1003" s="75" t="s">
        <v>2312</v>
      </c>
    </row>
    <row r="1004" spans="1:6">
      <c r="A1004" s="75">
        <v>5</v>
      </c>
      <c r="B1004" s="76" t="s">
        <v>2311</v>
      </c>
      <c r="C1004" s="75" t="s">
        <v>2312</v>
      </c>
      <c r="D1004" s="75">
        <v>5</v>
      </c>
      <c r="E1004" s="75" t="s">
        <v>2311</v>
      </c>
      <c r="F1004" s="75" t="s">
        <v>2312</v>
      </c>
    </row>
    <row r="1005" spans="1:6">
      <c r="A1005" s="75">
        <v>3</v>
      </c>
      <c r="B1005" s="76" t="s">
        <v>5476</v>
      </c>
      <c r="C1005" s="75" t="s">
        <v>5575</v>
      </c>
      <c r="D1005" s="75">
        <v>3</v>
      </c>
      <c r="E1005" s="75" t="s">
        <v>5476</v>
      </c>
      <c r="F1005" s="75" t="s">
        <v>5477</v>
      </c>
    </row>
    <row r="1006" spans="1:6">
      <c r="A1006" s="75">
        <v>3</v>
      </c>
      <c r="B1006" s="76" t="s">
        <v>5476</v>
      </c>
      <c r="C1006" s="75" t="s">
        <v>5575</v>
      </c>
      <c r="D1006" s="75">
        <v>3</v>
      </c>
      <c r="E1006" s="75" t="s">
        <v>5576</v>
      </c>
      <c r="F1006" s="75" t="s">
        <v>5577</v>
      </c>
    </row>
    <row r="1007" spans="1:6">
      <c r="A1007" s="75">
        <v>4</v>
      </c>
      <c r="B1007" s="76" t="s">
        <v>3609</v>
      </c>
      <c r="C1007" s="75" t="s">
        <v>5575</v>
      </c>
      <c r="D1007" s="75">
        <v>4</v>
      </c>
      <c r="E1007" s="75" t="s">
        <v>3609</v>
      </c>
      <c r="F1007" s="75" t="s">
        <v>5477</v>
      </c>
    </row>
    <row r="1008" spans="1:6">
      <c r="A1008" s="75">
        <v>4</v>
      </c>
      <c r="B1008" s="76" t="s">
        <v>3609</v>
      </c>
      <c r="C1008" s="75" t="s">
        <v>5575</v>
      </c>
      <c r="D1008" s="75">
        <v>4</v>
      </c>
      <c r="E1008" s="75" t="s">
        <v>3611</v>
      </c>
      <c r="F1008" s="75" t="s">
        <v>5578</v>
      </c>
    </row>
    <row r="1009" spans="1:6">
      <c r="A1009" s="75">
        <v>5</v>
      </c>
      <c r="B1009" s="76" t="s">
        <v>2313</v>
      </c>
      <c r="C1009" s="75" t="s">
        <v>2314</v>
      </c>
      <c r="D1009" s="75">
        <v>5</v>
      </c>
      <c r="E1009" s="75" t="s">
        <v>2313</v>
      </c>
      <c r="F1009" s="75" t="s">
        <v>5579</v>
      </c>
    </row>
    <row r="1010" spans="1:6">
      <c r="A1010" s="75">
        <v>5</v>
      </c>
      <c r="B1010" s="76" t="s">
        <v>2315</v>
      </c>
      <c r="C1010" s="75" t="s">
        <v>2316</v>
      </c>
      <c r="D1010" s="75">
        <v>5</v>
      </c>
      <c r="E1010" s="75" t="s">
        <v>2315</v>
      </c>
      <c r="F1010" s="75" t="s">
        <v>2316</v>
      </c>
    </row>
    <row r="1011" spans="1:6">
      <c r="A1011" s="75">
        <v>5</v>
      </c>
      <c r="B1011" s="76" t="s">
        <v>2315</v>
      </c>
      <c r="C1011" s="75" t="s">
        <v>2316</v>
      </c>
      <c r="D1011" s="75">
        <v>5</v>
      </c>
      <c r="E1011" s="75" t="s">
        <v>2325</v>
      </c>
      <c r="F1011" s="75" t="s">
        <v>5580</v>
      </c>
    </row>
    <row r="1012" spans="1:6">
      <c r="A1012" s="75">
        <v>3</v>
      </c>
      <c r="B1012" s="76" t="s">
        <v>5576</v>
      </c>
      <c r="C1012" s="75" t="s">
        <v>5577</v>
      </c>
      <c r="D1012" s="75">
        <v>3</v>
      </c>
      <c r="E1012" s="75" t="s">
        <v>4959</v>
      </c>
      <c r="F1012" s="75" t="s">
        <v>5490</v>
      </c>
    </row>
    <row r="1013" spans="1:6">
      <c r="A1013" s="75">
        <v>3</v>
      </c>
      <c r="B1013" s="76" t="s">
        <v>5576</v>
      </c>
      <c r="C1013" s="75" t="s">
        <v>5577</v>
      </c>
      <c r="D1013" s="75">
        <v>3</v>
      </c>
      <c r="E1013" s="75" t="s">
        <v>5573</v>
      </c>
      <c r="F1013" s="75" t="s">
        <v>2310</v>
      </c>
    </row>
    <row r="1014" spans="1:6">
      <c r="A1014" s="75">
        <v>3</v>
      </c>
      <c r="B1014" s="76" t="s">
        <v>5576</v>
      </c>
      <c r="C1014" s="75" t="s">
        <v>5577</v>
      </c>
      <c r="D1014" s="75">
        <v>3</v>
      </c>
      <c r="E1014" s="75" t="s">
        <v>5576</v>
      </c>
      <c r="F1014" s="75" t="s">
        <v>5577</v>
      </c>
    </row>
    <row r="1015" spans="1:6">
      <c r="A1015" s="75">
        <v>4</v>
      </c>
      <c r="B1015" s="76" t="s">
        <v>3610</v>
      </c>
      <c r="C1015" s="75" t="s">
        <v>2318</v>
      </c>
      <c r="D1015" s="75">
        <v>4</v>
      </c>
      <c r="E1015" s="75" t="s">
        <v>3610</v>
      </c>
      <c r="F1015" s="75" t="s">
        <v>2318</v>
      </c>
    </row>
    <row r="1016" spans="1:6">
      <c r="A1016" s="75">
        <v>5</v>
      </c>
      <c r="B1016" s="76" t="s">
        <v>2317</v>
      </c>
      <c r="C1016" s="75" t="s">
        <v>2318</v>
      </c>
      <c r="D1016" s="75">
        <v>5</v>
      </c>
      <c r="E1016" s="75" t="s">
        <v>2317</v>
      </c>
      <c r="F1016" s="75" t="s">
        <v>2318</v>
      </c>
    </row>
    <row r="1017" spans="1:6">
      <c r="A1017" s="75">
        <v>4</v>
      </c>
      <c r="B1017" s="76" t="s">
        <v>3611</v>
      </c>
      <c r="C1017" s="75" t="s">
        <v>5578</v>
      </c>
      <c r="D1017" s="75">
        <v>4</v>
      </c>
      <c r="E1017" s="75" t="s">
        <v>3565</v>
      </c>
      <c r="F1017" s="75" t="s">
        <v>5490</v>
      </c>
    </row>
    <row r="1018" spans="1:6">
      <c r="A1018" s="75">
        <v>4</v>
      </c>
      <c r="B1018" s="76" t="s">
        <v>3611</v>
      </c>
      <c r="C1018" s="75" t="s">
        <v>5578</v>
      </c>
      <c r="D1018" s="75">
        <v>4</v>
      </c>
      <c r="E1018" s="75" t="s">
        <v>3607</v>
      </c>
      <c r="F1018" s="75" t="s">
        <v>2310</v>
      </c>
    </row>
    <row r="1019" spans="1:6">
      <c r="A1019" s="75">
        <v>4</v>
      </c>
      <c r="B1019" s="76" t="s">
        <v>3611</v>
      </c>
      <c r="C1019" s="75" t="s">
        <v>5578</v>
      </c>
      <c r="D1019" s="75">
        <v>4</v>
      </c>
      <c r="E1019" s="75" t="s">
        <v>3611</v>
      </c>
      <c r="F1019" s="75" t="s">
        <v>5578</v>
      </c>
    </row>
    <row r="1020" spans="1:6">
      <c r="A1020" s="75">
        <v>5</v>
      </c>
      <c r="B1020" s="76" t="s">
        <v>2319</v>
      </c>
      <c r="C1020" s="75" t="s">
        <v>2320</v>
      </c>
      <c r="D1020" s="75">
        <v>5</v>
      </c>
      <c r="E1020" s="75" t="s">
        <v>2319</v>
      </c>
      <c r="F1020" s="75" t="s">
        <v>2320</v>
      </c>
    </row>
    <row r="1021" spans="1:6">
      <c r="A1021" s="75">
        <v>5</v>
      </c>
      <c r="B1021" s="76" t="s">
        <v>2321</v>
      </c>
      <c r="C1021" s="75" t="s">
        <v>2322</v>
      </c>
      <c r="D1021" s="75">
        <v>5</v>
      </c>
      <c r="E1021" s="75" t="s">
        <v>2321</v>
      </c>
      <c r="F1021" s="75" t="s">
        <v>2322</v>
      </c>
    </row>
    <row r="1022" spans="1:6">
      <c r="A1022" s="75">
        <v>5</v>
      </c>
      <c r="B1022" s="76" t="s">
        <v>2323</v>
      </c>
      <c r="C1022" s="75" t="s">
        <v>2324</v>
      </c>
      <c r="D1022" s="75">
        <v>5</v>
      </c>
      <c r="E1022" s="75" t="s">
        <v>2323</v>
      </c>
      <c r="F1022" s="75" t="s">
        <v>2324</v>
      </c>
    </row>
    <row r="1023" spans="1:6">
      <c r="A1023" s="75">
        <v>5</v>
      </c>
      <c r="B1023" s="76" t="s">
        <v>2325</v>
      </c>
      <c r="C1023" s="75" t="s">
        <v>2326</v>
      </c>
      <c r="D1023" s="75">
        <v>5</v>
      </c>
      <c r="E1023" s="75" t="s">
        <v>2309</v>
      </c>
      <c r="F1023" s="75" t="s">
        <v>2310</v>
      </c>
    </row>
    <row r="1024" spans="1:6">
      <c r="A1024" s="75">
        <v>5</v>
      </c>
      <c r="B1024" s="76" t="s">
        <v>2325</v>
      </c>
      <c r="C1024" s="75" t="s">
        <v>2326</v>
      </c>
      <c r="D1024" s="75">
        <v>5</v>
      </c>
      <c r="E1024" s="75" t="s">
        <v>2325</v>
      </c>
      <c r="F1024" s="75" t="s">
        <v>5580</v>
      </c>
    </row>
    <row r="1025" spans="1:6">
      <c r="A1025" s="75">
        <v>5</v>
      </c>
      <c r="B1025" s="76" t="s">
        <v>2327</v>
      </c>
      <c r="C1025" s="75" t="s">
        <v>2328</v>
      </c>
      <c r="D1025" s="75">
        <v>5</v>
      </c>
      <c r="E1025" s="75" t="s">
        <v>2327</v>
      </c>
      <c r="F1025" s="75" t="s">
        <v>2328</v>
      </c>
    </row>
    <row r="1026" spans="1:6">
      <c r="A1026" s="75">
        <v>5</v>
      </c>
      <c r="B1026" s="76" t="s">
        <v>2329</v>
      </c>
      <c r="C1026" s="75" t="s">
        <v>2330</v>
      </c>
      <c r="D1026" s="75">
        <v>5</v>
      </c>
      <c r="E1026" s="75" t="s">
        <v>2199</v>
      </c>
      <c r="F1026" s="75" t="s">
        <v>5490</v>
      </c>
    </row>
    <row r="1027" spans="1:6">
      <c r="A1027" s="75">
        <v>5</v>
      </c>
      <c r="B1027" s="76" t="s">
        <v>2329</v>
      </c>
      <c r="C1027" s="75" t="s">
        <v>2330</v>
      </c>
      <c r="D1027" s="75">
        <v>5</v>
      </c>
      <c r="E1027" s="75" t="s">
        <v>2329</v>
      </c>
      <c r="F1027" s="75" t="s">
        <v>2330</v>
      </c>
    </row>
    <row r="1028" spans="1:6">
      <c r="A1028" s="75">
        <v>2</v>
      </c>
      <c r="B1028" s="76" t="s">
        <v>4870</v>
      </c>
      <c r="C1028" s="75" t="s">
        <v>5581</v>
      </c>
      <c r="D1028" s="75">
        <v>2</v>
      </c>
      <c r="E1028" s="75" t="s">
        <v>4867</v>
      </c>
      <c r="F1028" s="75" t="s">
        <v>5536</v>
      </c>
    </row>
    <row r="1029" spans="1:6">
      <c r="A1029" s="75">
        <v>2</v>
      </c>
      <c r="B1029" s="76" t="s">
        <v>4870</v>
      </c>
      <c r="C1029" s="75" t="s">
        <v>5581</v>
      </c>
      <c r="D1029" s="75">
        <v>2</v>
      </c>
      <c r="E1029" s="75" t="s">
        <v>4870</v>
      </c>
      <c r="F1029" s="75" t="s">
        <v>5581</v>
      </c>
    </row>
    <row r="1030" spans="1:6">
      <c r="A1030" s="75">
        <v>3</v>
      </c>
      <c r="B1030" s="76" t="s">
        <v>5582</v>
      </c>
      <c r="C1030" s="75" t="s">
        <v>5583</v>
      </c>
      <c r="D1030" s="75">
        <v>3</v>
      </c>
      <c r="E1030" s="75" t="s">
        <v>5548</v>
      </c>
      <c r="F1030" s="75" t="s">
        <v>2276</v>
      </c>
    </row>
    <row r="1031" spans="1:6">
      <c r="A1031" s="75">
        <v>3</v>
      </c>
      <c r="B1031" s="76" t="s">
        <v>5582</v>
      </c>
      <c r="C1031" s="75" t="s">
        <v>5583</v>
      </c>
      <c r="D1031" s="75">
        <v>3</v>
      </c>
      <c r="E1031" s="75" t="s">
        <v>5582</v>
      </c>
      <c r="F1031" s="75" t="s">
        <v>5584</v>
      </c>
    </row>
    <row r="1032" spans="1:6">
      <c r="A1032" s="75">
        <v>4</v>
      </c>
      <c r="B1032" s="76" t="s">
        <v>3612</v>
      </c>
      <c r="C1032" s="75" t="s">
        <v>2332</v>
      </c>
      <c r="D1032" s="75">
        <v>4</v>
      </c>
      <c r="E1032" s="75" t="s">
        <v>3612</v>
      </c>
      <c r="F1032" s="75" t="s">
        <v>5585</v>
      </c>
    </row>
    <row r="1033" spans="1:6">
      <c r="A1033" s="75">
        <v>5</v>
      </c>
      <c r="B1033" s="76" t="s">
        <v>2331</v>
      </c>
      <c r="C1033" s="75" t="s">
        <v>2332</v>
      </c>
      <c r="D1033" s="75">
        <v>5</v>
      </c>
      <c r="E1033" s="75" t="s">
        <v>2331</v>
      </c>
      <c r="F1033" s="75" t="s">
        <v>5585</v>
      </c>
    </row>
    <row r="1034" spans="1:6">
      <c r="A1034" s="75">
        <v>4</v>
      </c>
      <c r="B1034" s="76" t="s">
        <v>3613</v>
      </c>
      <c r="C1034" s="75" t="s">
        <v>2334</v>
      </c>
      <c r="D1034" s="75">
        <v>4</v>
      </c>
      <c r="E1034" s="75" t="s">
        <v>3613</v>
      </c>
      <c r="F1034" s="75" t="s">
        <v>5586</v>
      </c>
    </row>
    <row r="1035" spans="1:6">
      <c r="A1035" s="75">
        <v>5</v>
      </c>
      <c r="B1035" s="76" t="s">
        <v>2333</v>
      </c>
      <c r="C1035" s="75" t="s">
        <v>2334</v>
      </c>
      <c r="D1035" s="75">
        <v>5</v>
      </c>
      <c r="E1035" s="75" t="s">
        <v>2333</v>
      </c>
      <c r="F1035" s="75" t="s">
        <v>5586</v>
      </c>
    </row>
    <row r="1036" spans="1:6">
      <c r="A1036" s="75">
        <v>4</v>
      </c>
      <c r="B1036" s="76" t="s">
        <v>3614</v>
      </c>
      <c r="C1036" s="75" t="s">
        <v>2336</v>
      </c>
      <c r="D1036" s="75">
        <v>4</v>
      </c>
      <c r="E1036" s="75" t="s">
        <v>3614</v>
      </c>
      <c r="F1036" s="75" t="s">
        <v>5587</v>
      </c>
    </row>
    <row r="1037" spans="1:6">
      <c r="A1037" s="75">
        <v>5</v>
      </c>
      <c r="B1037" s="76" t="s">
        <v>2335</v>
      </c>
      <c r="C1037" s="75" t="s">
        <v>2336</v>
      </c>
      <c r="D1037" s="75">
        <v>5</v>
      </c>
      <c r="E1037" s="75" t="s">
        <v>2335</v>
      </c>
      <c r="F1037" s="75" t="s">
        <v>5587</v>
      </c>
    </row>
    <row r="1038" spans="1:6">
      <c r="A1038" s="75">
        <v>4</v>
      </c>
      <c r="B1038" s="76" t="s">
        <v>3615</v>
      </c>
      <c r="C1038" s="75" t="s">
        <v>2338</v>
      </c>
      <c r="D1038" s="75">
        <v>4</v>
      </c>
      <c r="E1038" s="75" t="s">
        <v>3615</v>
      </c>
      <c r="F1038" s="75" t="s">
        <v>5588</v>
      </c>
    </row>
    <row r="1039" spans="1:6">
      <c r="A1039" s="75">
        <v>5</v>
      </c>
      <c r="B1039" s="76" t="s">
        <v>2337</v>
      </c>
      <c r="C1039" s="75" t="s">
        <v>2338</v>
      </c>
      <c r="D1039" s="75">
        <v>5</v>
      </c>
      <c r="E1039" s="75" t="s">
        <v>2337</v>
      </c>
      <c r="F1039" s="75" t="s">
        <v>5588</v>
      </c>
    </row>
    <row r="1040" spans="1:6">
      <c r="A1040" s="75">
        <v>4</v>
      </c>
      <c r="B1040" s="76" t="s">
        <v>3616</v>
      </c>
      <c r="C1040" s="75" t="s">
        <v>2340</v>
      </c>
      <c r="D1040" s="75">
        <v>4</v>
      </c>
      <c r="E1040" s="75" t="s">
        <v>3613</v>
      </c>
      <c r="F1040" s="75" t="s">
        <v>5586</v>
      </c>
    </row>
    <row r="1041" spans="1:6">
      <c r="A1041" s="75">
        <v>4</v>
      </c>
      <c r="B1041" s="76" t="s">
        <v>3616</v>
      </c>
      <c r="C1041" s="75" t="s">
        <v>2340</v>
      </c>
      <c r="D1041" s="75">
        <v>4</v>
      </c>
      <c r="E1041" s="75" t="s">
        <v>3616</v>
      </c>
      <c r="F1041" s="75" t="s">
        <v>5589</v>
      </c>
    </row>
    <row r="1042" spans="1:6">
      <c r="A1042" s="75">
        <v>5</v>
      </c>
      <c r="B1042" s="76" t="s">
        <v>2339</v>
      </c>
      <c r="C1042" s="75" t="s">
        <v>2340</v>
      </c>
      <c r="D1042" s="75">
        <v>5</v>
      </c>
      <c r="E1042" s="75" t="s">
        <v>2333</v>
      </c>
      <c r="F1042" s="75" t="s">
        <v>5586</v>
      </c>
    </row>
    <row r="1043" spans="1:6">
      <c r="A1043" s="75">
        <v>5</v>
      </c>
      <c r="B1043" s="76" t="s">
        <v>2339</v>
      </c>
      <c r="C1043" s="75" t="s">
        <v>2340</v>
      </c>
      <c r="D1043" s="75">
        <v>5</v>
      </c>
      <c r="E1043" s="75" t="s">
        <v>2339</v>
      </c>
      <c r="F1043" s="75" t="s">
        <v>5589</v>
      </c>
    </row>
    <row r="1044" spans="1:6">
      <c r="A1044" s="75">
        <v>4</v>
      </c>
      <c r="B1044" s="76" t="s">
        <v>3617</v>
      </c>
      <c r="C1044" s="75" t="s">
        <v>2342</v>
      </c>
      <c r="D1044" s="75">
        <v>4</v>
      </c>
      <c r="E1044" s="75" t="s">
        <v>3617</v>
      </c>
      <c r="F1044" s="75" t="s">
        <v>5590</v>
      </c>
    </row>
    <row r="1045" spans="1:6">
      <c r="A1045" s="75">
        <v>5</v>
      </c>
      <c r="B1045" s="76" t="s">
        <v>2341</v>
      </c>
      <c r="C1045" s="75" t="s">
        <v>2342</v>
      </c>
      <c r="D1045" s="75">
        <v>5</v>
      </c>
      <c r="E1045" s="75" t="s">
        <v>2341</v>
      </c>
      <c r="F1045" s="75" t="s">
        <v>5590</v>
      </c>
    </row>
    <row r="1046" spans="1:6">
      <c r="A1046" s="75">
        <v>4</v>
      </c>
      <c r="B1046" s="76" t="s">
        <v>3618</v>
      </c>
      <c r="C1046" s="75" t="s">
        <v>2344</v>
      </c>
      <c r="D1046" s="75">
        <v>4</v>
      </c>
      <c r="E1046" s="75" t="s">
        <v>3618</v>
      </c>
      <c r="F1046" s="75" t="s">
        <v>5591</v>
      </c>
    </row>
    <row r="1047" spans="1:6">
      <c r="A1047" s="75">
        <v>5</v>
      </c>
      <c r="B1047" s="76" t="s">
        <v>2343</v>
      </c>
      <c r="C1047" s="75" t="s">
        <v>2344</v>
      </c>
      <c r="D1047" s="75">
        <v>5</v>
      </c>
      <c r="E1047" s="75" t="s">
        <v>2343</v>
      </c>
      <c r="F1047" s="75" t="s">
        <v>5591</v>
      </c>
    </row>
    <row r="1048" spans="1:6">
      <c r="A1048" s="75">
        <v>4</v>
      </c>
      <c r="B1048" s="76" t="s">
        <v>3619</v>
      </c>
      <c r="C1048" s="75" t="s">
        <v>2346</v>
      </c>
      <c r="D1048" s="75">
        <v>4</v>
      </c>
      <c r="E1048" s="75" t="s">
        <v>3598</v>
      </c>
      <c r="F1048" s="75" t="s">
        <v>2276</v>
      </c>
    </row>
    <row r="1049" spans="1:6">
      <c r="A1049" s="75">
        <v>4</v>
      </c>
      <c r="B1049" s="76" t="s">
        <v>3619</v>
      </c>
      <c r="C1049" s="75" t="s">
        <v>2346</v>
      </c>
      <c r="D1049" s="75">
        <v>4</v>
      </c>
      <c r="E1049" s="75" t="s">
        <v>3616</v>
      </c>
      <c r="F1049" s="75" t="s">
        <v>5589</v>
      </c>
    </row>
    <row r="1050" spans="1:6">
      <c r="A1050" s="75">
        <v>4</v>
      </c>
      <c r="B1050" s="76" t="s">
        <v>3619</v>
      </c>
      <c r="C1050" s="75" t="s">
        <v>2346</v>
      </c>
      <c r="D1050" s="75">
        <v>4</v>
      </c>
      <c r="E1050" s="75" t="s">
        <v>3617</v>
      </c>
      <c r="F1050" s="75" t="s">
        <v>5590</v>
      </c>
    </row>
    <row r="1051" spans="1:6">
      <c r="A1051" s="75">
        <v>5</v>
      </c>
      <c r="B1051" s="76" t="s">
        <v>2345</v>
      </c>
      <c r="C1051" s="75" t="s">
        <v>2346</v>
      </c>
      <c r="D1051" s="75">
        <v>5</v>
      </c>
      <c r="E1051" s="75" t="s">
        <v>2275</v>
      </c>
      <c r="F1051" s="75" t="s">
        <v>2276</v>
      </c>
    </row>
    <row r="1052" spans="1:6">
      <c r="A1052" s="75">
        <v>5</v>
      </c>
      <c r="B1052" s="76" t="s">
        <v>2345</v>
      </c>
      <c r="C1052" s="75" t="s">
        <v>2346</v>
      </c>
      <c r="D1052" s="75">
        <v>5</v>
      </c>
      <c r="E1052" s="75" t="s">
        <v>2339</v>
      </c>
      <c r="F1052" s="75" t="s">
        <v>5589</v>
      </c>
    </row>
    <row r="1053" spans="1:6">
      <c r="A1053" s="75">
        <v>5</v>
      </c>
      <c r="B1053" s="76" t="s">
        <v>2345</v>
      </c>
      <c r="C1053" s="75" t="s">
        <v>2346</v>
      </c>
      <c r="D1053" s="75">
        <v>5</v>
      </c>
      <c r="E1053" s="75" t="s">
        <v>2341</v>
      </c>
      <c r="F1053" s="75" t="s">
        <v>5590</v>
      </c>
    </row>
    <row r="1054" spans="1:6">
      <c r="A1054" s="75">
        <v>4</v>
      </c>
      <c r="B1054" s="76" t="s">
        <v>3620</v>
      </c>
      <c r="C1054" s="75" t="s">
        <v>2348</v>
      </c>
      <c r="D1054" s="75">
        <v>4</v>
      </c>
      <c r="E1054" s="75" t="s">
        <v>3620</v>
      </c>
      <c r="F1054" s="75" t="s">
        <v>2348</v>
      </c>
    </row>
    <row r="1055" spans="1:6">
      <c r="A1055" s="75">
        <v>5</v>
      </c>
      <c r="B1055" s="76" t="s">
        <v>2347</v>
      </c>
      <c r="C1055" s="75" t="s">
        <v>2348</v>
      </c>
      <c r="D1055" s="75">
        <v>5</v>
      </c>
      <c r="E1055" s="75" t="s">
        <v>2347</v>
      </c>
      <c r="F1055" s="75" t="s">
        <v>2348</v>
      </c>
    </row>
    <row r="1056" spans="1:6">
      <c r="A1056" s="75">
        <v>3</v>
      </c>
      <c r="B1056" s="76" t="s">
        <v>4961</v>
      </c>
      <c r="C1056" s="75" t="s">
        <v>2350</v>
      </c>
      <c r="D1056" s="75">
        <v>3</v>
      </c>
      <c r="E1056" s="75" t="s">
        <v>4961</v>
      </c>
      <c r="F1056" s="75" t="s">
        <v>2350</v>
      </c>
    </row>
    <row r="1057" spans="1:6">
      <c r="A1057" s="75">
        <v>4</v>
      </c>
      <c r="B1057" s="76" t="s">
        <v>3621</v>
      </c>
      <c r="C1057" s="75" t="s">
        <v>2350</v>
      </c>
      <c r="D1057" s="75">
        <v>4</v>
      </c>
      <c r="E1057" s="75" t="s">
        <v>3621</v>
      </c>
      <c r="F1057" s="75" t="s">
        <v>2350</v>
      </c>
    </row>
    <row r="1058" spans="1:6">
      <c r="A1058" s="75">
        <v>5</v>
      </c>
      <c r="B1058" s="76" t="s">
        <v>2349</v>
      </c>
      <c r="C1058" s="75" t="s">
        <v>2350</v>
      </c>
      <c r="D1058" s="75">
        <v>5</v>
      </c>
      <c r="E1058" s="75" t="s">
        <v>2349</v>
      </c>
      <c r="F1058" s="75" t="s">
        <v>2350</v>
      </c>
    </row>
    <row r="1059" spans="1:6">
      <c r="A1059" s="75">
        <v>1</v>
      </c>
      <c r="B1059" s="76" t="s">
        <v>5592</v>
      </c>
      <c r="C1059" s="75" t="s">
        <v>5593</v>
      </c>
      <c r="D1059" s="75">
        <v>1</v>
      </c>
      <c r="E1059" s="75" t="s">
        <v>5592</v>
      </c>
      <c r="F1059" s="75" t="s">
        <v>5594</v>
      </c>
    </row>
    <row r="1060" spans="1:6">
      <c r="A1060" s="75">
        <v>1</v>
      </c>
      <c r="B1060" s="76" t="s">
        <v>5592</v>
      </c>
      <c r="C1060" s="75" t="s">
        <v>5593</v>
      </c>
      <c r="D1060" s="75">
        <v>1</v>
      </c>
      <c r="E1060" s="75" t="s">
        <v>5595</v>
      </c>
      <c r="F1060" s="75" t="s">
        <v>5596</v>
      </c>
    </row>
    <row r="1061" spans="1:6">
      <c r="A1061" s="75">
        <v>2</v>
      </c>
      <c r="B1061" s="76" t="s">
        <v>4871</v>
      </c>
      <c r="C1061" s="75" t="s">
        <v>5593</v>
      </c>
      <c r="D1061" s="75">
        <v>2</v>
      </c>
      <c r="E1061" s="75" t="s">
        <v>4871</v>
      </c>
      <c r="F1061" s="75" t="s">
        <v>5594</v>
      </c>
    </row>
    <row r="1062" spans="1:6">
      <c r="A1062" s="75">
        <v>2</v>
      </c>
      <c r="B1062" s="76" t="s">
        <v>4871</v>
      </c>
      <c r="C1062" s="75" t="s">
        <v>5593</v>
      </c>
      <c r="D1062" s="75">
        <v>2</v>
      </c>
      <c r="E1062" s="75" t="s">
        <v>4885</v>
      </c>
      <c r="F1062" s="75" t="s">
        <v>5597</v>
      </c>
    </row>
    <row r="1063" spans="1:6">
      <c r="A1063" s="75">
        <v>3</v>
      </c>
      <c r="B1063" s="76" t="s">
        <v>5598</v>
      </c>
      <c r="C1063" s="75" t="s">
        <v>5599</v>
      </c>
      <c r="D1063" s="75">
        <v>3</v>
      </c>
      <c r="E1063" s="75" t="s">
        <v>5598</v>
      </c>
      <c r="F1063" s="75" t="s">
        <v>5600</v>
      </c>
    </row>
    <row r="1064" spans="1:6">
      <c r="A1064" s="75">
        <v>4</v>
      </c>
      <c r="B1064" s="76" t="s">
        <v>3622</v>
      </c>
      <c r="C1064" s="75" t="s">
        <v>2352</v>
      </c>
      <c r="D1064" s="75">
        <v>4</v>
      </c>
      <c r="E1064" s="75" t="s">
        <v>3622</v>
      </c>
      <c r="F1064" s="75" t="s">
        <v>5601</v>
      </c>
    </row>
    <row r="1065" spans="1:6">
      <c r="A1065" s="75">
        <v>5</v>
      </c>
      <c r="B1065" s="76" t="s">
        <v>2351</v>
      </c>
      <c r="C1065" s="75" t="s">
        <v>2352</v>
      </c>
      <c r="D1065" s="75">
        <v>5</v>
      </c>
      <c r="E1065" s="75" t="s">
        <v>5602</v>
      </c>
      <c r="F1065" s="75" t="s">
        <v>5603</v>
      </c>
    </row>
    <row r="1066" spans="1:6">
      <c r="A1066" s="75">
        <v>4</v>
      </c>
      <c r="B1066" s="76" t="s">
        <v>3623</v>
      </c>
      <c r="C1066" s="75" t="s">
        <v>5604</v>
      </c>
      <c r="D1066" s="75">
        <v>4</v>
      </c>
      <c r="E1066" s="75" t="s">
        <v>3622</v>
      </c>
      <c r="F1066" s="75" t="s">
        <v>5601</v>
      </c>
    </row>
    <row r="1067" spans="1:6">
      <c r="A1067" s="75">
        <v>5</v>
      </c>
      <c r="B1067" s="76" t="s">
        <v>2353</v>
      </c>
      <c r="C1067" s="75" t="s">
        <v>2354</v>
      </c>
      <c r="D1067" s="75">
        <v>5</v>
      </c>
      <c r="E1067" s="75" t="s">
        <v>5605</v>
      </c>
      <c r="F1067" s="75" t="s">
        <v>5606</v>
      </c>
    </row>
    <row r="1068" spans="1:6">
      <c r="A1068" s="75">
        <v>5</v>
      </c>
      <c r="B1068" s="76" t="s">
        <v>2355</v>
      </c>
      <c r="C1068" s="75" t="s">
        <v>2356</v>
      </c>
      <c r="D1068" s="75">
        <v>5</v>
      </c>
      <c r="E1068" s="75" t="s">
        <v>5607</v>
      </c>
      <c r="F1068" s="75" t="s">
        <v>5608</v>
      </c>
    </row>
    <row r="1069" spans="1:6">
      <c r="A1069" s="75">
        <v>5</v>
      </c>
      <c r="B1069" s="76" t="s">
        <v>2357</v>
      </c>
      <c r="C1069" s="75" t="s">
        <v>2358</v>
      </c>
      <c r="D1069" s="75">
        <v>5</v>
      </c>
      <c r="E1069" s="75" t="s">
        <v>5607</v>
      </c>
      <c r="F1069" s="75" t="s">
        <v>5608</v>
      </c>
    </row>
    <row r="1070" spans="1:6">
      <c r="A1070" s="75">
        <v>5</v>
      </c>
      <c r="B1070" s="76" t="s">
        <v>2359</v>
      </c>
      <c r="C1070" s="75" t="s">
        <v>2360</v>
      </c>
      <c r="D1070" s="75">
        <v>5</v>
      </c>
      <c r="E1070" s="75" t="s">
        <v>5602</v>
      </c>
      <c r="F1070" s="75" t="s">
        <v>5603</v>
      </c>
    </row>
    <row r="1071" spans="1:6">
      <c r="A1071" s="75">
        <v>5</v>
      </c>
      <c r="B1071" s="76" t="s">
        <v>2361</v>
      </c>
      <c r="C1071" s="75" t="s">
        <v>2362</v>
      </c>
      <c r="D1071" s="75">
        <v>5</v>
      </c>
      <c r="E1071" s="75" t="s">
        <v>5607</v>
      </c>
      <c r="F1071" s="75" t="s">
        <v>5608</v>
      </c>
    </row>
    <row r="1072" spans="1:6">
      <c r="A1072" s="75">
        <v>4</v>
      </c>
      <c r="B1072" s="76" t="s">
        <v>3624</v>
      </c>
      <c r="C1072" s="75" t="s">
        <v>2364</v>
      </c>
      <c r="D1072" s="75">
        <v>4</v>
      </c>
      <c r="E1072" s="75" t="s">
        <v>3623</v>
      </c>
      <c r="F1072" s="75" t="s">
        <v>5609</v>
      </c>
    </row>
    <row r="1073" spans="1:6">
      <c r="A1073" s="75">
        <v>5</v>
      </c>
      <c r="B1073" s="76" t="s">
        <v>2363</v>
      </c>
      <c r="C1073" s="75" t="s">
        <v>2364</v>
      </c>
      <c r="D1073" s="75">
        <v>5</v>
      </c>
      <c r="E1073" s="75" t="s">
        <v>5610</v>
      </c>
      <c r="F1073" s="75" t="s">
        <v>5609</v>
      </c>
    </row>
    <row r="1074" spans="1:6">
      <c r="A1074" s="75">
        <v>4</v>
      </c>
      <c r="B1074" s="76" t="s">
        <v>3625</v>
      </c>
      <c r="C1074" s="75" t="s">
        <v>2366</v>
      </c>
      <c r="D1074" s="75">
        <v>4</v>
      </c>
      <c r="E1074" s="75" t="s">
        <v>3624</v>
      </c>
      <c r="F1074" s="75" t="s">
        <v>5611</v>
      </c>
    </row>
    <row r="1075" spans="1:6">
      <c r="A1075" s="75">
        <v>5</v>
      </c>
      <c r="B1075" s="76" t="s">
        <v>2365</v>
      </c>
      <c r="C1075" s="75" t="s">
        <v>2366</v>
      </c>
      <c r="D1075" s="75">
        <v>5</v>
      </c>
      <c r="E1075" s="75" t="s">
        <v>2363</v>
      </c>
      <c r="F1075" s="75" t="s">
        <v>5611</v>
      </c>
    </row>
    <row r="1076" spans="1:6">
      <c r="A1076" s="75">
        <v>4</v>
      </c>
      <c r="B1076" s="76" t="s">
        <v>3626</v>
      </c>
      <c r="C1076" s="75" t="s">
        <v>5612</v>
      </c>
      <c r="D1076" s="75">
        <v>4</v>
      </c>
      <c r="E1076" s="75" t="s">
        <v>3625</v>
      </c>
      <c r="F1076" s="75" t="s">
        <v>5613</v>
      </c>
    </row>
    <row r="1077" spans="1:6">
      <c r="A1077" s="75">
        <v>5</v>
      </c>
      <c r="B1077" s="76" t="s">
        <v>2367</v>
      </c>
      <c r="C1077" s="75" t="s">
        <v>2368</v>
      </c>
      <c r="D1077" s="75">
        <v>5</v>
      </c>
      <c r="E1077" s="75" t="s">
        <v>2365</v>
      </c>
      <c r="F1077" s="75" t="s">
        <v>5613</v>
      </c>
    </row>
    <row r="1078" spans="1:6">
      <c r="A1078" s="75">
        <v>5</v>
      </c>
      <c r="B1078" s="76" t="s">
        <v>2369</v>
      </c>
      <c r="C1078" s="75" t="s">
        <v>2370</v>
      </c>
      <c r="D1078" s="75">
        <v>5</v>
      </c>
      <c r="E1078" s="75" t="s">
        <v>2365</v>
      </c>
      <c r="F1078" s="75" t="s">
        <v>5613</v>
      </c>
    </row>
    <row r="1079" spans="1:6">
      <c r="A1079" s="75">
        <v>4</v>
      </c>
      <c r="B1079" s="76" t="s">
        <v>3627</v>
      </c>
      <c r="C1079" s="75" t="s">
        <v>2372</v>
      </c>
      <c r="D1079" s="75">
        <v>4</v>
      </c>
      <c r="E1079" s="75" t="s">
        <v>3625</v>
      </c>
      <c r="F1079" s="75" t="s">
        <v>5613</v>
      </c>
    </row>
    <row r="1080" spans="1:6">
      <c r="A1080" s="75">
        <v>5</v>
      </c>
      <c r="B1080" s="76" t="s">
        <v>2371</v>
      </c>
      <c r="C1080" s="75" t="s">
        <v>2372</v>
      </c>
      <c r="D1080" s="75">
        <v>5</v>
      </c>
      <c r="E1080" s="75" t="s">
        <v>2365</v>
      </c>
      <c r="F1080" s="75" t="s">
        <v>5613</v>
      </c>
    </row>
    <row r="1081" spans="1:6">
      <c r="A1081" s="75">
        <v>3</v>
      </c>
      <c r="B1081" s="76" t="s">
        <v>5614</v>
      </c>
      <c r="C1081" s="75" t="s">
        <v>5615</v>
      </c>
      <c r="D1081" s="75">
        <v>3</v>
      </c>
      <c r="E1081" s="75" t="s">
        <v>5614</v>
      </c>
      <c r="F1081" s="75" t="s">
        <v>5616</v>
      </c>
    </row>
    <row r="1082" spans="1:6">
      <c r="A1082" s="75">
        <v>3</v>
      </c>
      <c r="B1082" s="76" t="s">
        <v>5614</v>
      </c>
      <c r="C1082" s="75" t="s">
        <v>5615</v>
      </c>
      <c r="D1082" s="75">
        <v>3</v>
      </c>
      <c r="E1082" s="75" t="s">
        <v>5617</v>
      </c>
      <c r="F1082" s="75" t="s">
        <v>5618</v>
      </c>
    </row>
    <row r="1083" spans="1:6">
      <c r="A1083" s="75">
        <v>4</v>
      </c>
      <c r="B1083" s="76" t="s">
        <v>3628</v>
      </c>
      <c r="C1083" s="75" t="s">
        <v>2374</v>
      </c>
      <c r="D1083" s="75">
        <v>4</v>
      </c>
      <c r="E1083" s="75" t="s">
        <v>3628</v>
      </c>
      <c r="F1083" s="75" t="s">
        <v>2374</v>
      </c>
    </row>
    <row r="1084" spans="1:6">
      <c r="A1084" s="75">
        <v>5</v>
      </c>
      <c r="B1084" s="76" t="s">
        <v>2373</v>
      </c>
      <c r="C1084" s="75" t="s">
        <v>2374</v>
      </c>
      <c r="D1084" s="75">
        <v>5</v>
      </c>
      <c r="E1084" s="75" t="s">
        <v>2373</v>
      </c>
      <c r="F1084" s="75" t="s">
        <v>2374</v>
      </c>
    </row>
    <row r="1085" spans="1:6">
      <c r="A1085" s="75">
        <v>4</v>
      </c>
      <c r="B1085" s="76" t="s">
        <v>3629</v>
      </c>
      <c r="C1085" s="75" t="s">
        <v>2376</v>
      </c>
      <c r="D1085" s="75">
        <v>4</v>
      </c>
      <c r="E1085" s="75" t="s">
        <v>3629</v>
      </c>
      <c r="F1085" s="75" t="s">
        <v>2376</v>
      </c>
    </row>
    <row r="1086" spans="1:6">
      <c r="A1086" s="75">
        <v>5</v>
      </c>
      <c r="B1086" s="76" t="s">
        <v>2375</v>
      </c>
      <c r="C1086" s="75" t="s">
        <v>2376</v>
      </c>
      <c r="D1086" s="75">
        <v>5</v>
      </c>
      <c r="E1086" s="75" t="s">
        <v>2375</v>
      </c>
      <c r="F1086" s="75" t="s">
        <v>2376</v>
      </c>
    </row>
    <row r="1087" spans="1:6">
      <c r="A1087" s="75">
        <v>4</v>
      </c>
      <c r="B1087" s="76" t="s">
        <v>3630</v>
      </c>
      <c r="C1087" s="75" t="s">
        <v>2378</v>
      </c>
      <c r="D1087" s="75">
        <v>4</v>
      </c>
      <c r="E1087" s="75" t="s">
        <v>3630</v>
      </c>
      <c r="F1087" s="75" t="s">
        <v>2378</v>
      </c>
    </row>
    <row r="1088" spans="1:6">
      <c r="A1088" s="75">
        <v>5</v>
      </c>
      <c r="B1088" s="76" t="s">
        <v>2377</v>
      </c>
      <c r="C1088" s="75" t="s">
        <v>2378</v>
      </c>
      <c r="D1088" s="75">
        <v>5</v>
      </c>
      <c r="E1088" s="75" t="s">
        <v>2377</v>
      </c>
      <c r="F1088" s="75" t="s">
        <v>2378</v>
      </c>
    </row>
    <row r="1089" spans="1:6">
      <c r="A1089" s="75">
        <v>4</v>
      </c>
      <c r="B1089" s="76" t="s">
        <v>3631</v>
      </c>
      <c r="C1089" s="75" t="s">
        <v>2380</v>
      </c>
      <c r="D1089" s="75">
        <v>4</v>
      </c>
      <c r="E1089" s="75" t="s">
        <v>3772</v>
      </c>
      <c r="F1089" s="75" t="s">
        <v>5618</v>
      </c>
    </row>
    <row r="1090" spans="1:6">
      <c r="A1090" s="75">
        <v>5</v>
      </c>
      <c r="B1090" s="76" t="s">
        <v>2379</v>
      </c>
      <c r="C1090" s="75" t="s">
        <v>2380</v>
      </c>
      <c r="D1090" s="75">
        <v>5</v>
      </c>
      <c r="E1090" s="75" t="s">
        <v>2787</v>
      </c>
      <c r="F1090" s="75" t="s">
        <v>2788</v>
      </c>
    </row>
    <row r="1091" spans="1:6">
      <c r="A1091" s="75">
        <v>3</v>
      </c>
      <c r="B1091" s="76" t="s">
        <v>5619</v>
      </c>
      <c r="C1091" s="75" t="s">
        <v>5620</v>
      </c>
      <c r="D1091" s="75">
        <v>3</v>
      </c>
      <c r="E1091" s="75" t="s">
        <v>5619</v>
      </c>
      <c r="F1091" s="75" t="s">
        <v>5621</v>
      </c>
    </row>
    <row r="1092" spans="1:6">
      <c r="A1092" s="75">
        <v>4</v>
      </c>
      <c r="B1092" s="76" t="s">
        <v>3632</v>
      </c>
      <c r="C1092" s="75" t="s">
        <v>5620</v>
      </c>
      <c r="D1092" s="75">
        <v>4</v>
      </c>
      <c r="E1092" s="75" t="s">
        <v>3632</v>
      </c>
      <c r="F1092" s="75" t="s">
        <v>5621</v>
      </c>
    </row>
    <row r="1093" spans="1:6">
      <c r="A1093" s="75">
        <v>5</v>
      </c>
      <c r="B1093" s="76" t="s">
        <v>2381</v>
      </c>
      <c r="C1093" s="75" t="s">
        <v>2382</v>
      </c>
      <c r="D1093" s="75">
        <v>5</v>
      </c>
      <c r="E1093" s="75" t="s">
        <v>2381</v>
      </c>
      <c r="F1093" s="75" t="s">
        <v>2382</v>
      </c>
    </row>
    <row r="1094" spans="1:6">
      <c r="A1094" s="75">
        <v>5</v>
      </c>
      <c r="B1094" s="76" t="s">
        <v>2383</v>
      </c>
      <c r="C1094" s="75" t="s">
        <v>2384</v>
      </c>
      <c r="D1094" s="75">
        <v>5</v>
      </c>
      <c r="E1094" s="75" t="s">
        <v>2383</v>
      </c>
      <c r="F1094" s="75" t="s">
        <v>2384</v>
      </c>
    </row>
    <row r="1095" spans="1:6">
      <c r="A1095" s="75">
        <v>3</v>
      </c>
      <c r="B1095" s="76" t="s">
        <v>5622</v>
      </c>
      <c r="C1095" s="75" t="s">
        <v>2386</v>
      </c>
      <c r="D1095" s="75">
        <v>3</v>
      </c>
      <c r="E1095" s="75" t="s">
        <v>5598</v>
      </c>
      <c r="F1095" s="75" t="s">
        <v>5600</v>
      </c>
    </row>
    <row r="1096" spans="1:6">
      <c r="A1096" s="75">
        <v>3</v>
      </c>
      <c r="B1096" s="76" t="s">
        <v>5622</v>
      </c>
      <c r="C1096" s="75" t="s">
        <v>2386</v>
      </c>
      <c r="D1096" s="75">
        <v>3</v>
      </c>
      <c r="E1096" s="75" t="s">
        <v>5614</v>
      </c>
      <c r="F1096" s="75" t="s">
        <v>5616</v>
      </c>
    </row>
    <row r="1097" spans="1:6">
      <c r="A1097" s="75">
        <v>4</v>
      </c>
      <c r="B1097" s="76" t="s">
        <v>3633</v>
      </c>
      <c r="C1097" s="75" t="s">
        <v>2386</v>
      </c>
      <c r="D1097" s="75">
        <v>4</v>
      </c>
      <c r="E1097" s="75" t="s">
        <v>3625</v>
      </c>
      <c r="F1097" s="75" t="s">
        <v>5613</v>
      </c>
    </row>
    <row r="1098" spans="1:6">
      <c r="A1098" s="75">
        <v>4</v>
      </c>
      <c r="B1098" s="76" t="s">
        <v>3633</v>
      </c>
      <c r="C1098" s="75" t="s">
        <v>2386</v>
      </c>
      <c r="D1098" s="75">
        <v>4</v>
      </c>
      <c r="E1098" s="75" t="s">
        <v>3630</v>
      </c>
      <c r="F1098" s="75" t="s">
        <v>2378</v>
      </c>
    </row>
    <row r="1099" spans="1:6">
      <c r="A1099" s="75">
        <v>5</v>
      </c>
      <c r="B1099" s="76" t="s">
        <v>2385</v>
      </c>
      <c r="C1099" s="75" t="s">
        <v>2386</v>
      </c>
      <c r="D1099" s="75">
        <v>5</v>
      </c>
      <c r="E1099" s="75" t="s">
        <v>2365</v>
      </c>
      <c r="F1099" s="75" t="s">
        <v>5613</v>
      </c>
    </row>
    <row r="1100" spans="1:6">
      <c r="A1100" s="75">
        <v>5</v>
      </c>
      <c r="B1100" s="76" t="s">
        <v>2385</v>
      </c>
      <c r="C1100" s="75" t="s">
        <v>2386</v>
      </c>
      <c r="D1100" s="75">
        <v>5</v>
      </c>
      <c r="E1100" s="75" t="s">
        <v>2377</v>
      </c>
      <c r="F1100" s="75" t="s">
        <v>2378</v>
      </c>
    </row>
    <row r="1101" spans="1:6">
      <c r="A1101" s="75">
        <v>1</v>
      </c>
      <c r="B1101" s="76" t="s">
        <v>5108</v>
      </c>
      <c r="C1101" s="75" t="s">
        <v>5109</v>
      </c>
      <c r="D1101" s="75">
        <v>1</v>
      </c>
      <c r="E1101" s="75" t="s">
        <v>5108</v>
      </c>
      <c r="F1101" s="75" t="s">
        <v>5109</v>
      </c>
    </row>
    <row r="1102" spans="1:6">
      <c r="A1102" s="75">
        <v>2</v>
      </c>
      <c r="B1102" s="76" t="s">
        <v>4872</v>
      </c>
      <c r="C1102" s="75" t="s">
        <v>5623</v>
      </c>
      <c r="D1102" s="75">
        <v>2</v>
      </c>
      <c r="E1102" s="75" t="s">
        <v>4872</v>
      </c>
      <c r="F1102" s="75" t="s">
        <v>5623</v>
      </c>
    </row>
    <row r="1103" spans="1:6">
      <c r="A1103" s="75">
        <v>3</v>
      </c>
      <c r="B1103" s="76" t="s">
        <v>5624</v>
      </c>
      <c r="C1103" s="75" t="s">
        <v>5623</v>
      </c>
      <c r="D1103" s="75">
        <v>3</v>
      </c>
      <c r="E1103" s="75" t="s">
        <v>5624</v>
      </c>
      <c r="F1103" s="75" t="s">
        <v>5623</v>
      </c>
    </row>
    <row r="1104" spans="1:6">
      <c r="A1104" s="75">
        <v>4</v>
      </c>
      <c r="B1104" s="76" t="s">
        <v>3634</v>
      </c>
      <c r="C1104" s="75" t="s">
        <v>5623</v>
      </c>
      <c r="D1104" s="75">
        <v>4</v>
      </c>
      <c r="E1104" s="75" t="s">
        <v>3634</v>
      </c>
      <c r="F1104" s="75" t="s">
        <v>5623</v>
      </c>
    </row>
    <row r="1105" spans="1:6">
      <c r="A1105" s="75">
        <v>5</v>
      </c>
      <c r="B1105" s="76" t="s">
        <v>2387</v>
      </c>
      <c r="C1105" s="75" t="s">
        <v>2388</v>
      </c>
      <c r="D1105" s="75">
        <v>5</v>
      </c>
      <c r="E1105" s="75" t="s">
        <v>2387</v>
      </c>
      <c r="F1105" s="75" t="s">
        <v>2388</v>
      </c>
    </row>
    <row r="1106" spans="1:6">
      <c r="A1106" s="75">
        <v>5</v>
      </c>
      <c r="B1106" s="76" t="s">
        <v>2389</v>
      </c>
      <c r="C1106" s="75" t="s">
        <v>2390</v>
      </c>
      <c r="D1106" s="75">
        <v>5</v>
      </c>
      <c r="E1106" s="75" t="s">
        <v>2389</v>
      </c>
      <c r="F1106" s="75" t="s">
        <v>2390</v>
      </c>
    </row>
    <row r="1107" spans="1:6">
      <c r="A1107" s="75">
        <v>2</v>
      </c>
      <c r="B1107" s="76" t="s">
        <v>4873</v>
      </c>
      <c r="C1107" s="75" t="s">
        <v>5625</v>
      </c>
      <c r="D1107" s="75">
        <v>2</v>
      </c>
      <c r="E1107" s="75" t="s">
        <v>4873</v>
      </c>
      <c r="F1107" s="75" t="s">
        <v>5626</v>
      </c>
    </row>
    <row r="1108" spans="1:6">
      <c r="A1108" s="75">
        <v>3</v>
      </c>
      <c r="B1108" s="76" t="s">
        <v>5627</v>
      </c>
      <c r="C1108" s="75" t="s">
        <v>5625</v>
      </c>
      <c r="D1108" s="75">
        <v>3</v>
      </c>
      <c r="E1108" s="75" t="s">
        <v>5627</v>
      </c>
      <c r="F1108" s="75" t="s">
        <v>5626</v>
      </c>
    </row>
    <row r="1109" spans="1:6">
      <c r="A1109" s="75">
        <v>4</v>
      </c>
      <c r="B1109" s="76" t="s">
        <v>3635</v>
      </c>
      <c r="C1109" s="75" t="s">
        <v>5625</v>
      </c>
      <c r="D1109" s="75">
        <v>4</v>
      </c>
      <c r="E1109" s="75" t="s">
        <v>3635</v>
      </c>
      <c r="F1109" s="75" t="s">
        <v>5626</v>
      </c>
    </row>
    <row r="1110" spans="1:6">
      <c r="A1110" s="75">
        <v>5</v>
      </c>
      <c r="B1110" s="76" t="s">
        <v>2391</v>
      </c>
      <c r="C1110" s="75" t="s">
        <v>2392</v>
      </c>
      <c r="D1110" s="75">
        <v>5</v>
      </c>
      <c r="E1110" s="75" t="s">
        <v>2391</v>
      </c>
      <c r="F1110" s="75" t="s">
        <v>2392</v>
      </c>
    </row>
    <row r="1111" spans="1:6">
      <c r="A1111" s="75">
        <v>5</v>
      </c>
      <c r="B1111" s="76" t="s">
        <v>2393</v>
      </c>
      <c r="C1111" s="75" t="s">
        <v>2394</v>
      </c>
      <c r="D1111" s="75">
        <v>5</v>
      </c>
      <c r="E1111" s="75" t="s">
        <v>2393</v>
      </c>
      <c r="F1111" s="75" t="s">
        <v>2394</v>
      </c>
    </row>
    <row r="1112" spans="1:6">
      <c r="A1112" s="75">
        <v>2</v>
      </c>
      <c r="B1112" s="76" t="s">
        <v>4874</v>
      </c>
      <c r="C1112" s="75" t="s">
        <v>5628</v>
      </c>
      <c r="D1112" s="75">
        <v>2</v>
      </c>
      <c r="E1112" s="75" t="s">
        <v>4874</v>
      </c>
      <c r="F1112" s="75" t="s">
        <v>5291</v>
      </c>
    </row>
    <row r="1113" spans="1:6">
      <c r="A1113" s="75">
        <v>3</v>
      </c>
      <c r="B1113" s="76" t="s">
        <v>5629</v>
      </c>
      <c r="C1113" s="75" t="s">
        <v>5630</v>
      </c>
      <c r="D1113" s="75">
        <v>3</v>
      </c>
      <c r="E1113" s="75" t="s">
        <v>5629</v>
      </c>
      <c r="F1113" s="75" t="s">
        <v>5630</v>
      </c>
    </row>
    <row r="1114" spans="1:6">
      <c r="A1114" s="75">
        <v>4</v>
      </c>
      <c r="B1114" s="76" t="s">
        <v>3636</v>
      </c>
      <c r="C1114" s="75" t="s">
        <v>5631</v>
      </c>
      <c r="D1114" s="75">
        <v>4</v>
      </c>
      <c r="E1114" s="75" t="s">
        <v>3636</v>
      </c>
      <c r="F1114" s="75" t="s">
        <v>5631</v>
      </c>
    </row>
    <row r="1115" spans="1:6">
      <c r="A1115" s="75">
        <v>5</v>
      </c>
      <c r="B1115" s="76" t="s">
        <v>2395</v>
      </c>
      <c r="C1115" s="75" t="s">
        <v>2396</v>
      </c>
      <c r="D1115" s="75">
        <v>5</v>
      </c>
      <c r="E1115" s="75" t="s">
        <v>2395</v>
      </c>
      <c r="F1115" s="75" t="s">
        <v>2396</v>
      </c>
    </row>
    <row r="1116" spans="1:6">
      <c r="A1116" s="75">
        <v>5</v>
      </c>
      <c r="B1116" s="76" t="s">
        <v>2397</v>
      </c>
      <c r="C1116" s="75" t="s">
        <v>2398</v>
      </c>
      <c r="D1116" s="75">
        <v>5</v>
      </c>
      <c r="E1116" s="75" t="s">
        <v>2397</v>
      </c>
      <c r="F1116" s="75" t="s">
        <v>2398</v>
      </c>
    </row>
    <row r="1117" spans="1:6">
      <c r="A1117" s="75">
        <v>4</v>
      </c>
      <c r="B1117" s="76" t="s">
        <v>3637</v>
      </c>
      <c r="C1117" s="75" t="s">
        <v>2400</v>
      </c>
      <c r="D1117" s="75">
        <v>4</v>
      </c>
      <c r="E1117" s="75" t="s">
        <v>3637</v>
      </c>
      <c r="F1117" s="75" t="s">
        <v>2400</v>
      </c>
    </row>
    <row r="1118" spans="1:6">
      <c r="A1118" s="75">
        <v>5</v>
      </c>
      <c r="B1118" s="76" t="s">
        <v>2399</v>
      </c>
      <c r="C1118" s="75" t="s">
        <v>2400</v>
      </c>
      <c r="D1118" s="75">
        <v>5</v>
      </c>
      <c r="E1118" s="75" t="s">
        <v>2399</v>
      </c>
      <c r="F1118" s="75" t="s">
        <v>2400</v>
      </c>
    </row>
    <row r="1119" spans="1:6">
      <c r="A1119" s="75">
        <v>3</v>
      </c>
      <c r="B1119" s="76" t="s">
        <v>5632</v>
      </c>
      <c r="C1119" s="75" t="s">
        <v>5633</v>
      </c>
      <c r="D1119" s="75">
        <v>3</v>
      </c>
      <c r="E1119" s="75" t="s">
        <v>5632</v>
      </c>
      <c r="F1119" s="75" t="s">
        <v>5634</v>
      </c>
    </row>
    <row r="1120" spans="1:6">
      <c r="A1120" s="75">
        <v>3</v>
      </c>
      <c r="B1120" s="76" t="s">
        <v>5632</v>
      </c>
      <c r="C1120" s="75" t="s">
        <v>5633</v>
      </c>
      <c r="D1120" s="75">
        <v>3</v>
      </c>
      <c r="E1120" s="75" t="s">
        <v>5294</v>
      </c>
      <c r="F1120" s="75" t="s">
        <v>5295</v>
      </c>
    </row>
    <row r="1121" spans="1:6">
      <c r="A1121" s="75">
        <v>4</v>
      </c>
      <c r="B1121" s="76" t="s">
        <v>3638</v>
      </c>
      <c r="C1121" s="75" t="s">
        <v>5295</v>
      </c>
      <c r="D1121" s="75">
        <v>4</v>
      </c>
      <c r="E1121" s="75" t="s">
        <v>3641</v>
      </c>
      <c r="F1121" s="75" t="s">
        <v>5635</v>
      </c>
    </row>
    <row r="1122" spans="1:6">
      <c r="A1122" s="75">
        <v>4</v>
      </c>
      <c r="B1122" s="76" t="s">
        <v>3638</v>
      </c>
      <c r="C1122" s="75" t="s">
        <v>5295</v>
      </c>
      <c r="D1122" s="75">
        <v>4</v>
      </c>
      <c r="E1122" s="75" t="s">
        <v>3642</v>
      </c>
      <c r="F1122" s="75" t="s">
        <v>5299</v>
      </c>
    </row>
    <row r="1123" spans="1:6">
      <c r="A1123" s="75">
        <v>5</v>
      </c>
      <c r="B1123" s="76" t="s">
        <v>2401</v>
      </c>
      <c r="C1123" s="75" t="s">
        <v>2402</v>
      </c>
      <c r="D1123" s="75">
        <v>5</v>
      </c>
      <c r="E1123" s="75" t="s">
        <v>5636</v>
      </c>
      <c r="F1123" s="75" t="s">
        <v>2402</v>
      </c>
    </row>
    <row r="1124" spans="1:6">
      <c r="A1124" s="75">
        <v>5</v>
      </c>
      <c r="B1124" s="76" t="s">
        <v>2403</v>
      </c>
      <c r="C1124" s="75" t="s">
        <v>2404</v>
      </c>
      <c r="D1124" s="75">
        <v>5</v>
      </c>
      <c r="E1124" s="75" t="s">
        <v>5637</v>
      </c>
      <c r="F1124" s="75" t="s">
        <v>5638</v>
      </c>
    </row>
    <row r="1125" spans="1:6">
      <c r="A1125" s="75">
        <v>5</v>
      </c>
      <c r="B1125" s="76" t="s">
        <v>2405</v>
      </c>
      <c r="C1125" s="75" t="s">
        <v>2406</v>
      </c>
      <c r="D1125" s="75">
        <v>5</v>
      </c>
      <c r="E1125" s="75" t="s">
        <v>5639</v>
      </c>
      <c r="F1125" s="75" t="s">
        <v>2406</v>
      </c>
    </row>
    <row r="1126" spans="1:6">
      <c r="A1126" s="75">
        <v>5</v>
      </c>
      <c r="B1126" s="76" t="s">
        <v>2407</v>
      </c>
      <c r="C1126" s="75" t="s">
        <v>2408</v>
      </c>
      <c r="D1126" s="75">
        <v>5</v>
      </c>
      <c r="E1126" s="75" t="s">
        <v>5640</v>
      </c>
      <c r="F1126" s="75" t="s">
        <v>2408</v>
      </c>
    </row>
    <row r="1127" spans="1:6">
      <c r="A1127" s="75">
        <v>5</v>
      </c>
      <c r="B1127" s="76" t="s">
        <v>2409</v>
      </c>
      <c r="C1127" s="75" t="s">
        <v>2410</v>
      </c>
      <c r="D1127" s="75">
        <v>5</v>
      </c>
      <c r="E1127" s="75" t="s">
        <v>5300</v>
      </c>
      <c r="F1127" s="75" t="s">
        <v>2410</v>
      </c>
    </row>
    <row r="1128" spans="1:6">
      <c r="A1128" s="75">
        <v>4</v>
      </c>
      <c r="B1128" s="76" t="s">
        <v>3639</v>
      </c>
      <c r="C1128" s="75" t="s">
        <v>2412</v>
      </c>
      <c r="D1128" s="75">
        <v>4</v>
      </c>
      <c r="E1128" s="75" t="s">
        <v>3638</v>
      </c>
      <c r="F1128" s="75" t="s">
        <v>5641</v>
      </c>
    </row>
    <row r="1129" spans="1:6">
      <c r="A1129" s="75">
        <v>4</v>
      </c>
      <c r="B1129" s="76" t="s">
        <v>3639</v>
      </c>
      <c r="C1129" s="75" t="s">
        <v>2412</v>
      </c>
      <c r="D1129" s="75">
        <v>4</v>
      </c>
      <c r="E1129" s="75" t="s">
        <v>3639</v>
      </c>
      <c r="F1129" s="75" t="s">
        <v>5642</v>
      </c>
    </row>
    <row r="1130" spans="1:6">
      <c r="A1130" s="75">
        <v>5</v>
      </c>
      <c r="B1130" s="76" t="s">
        <v>2411</v>
      </c>
      <c r="C1130" s="75" t="s">
        <v>2412</v>
      </c>
      <c r="D1130" s="75">
        <v>5</v>
      </c>
      <c r="E1130" s="75" t="s">
        <v>2401</v>
      </c>
      <c r="F1130" s="75" t="s">
        <v>5643</v>
      </c>
    </row>
    <row r="1131" spans="1:6">
      <c r="A1131" s="75">
        <v>5</v>
      </c>
      <c r="B1131" s="76" t="s">
        <v>2411</v>
      </c>
      <c r="C1131" s="75" t="s">
        <v>2412</v>
      </c>
      <c r="D1131" s="75">
        <v>5</v>
      </c>
      <c r="E1131" s="75" t="s">
        <v>2403</v>
      </c>
      <c r="F1131" s="75" t="s">
        <v>5644</v>
      </c>
    </row>
    <row r="1132" spans="1:6">
      <c r="A1132" s="75">
        <v>5</v>
      </c>
      <c r="B1132" s="76" t="s">
        <v>2411</v>
      </c>
      <c r="C1132" s="75" t="s">
        <v>2412</v>
      </c>
      <c r="D1132" s="75">
        <v>5</v>
      </c>
      <c r="E1132" s="75" t="s">
        <v>2411</v>
      </c>
      <c r="F1132" s="75" t="s">
        <v>5642</v>
      </c>
    </row>
    <row r="1133" spans="1:6">
      <c r="A1133" s="75">
        <v>4</v>
      </c>
      <c r="B1133" s="76" t="s">
        <v>3640</v>
      </c>
      <c r="C1133" s="75" t="s">
        <v>2414</v>
      </c>
      <c r="D1133" s="75">
        <v>4</v>
      </c>
      <c r="E1133" s="75" t="s">
        <v>3638</v>
      </c>
      <c r="F1133" s="75" t="s">
        <v>5641</v>
      </c>
    </row>
    <row r="1134" spans="1:6">
      <c r="A1134" s="75">
        <v>4</v>
      </c>
      <c r="B1134" s="76" t="s">
        <v>3640</v>
      </c>
      <c r="C1134" s="75" t="s">
        <v>2414</v>
      </c>
      <c r="D1134" s="75">
        <v>4</v>
      </c>
      <c r="E1134" s="75" t="s">
        <v>3639</v>
      </c>
      <c r="F1134" s="75" t="s">
        <v>5642</v>
      </c>
    </row>
    <row r="1135" spans="1:6">
      <c r="A1135" s="75">
        <v>5</v>
      </c>
      <c r="B1135" s="76" t="s">
        <v>2413</v>
      </c>
      <c r="C1135" s="75" t="s">
        <v>2414</v>
      </c>
      <c r="D1135" s="75">
        <v>5</v>
      </c>
      <c r="E1135" s="75" t="s">
        <v>2401</v>
      </c>
      <c r="F1135" s="75" t="s">
        <v>5643</v>
      </c>
    </row>
    <row r="1136" spans="1:6">
      <c r="A1136" s="75">
        <v>5</v>
      </c>
      <c r="B1136" s="76" t="s">
        <v>2413</v>
      </c>
      <c r="C1136" s="75" t="s">
        <v>2414</v>
      </c>
      <c r="D1136" s="75">
        <v>5</v>
      </c>
      <c r="E1136" s="75" t="s">
        <v>2403</v>
      </c>
      <c r="F1136" s="75" t="s">
        <v>5644</v>
      </c>
    </row>
    <row r="1137" spans="1:6">
      <c r="A1137" s="75">
        <v>5</v>
      </c>
      <c r="B1137" s="76" t="s">
        <v>2413</v>
      </c>
      <c r="C1137" s="75" t="s">
        <v>2414</v>
      </c>
      <c r="D1137" s="75">
        <v>5</v>
      </c>
      <c r="E1137" s="75" t="s">
        <v>2411</v>
      </c>
      <c r="F1137" s="75" t="s">
        <v>5642</v>
      </c>
    </row>
    <row r="1138" spans="1:6">
      <c r="A1138" s="75">
        <v>3</v>
      </c>
      <c r="B1138" s="76" t="s">
        <v>5294</v>
      </c>
      <c r="C1138" s="75" t="s">
        <v>5645</v>
      </c>
      <c r="D1138" s="75">
        <v>3</v>
      </c>
      <c r="E1138" s="75" t="s">
        <v>5632</v>
      </c>
      <c r="F1138" s="75" t="s">
        <v>5634</v>
      </c>
    </row>
    <row r="1139" spans="1:6">
      <c r="A1139" s="75">
        <v>4</v>
      </c>
      <c r="B1139" s="76" t="s">
        <v>3641</v>
      </c>
      <c r="C1139" s="75" t="s">
        <v>2416</v>
      </c>
      <c r="D1139" s="75">
        <v>4</v>
      </c>
      <c r="E1139" s="75" t="s">
        <v>3638</v>
      </c>
      <c r="F1139" s="75" t="s">
        <v>5641</v>
      </c>
    </row>
    <row r="1140" spans="1:6">
      <c r="A1140" s="75">
        <v>4</v>
      </c>
      <c r="B1140" s="76" t="s">
        <v>3641</v>
      </c>
      <c r="C1140" s="75" t="s">
        <v>2416</v>
      </c>
      <c r="D1140" s="75">
        <v>4</v>
      </c>
      <c r="E1140" s="75" t="s">
        <v>3639</v>
      </c>
      <c r="F1140" s="75" t="s">
        <v>5642</v>
      </c>
    </row>
    <row r="1141" spans="1:6">
      <c r="A1141" s="75">
        <v>5</v>
      </c>
      <c r="B1141" s="76" t="s">
        <v>2415</v>
      </c>
      <c r="C1141" s="75" t="s">
        <v>2416</v>
      </c>
      <c r="D1141" s="75">
        <v>5</v>
      </c>
      <c r="E1141" s="75" t="s">
        <v>2401</v>
      </c>
      <c r="F1141" s="75" t="s">
        <v>5643</v>
      </c>
    </row>
    <row r="1142" spans="1:6">
      <c r="A1142" s="75">
        <v>5</v>
      </c>
      <c r="B1142" s="76" t="s">
        <v>2415</v>
      </c>
      <c r="C1142" s="75" t="s">
        <v>2416</v>
      </c>
      <c r="D1142" s="75">
        <v>5</v>
      </c>
      <c r="E1142" s="75" t="s">
        <v>2403</v>
      </c>
      <c r="F1142" s="75" t="s">
        <v>5644</v>
      </c>
    </row>
    <row r="1143" spans="1:6">
      <c r="A1143" s="75">
        <v>5</v>
      </c>
      <c r="B1143" s="76" t="s">
        <v>2415</v>
      </c>
      <c r="C1143" s="75" t="s">
        <v>2416</v>
      </c>
      <c r="D1143" s="75">
        <v>5</v>
      </c>
      <c r="E1143" s="75" t="s">
        <v>2411</v>
      </c>
      <c r="F1143" s="75" t="s">
        <v>5642</v>
      </c>
    </row>
    <row r="1144" spans="1:6">
      <c r="A1144" s="75">
        <v>4</v>
      </c>
      <c r="B1144" s="76" t="s">
        <v>3642</v>
      </c>
      <c r="C1144" s="75" t="s">
        <v>2418</v>
      </c>
      <c r="D1144" s="75">
        <v>4</v>
      </c>
      <c r="E1144" s="75" t="s">
        <v>3638</v>
      </c>
      <c r="F1144" s="75" t="s">
        <v>5641</v>
      </c>
    </row>
    <row r="1145" spans="1:6">
      <c r="A1145" s="75">
        <v>4</v>
      </c>
      <c r="B1145" s="76" t="s">
        <v>3642</v>
      </c>
      <c r="C1145" s="75" t="s">
        <v>2418</v>
      </c>
      <c r="D1145" s="75">
        <v>4</v>
      </c>
      <c r="E1145" s="75" t="s">
        <v>3639</v>
      </c>
      <c r="F1145" s="75" t="s">
        <v>5642</v>
      </c>
    </row>
    <row r="1146" spans="1:6">
      <c r="A1146" s="75">
        <v>5</v>
      </c>
      <c r="B1146" s="76" t="s">
        <v>2417</v>
      </c>
      <c r="C1146" s="75" t="s">
        <v>2418</v>
      </c>
      <c r="D1146" s="75">
        <v>5</v>
      </c>
      <c r="E1146" s="75" t="s">
        <v>2401</v>
      </c>
      <c r="F1146" s="75" t="s">
        <v>5643</v>
      </c>
    </row>
    <row r="1147" spans="1:6">
      <c r="A1147" s="75">
        <v>5</v>
      </c>
      <c r="B1147" s="76" t="s">
        <v>2417</v>
      </c>
      <c r="C1147" s="75" t="s">
        <v>2418</v>
      </c>
      <c r="D1147" s="75">
        <v>5</v>
      </c>
      <c r="E1147" s="75" t="s">
        <v>2403</v>
      </c>
      <c r="F1147" s="75" t="s">
        <v>5644</v>
      </c>
    </row>
    <row r="1148" spans="1:6">
      <c r="A1148" s="75">
        <v>5</v>
      </c>
      <c r="B1148" s="76" t="s">
        <v>2417</v>
      </c>
      <c r="C1148" s="75" t="s">
        <v>2418</v>
      </c>
      <c r="D1148" s="75">
        <v>5</v>
      </c>
      <c r="E1148" s="75" t="s">
        <v>2411</v>
      </c>
      <c r="F1148" s="75" t="s">
        <v>5642</v>
      </c>
    </row>
    <row r="1149" spans="1:6">
      <c r="A1149" s="75">
        <v>4</v>
      </c>
      <c r="B1149" s="76" t="s">
        <v>3643</v>
      </c>
      <c r="C1149" s="75" t="s">
        <v>2420</v>
      </c>
      <c r="D1149" s="75">
        <v>4</v>
      </c>
      <c r="E1149" s="75" t="s">
        <v>3638</v>
      </c>
      <c r="F1149" s="75" t="s">
        <v>5641</v>
      </c>
    </row>
    <row r="1150" spans="1:6">
      <c r="A1150" s="75">
        <v>4</v>
      </c>
      <c r="B1150" s="76" t="s">
        <v>3643</v>
      </c>
      <c r="C1150" s="75" t="s">
        <v>2420</v>
      </c>
      <c r="D1150" s="75">
        <v>4</v>
      </c>
      <c r="E1150" s="75" t="s">
        <v>3639</v>
      </c>
      <c r="F1150" s="75" t="s">
        <v>5642</v>
      </c>
    </row>
    <row r="1151" spans="1:6">
      <c r="A1151" s="75">
        <v>5</v>
      </c>
      <c r="B1151" s="76" t="s">
        <v>2419</v>
      </c>
      <c r="C1151" s="75" t="s">
        <v>2420</v>
      </c>
      <c r="D1151" s="75">
        <v>5</v>
      </c>
      <c r="E1151" s="75" t="s">
        <v>2401</v>
      </c>
      <c r="F1151" s="75" t="s">
        <v>5643</v>
      </c>
    </row>
    <row r="1152" spans="1:6">
      <c r="A1152" s="75">
        <v>5</v>
      </c>
      <c r="B1152" s="76" t="s">
        <v>2419</v>
      </c>
      <c r="C1152" s="75" t="s">
        <v>2420</v>
      </c>
      <c r="D1152" s="75">
        <v>5</v>
      </c>
      <c r="E1152" s="75" t="s">
        <v>2403</v>
      </c>
      <c r="F1152" s="75" t="s">
        <v>5644</v>
      </c>
    </row>
    <row r="1153" spans="1:6">
      <c r="A1153" s="75">
        <v>5</v>
      </c>
      <c r="B1153" s="76" t="s">
        <v>2419</v>
      </c>
      <c r="C1153" s="75" t="s">
        <v>2420</v>
      </c>
      <c r="D1153" s="75">
        <v>5</v>
      </c>
      <c r="E1153" s="75" t="s">
        <v>2411</v>
      </c>
      <c r="F1153" s="75" t="s">
        <v>5642</v>
      </c>
    </row>
    <row r="1154" spans="1:6">
      <c r="A1154" s="75">
        <v>2</v>
      </c>
      <c r="B1154" s="76" t="s">
        <v>4875</v>
      </c>
      <c r="C1154" s="75" t="s">
        <v>2422</v>
      </c>
      <c r="D1154" s="75">
        <v>2</v>
      </c>
      <c r="E1154" s="75" t="s">
        <v>4875</v>
      </c>
      <c r="F1154" s="75" t="s">
        <v>5646</v>
      </c>
    </row>
    <row r="1155" spans="1:6">
      <c r="A1155" s="75">
        <v>3</v>
      </c>
      <c r="B1155" s="76" t="s">
        <v>5647</v>
      </c>
      <c r="C1155" s="75" t="s">
        <v>2422</v>
      </c>
      <c r="D1155" s="75">
        <v>3</v>
      </c>
      <c r="E1155" s="75" t="s">
        <v>5647</v>
      </c>
      <c r="F1155" s="75" t="s">
        <v>5646</v>
      </c>
    </row>
    <row r="1156" spans="1:6">
      <c r="A1156" s="75">
        <v>4</v>
      </c>
      <c r="B1156" s="76" t="s">
        <v>3644</v>
      </c>
      <c r="C1156" s="75" t="s">
        <v>2422</v>
      </c>
      <c r="D1156" s="75">
        <v>4</v>
      </c>
      <c r="E1156" s="75" t="s">
        <v>3644</v>
      </c>
      <c r="F1156" s="75" t="s">
        <v>5646</v>
      </c>
    </row>
    <row r="1157" spans="1:6">
      <c r="A1157" s="75">
        <v>5</v>
      </c>
      <c r="B1157" s="76" t="s">
        <v>2421</v>
      </c>
      <c r="C1157" s="75" t="s">
        <v>2422</v>
      </c>
      <c r="D1157" s="75">
        <v>5</v>
      </c>
      <c r="E1157" s="75" t="s">
        <v>2421</v>
      </c>
      <c r="F1157" s="75" t="s">
        <v>5646</v>
      </c>
    </row>
    <row r="1158" spans="1:6">
      <c r="A1158" s="75">
        <v>1</v>
      </c>
      <c r="B1158" s="76" t="s">
        <v>5648</v>
      </c>
      <c r="C1158" s="75" t="s">
        <v>5649</v>
      </c>
      <c r="D1158" s="75">
        <v>1</v>
      </c>
      <c r="E1158" s="75" t="s">
        <v>5648</v>
      </c>
      <c r="F1158" s="75" t="s">
        <v>5649</v>
      </c>
    </row>
    <row r="1159" spans="1:6">
      <c r="A1159" s="75">
        <v>1</v>
      </c>
      <c r="B1159" s="76" t="s">
        <v>5648</v>
      </c>
      <c r="C1159" s="75" t="s">
        <v>5649</v>
      </c>
      <c r="D1159" s="75">
        <v>1</v>
      </c>
      <c r="E1159" s="75" t="s">
        <v>4152</v>
      </c>
      <c r="F1159" s="75" t="s">
        <v>5112</v>
      </c>
    </row>
    <row r="1160" spans="1:6">
      <c r="A1160" s="75">
        <v>2</v>
      </c>
      <c r="B1160" s="76" t="s">
        <v>4876</v>
      </c>
      <c r="C1160" s="75" t="s">
        <v>2424</v>
      </c>
      <c r="D1160" s="75">
        <v>2</v>
      </c>
      <c r="E1160" s="75" t="s">
        <v>4876</v>
      </c>
      <c r="F1160" s="75" t="s">
        <v>5650</v>
      </c>
    </row>
    <row r="1161" spans="1:6">
      <c r="A1161" s="75">
        <v>3</v>
      </c>
      <c r="B1161" s="76" t="s">
        <v>5651</v>
      </c>
      <c r="C1161" s="75" t="s">
        <v>2424</v>
      </c>
      <c r="D1161" s="75">
        <v>3</v>
      </c>
      <c r="E1161" s="75" t="s">
        <v>4971</v>
      </c>
      <c r="F1161" s="75" t="s">
        <v>5652</v>
      </c>
    </row>
    <row r="1162" spans="1:6">
      <c r="A1162" s="75">
        <v>4</v>
      </c>
      <c r="B1162" s="76" t="s">
        <v>3645</v>
      </c>
      <c r="C1162" s="75" t="s">
        <v>2424</v>
      </c>
      <c r="D1162" s="75">
        <v>4</v>
      </c>
      <c r="E1162" s="75" t="s">
        <v>4967</v>
      </c>
      <c r="F1162" s="75" t="s">
        <v>5652</v>
      </c>
    </row>
    <row r="1163" spans="1:6">
      <c r="A1163" s="75">
        <v>5</v>
      </c>
      <c r="B1163" s="76" t="s">
        <v>2423</v>
      </c>
      <c r="C1163" s="75" t="s">
        <v>2424</v>
      </c>
      <c r="D1163" s="75">
        <v>5</v>
      </c>
      <c r="E1163" s="75" t="s">
        <v>5653</v>
      </c>
      <c r="F1163" s="75" t="s">
        <v>5652</v>
      </c>
    </row>
    <row r="1164" spans="1:6">
      <c r="A1164" s="75">
        <v>2</v>
      </c>
      <c r="B1164" s="76" t="s">
        <v>4877</v>
      </c>
      <c r="C1164" s="75" t="s">
        <v>5654</v>
      </c>
      <c r="D1164" s="75">
        <v>2</v>
      </c>
      <c r="E1164" s="75" t="s">
        <v>4877</v>
      </c>
      <c r="F1164" s="75" t="s">
        <v>5654</v>
      </c>
    </row>
    <row r="1165" spans="1:6">
      <c r="A1165" s="75">
        <v>2</v>
      </c>
      <c r="B1165" s="76" t="s">
        <v>4877</v>
      </c>
      <c r="C1165" s="75" t="s">
        <v>5654</v>
      </c>
      <c r="D1165" s="75">
        <v>2</v>
      </c>
      <c r="E1165" s="75" t="s">
        <v>4878</v>
      </c>
      <c r="F1165" s="75" t="s">
        <v>5655</v>
      </c>
    </row>
    <row r="1166" spans="1:6">
      <c r="A1166" s="75">
        <v>3</v>
      </c>
      <c r="B1166" s="76" t="s">
        <v>5656</v>
      </c>
      <c r="C1166" s="75" t="s">
        <v>5657</v>
      </c>
      <c r="D1166" s="75">
        <v>3</v>
      </c>
      <c r="E1166" s="75" t="s">
        <v>5656</v>
      </c>
      <c r="F1166" s="75" t="s">
        <v>5658</v>
      </c>
    </row>
    <row r="1167" spans="1:6">
      <c r="A1167" s="75">
        <v>4</v>
      </c>
      <c r="B1167" s="76" t="s">
        <v>3646</v>
      </c>
      <c r="C1167" s="75" t="s">
        <v>2426</v>
      </c>
      <c r="D1167" s="75">
        <v>4</v>
      </c>
      <c r="E1167" s="75" t="s">
        <v>3646</v>
      </c>
      <c r="F1167" s="75" t="s">
        <v>5659</v>
      </c>
    </row>
    <row r="1168" spans="1:6">
      <c r="A1168" s="75">
        <v>5</v>
      </c>
      <c r="B1168" s="76" t="s">
        <v>2425</v>
      </c>
      <c r="C1168" s="75" t="s">
        <v>2426</v>
      </c>
      <c r="D1168" s="75">
        <v>5</v>
      </c>
      <c r="E1168" s="75" t="s">
        <v>2425</v>
      </c>
      <c r="F1168" s="75" t="s">
        <v>5659</v>
      </c>
    </row>
    <row r="1169" spans="1:6">
      <c r="A1169" s="75">
        <v>4</v>
      </c>
      <c r="B1169" s="76" t="s">
        <v>3647</v>
      </c>
      <c r="C1169" s="75" t="s">
        <v>2428</v>
      </c>
      <c r="D1169" s="75">
        <v>4</v>
      </c>
      <c r="E1169" s="75" t="s">
        <v>3647</v>
      </c>
      <c r="F1169" s="75" t="s">
        <v>5660</v>
      </c>
    </row>
    <row r="1170" spans="1:6">
      <c r="A1170" s="75">
        <v>5</v>
      </c>
      <c r="B1170" s="76" t="s">
        <v>2427</v>
      </c>
      <c r="C1170" s="75" t="s">
        <v>2428</v>
      </c>
      <c r="D1170" s="75">
        <v>5</v>
      </c>
      <c r="E1170" s="75" t="s">
        <v>2427</v>
      </c>
      <c r="F1170" s="75" t="s">
        <v>5660</v>
      </c>
    </row>
    <row r="1171" spans="1:6">
      <c r="A1171" s="75">
        <v>4</v>
      </c>
      <c r="B1171" s="76" t="s">
        <v>3648</v>
      </c>
      <c r="C1171" s="75" t="s">
        <v>2430</v>
      </c>
      <c r="D1171" s="75">
        <v>4</v>
      </c>
      <c r="E1171" s="75" t="s">
        <v>3648</v>
      </c>
      <c r="F1171" s="75" t="s">
        <v>2430</v>
      </c>
    </row>
    <row r="1172" spans="1:6">
      <c r="A1172" s="75">
        <v>5</v>
      </c>
      <c r="B1172" s="76" t="s">
        <v>2429</v>
      </c>
      <c r="C1172" s="75" t="s">
        <v>2430</v>
      </c>
      <c r="D1172" s="75">
        <v>5</v>
      </c>
      <c r="E1172" s="75" t="s">
        <v>2429</v>
      </c>
      <c r="F1172" s="75" t="s">
        <v>2430</v>
      </c>
    </row>
    <row r="1173" spans="1:6">
      <c r="A1173" s="75">
        <v>3</v>
      </c>
      <c r="B1173" s="76" t="s">
        <v>5661</v>
      </c>
      <c r="C1173" s="75" t="s">
        <v>5662</v>
      </c>
      <c r="D1173" s="75">
        <v>3</v>
      </c>
      <c r="E1173" s="75" t="s">
        <v>5661</v>
      </c>
      <c r="F1173" s="75" t="s">
        <v>5662</v>
      </c>
    </row>
    <row r="1174" spans="1:6">
      <c r="A1174" s="75">
        <v>4</v>
      </c>
      <c r="B1174" s="76" t="s">
        <v>3649</v>
      </c>
      <c r="C1174" s="75" t="s">
        <v>2432</v>
      </c>
      <c r="D1174" s="75">
        <v>4</v>
      </c>
      <c r="E1174" s="75" t="s">
        <v>3649</v>
      </c>
      <c r="F1174" s="75" t="s">
        <v>5663</v>
      </c>
    </row>
    <row r="1175" spans="1:6">
      <c r="A1175" s="75">
        <v>5</v>
      </c>
      <c r="B1175" s="76" t="s">
        <v>2431</v>
      </c>
      <c r="C1175" s="75" t="s">
        <v>2432</v>
      </c>
      <c r="D1175" s="75">
        <v>5</v>
      </c>
      <c r="E1175" s="75" t="s">
        <v>2431</v>
      </c>
      <c r="F1175" s="75" t="s">
        <v>5663</v>
      </c>
    </row>
    <row r="1176" spans="1:6">
      <c r="A1176" s="75">
        <v>4</v>
      </c>
      <c r="B1176" s="76" t="s">
        <v>3650</v>
      </c>
      <c r="C1176" s="75" t="s">
        <v>2434</v>
      </c>
      <c r="D1176" s="75">
        <v>4</v>
      </c>
      <c r="E1176" s="75" t="s">
        <v>3650</v>
      </c>
      <c r="F1176" s="75" t="s">
        <v>5664</v>
      </c>
    </row>
    <row r="1177" spans="1:6">
      <c r="A1177" s="75">
        <v>5</v>
      </c>
      <c r="B1177" s="76" t="s">
        <v>2433</v>
      </c>
      <c r="C1177" s="75" t="s">
        <v>2434</v>
      </c>
      <c r="D1177" s="75">
        <v>5</v>
      </c>
      <c r="E1177" s="75" t="s">
        <v>2433</v>
      </c>
      <c r="F1177" s="75" t="s">
        <v>5664</v>
      </c>
    </row>
    <row r="1178" spans="1:6">
      <c r="A1178" s="75">
        <v>3</v>
      </c>
      <c r="B1178" s="76" t="s">
        <v>5665</v>
      </c>
      <c r="C1178" s="75" t="s">
        <v>5666</v>
      </c>
      <c r="D1178" s="75">
        <v>3</v>
      </c>
      <c r="E1178" s="75" t="s">
        <v>5665</v>
      </c>
      <c r="F1178" s="75" t="s">
        <v>5667</v>
      </c>
    </row>
    <row r="1179" spans="1:6">
      <c r="A1179" s="75">
        <v>3</v>
      </c>
      <c r="B1179" s="76" t="s">
        <v>5665</v>
      </c>
      <c r="C1179" s="75" t="s">
        <v>5666</v>
      </c>
      <c r="D1179" s="75">
        <v>3</v>
      </c>
      <c r="E1179" s="75" t="s">
        <v>5668</v>
      </c>
      <c r="F1179" s="75" t="s">
        <v>5669</v>
      </c>
    </row>
    <row r="1180" spans="1:6">
      <c r="A1180" s="75">
        <v>4</v>
      </c>
      <c r="B1180" s="76" t="s">
        <v>3651</v>
      </c>
      <c r="C1180" s="75" t="s">
        <v>2436</v>
      </c>
      <c r="D1180" s="75">
        <v>4</v>
      </c>
      <c r="E1180" s="75" t="s">
        <v>3651</v>
      </c>
      <c r="F1180" s="75" t="s">
        <v>2436</v>
      </c>
    </row>
    <row r="1181" spans="1:6">
      <c r="A1181" s="75">
        <v>5</v>
      </c>
      <c r="B1181" s="76" t="s">
        <v>2435</v>
      </c>
      <c r="C1181" s="75" t="s">
        <v>2436</v>
      </c>
      <c r="D1181" s="75">
        <v>5</v>
      </c>
      <c r="E1181" s="75" t="s">
        <v>2435</v>
      </c>
      <c r="F1181" s="75" t="s">
        <v>2436</v>
      </c>
    </row>
    <row r="1182" spans="1:6">
      <c r="A1182" s="75">
        <v>4</v>
      </c>
      <c r="B1182" s="76" t="s">
        <v>3652</v>
      </c>
      <c r="C1182" s="75" t="s">
        <v>2438</v>
      </c>
      <c r="D1182" s="75">
        <v>4</v>
      </c>
      <c r="E1182" s="75" t="s">
        <v>3652</v>
      </c>
      <c r="F1182" s="75" t="s">
        <v>2438</v>
      </c>
    </row>
    <row r="1183" spans="1:6">
      <c r="A1183" s="75">
        <v>4</v>
      </c>
      <c r="B1183" s="76" t="s">
        <v>3652</v>
      </c>
      <c r="C1183" s="75" t="s">
        <v>2438</v>
      </c>
      <c r="D1183" s="75">
        <v>4</v>
      </c>
      <c r="E1183" s="75" t="s">
        <v>3670</v>
      </c>
      <c r="F1183" s="75" t="s">
        <v>5670</v>
      </c>
    </row>
    <row r="1184" spans="1:6">
      <c r="A1184" s="75">
        <v>5</v>
      </c>
      <c r="B1184" s="76" t="s">
        <v>2437</v>
      </c>
      <c r="C1184" s="75" t="s">
        <v>2438</v>
      </c>
      <c r="D1184" s="75">
        <v>5</v>
      </c>
      <c r="E1184" s="75" t="s">
        <v>2437</v>
      </c>
      <c r="F1184" s="75" t="s">
        <v>2438</v>
      </c>
    </row>
    <row r="1185" spans="1:6">
      <c r="A1185" s="75">
        <v>5</v>
      </c>
      <c r="B1185" s="76" t="s">
        <v>2437</v>
      </c>
      <c r="C1185" s="75" t="s">
        <v>2438</v>
      </c>
      <c r="D1185" s="75">
        <v>5</v>
      </c>
      <c r="E1185" s="75" t="s">
        <v>2477</v>
      </c>
      <c r="F1185" s="75" t="s">
        <v>5671</v>
      </c>
    </row>
    <row r="1186" spans="1:6">
      <c r="A1186" s="75">
        <v>2</v>
      </c>
      <c r="B1186" s="76" t="s">
        <v>4878</v>
      </c>
      <c r="C1186" s="75" t="s">
        <v>5672</v>
      </c>
      <c r="D1186" s="75">
        <v>2</v>
      </c>
      <c r="E1186" s="75" t="s">
        <v>4877</v>
      </c>
      <c r="F1186" s="75" t="s">
        <v>5654</v>
      </c>
    </row>
    <row r="1187" spans="1:6">
      <c r="A1187" s="75">
        <v>2</v>
      </c>
      <c r="B1187" s="76" t="s">
        <v>4878</v>
      </c>
      <c r="C1187" s="75" t="s">
        <v>5672</v>
      </c>
      <c r="D1187" s="75">
        <v>2</v>
      </c>
      <c r="E1187" s="75" t="s">
        <v>4878</v>
      </c>
      <c r="F1187" s="75" t="s">
        <v>5655</v>
      </c>
    </row>
    <row r="1188" spans="1:6">
      <c r="A1188" s="75">
        <v>2</v>
      </c>
      <c r="B1188" s="76" t="s">
        <v>4878</v>
      </c>
      <c r="C1188" s="75" t="s">
        <v>5672</v>
      </c>
      <c r="D1188" s="75">
        <v>2</v>
      </c>
      <c r="E1188" s="75" t="s">
        <v>4911</v>
      </c>
      <c r="F1188" s="75" t="s">
        <v>5269</v>
      </c>
    </row>
    <row r="1189" spans="1:6">
      <c r="A1189" s="75">
        <v>3</v>
      </c>
      <c r="B1189" s="76" t="s">
        <v>5673</v>
      </c>
      <c r="C1189" s="75" t="s">
        <v>5674</v>
      </c>
      <c r="D1189" s="75">
        <v>3</v>
      </c>
      <c r="E1189" s="75" t="s">
        <v>5673</v>
      </c>
      <c r="F1189" s="75" t="s">
        <v>5674</v>
      </c>
    </row>
    <row r="1190" spans="1:6">
      <c r="A1190" s="75">
        <v>4</v>
      </c>
      <c r="B1190" s="76" t="s">
        <v>3653</v>
      </c>
      <c r="C1190" s="75" t="s">
        <v>2440</v>
      </c>
      <c r="D1190" s="75">
        <v>4</v>
      </c>
      <c r="E1190" s="75" t="s">
        <v>3653</v>
      </c>
      <c r="F1190" s="75" t="s">
        <v>2440</v>
      </c>
    </row>
    <row r="1191" spans="1:6">
      <c r="A1191" s="75">
        <v>5</v>
      </c>
      <c r="B1191" s="76" t="s">
        <v>2439</v>
      </c>
      <c r="C1191" s="75" t="s">
        <v>2440</v>
      </c>
      <c r="D1191" s="75">
        <v>5</v>
      </c>
      <c r="E1191" s="75" t="s">
        <v>2439</v>
      </c>
      <c r="F1191" s="75" t="s">
        <v>2440</v>
      </c>
    </row>
    <row r="1192" spans="1:6">
      <c r="A1192" s="75">
        <v>4</v>
      </c>
      <c r="B1192" s="76" t="s">
        <v>3654</v>
      </c>
      <c r="C1192" s="75" t="s">
        <v>2442</v>
      </c>
      <c r="D1192" s="75">
        <v>4</v>
      </c>
      <c r="E1192" s="75" t="s">
        <v>3654</v>
      </c>
      <c r="F1192" s="75" t="s">
        <v>2442</v>
      </c>
    </row>
    <row r="1193" spans="1:6">
      <c r="A1193" s="75">
        <v>5</v>
      </c>
      <c r="B1193" s="76" t="s">
        <v>2441</v>
      </c>
      <c r="C1193" s="75" t="s">
        <v>2442</v>
      </c>
      <c r="D1193" s="75">
        <v>5</v>
      </c>
      <c r="E1193" s="75" t="s">
        <v>2441</v>
      </c>
      <c r="F1193" s="75" t="s">
        <v>2442</v>
      </c>
    </row>
    <row r="1194" spans="1:6">
      <c r="A1194" s="75">
        <v>4</v>
      </c>
      <c r="B1194" s="76" t="s">
        <v>3655</v>
      </c>
      <c r="C1194" s="75" t="s">
        <v>2444</v>
      </c>
      <c r="D1194" s="75">
        <v>4</v>
      </c>
      <c r="E1194" s="75" t="s">
        <v>3655</v>
      </c>
      <c r="F1194" s="75" t="s">
        <v>2444</v>
      </c>
    </row>
    <row r="1195" spans="1:6">
      <c r="A1195" s="75">
        <v>5</v>
      </c>
      <c r="B1195" s="76" t="s">
        <v>2443</v>
      </c>
      <c r="C1195" s="75" t="s">
        <v>2444</v>
      </c>
      <c r="D1195" s="75">
        <v>5</v>
      </c>
      <c r="E1195" s="75" t="s">
        <v>2443</v>
      </c>
      <c r="F1195" s="75" t="s">
        <v>2444</v>
      </c>
    </row>
    <row r="1196" spans="1:6">
      <c r="A1196" s="75">
        <v>3</v>
      </c>
      <c r="B1196" s="76" t="s">
        <v>5675</v>
      </c>
      <c r="C1196" s="75" t="s">
        <v>5676</v>
      </c>
      <c r="D1196" s="75">
        <v>3</v>
      </c>
      <c r="E1196" s="75" t="s">
        <v>5675</v>
      </c>
      <c r="F1196" s="75" t="s">
        <v>5677</v>
      </c>
    </row>
    <row r="1197" spans="1:6">
      <c r="A1197" s="75">
        <v>3</v>
      </c>
      <c r="B1197" s="76" t="s">
        <v>5675</v>
      </c>
      <c r="C1197" s="75" t="s">
        <v>5676</v>
      </c>
      <c r="D1197" s="75">
        <v>3</v>
      </c>
      <c r="E1197" s="75" t="s">
        <v>5668</v>
      </c>
      <c r="F1197" s="75" t="s">
        <v>5669</v>
      </c>
    </row>
    <row r="1198" spans="1:6">
      <c r="A1198" s="75">
        <v>4</v>
      </c>
      <c r="B1198" s="76" t="s">
        <v>3656</v>
      </c>
      <c r="C1198" s="75" t="s">
        <v>2446</v>
      </c>
      <c r="D1198" s="75">
        <v>4</v>
      </c>
      <c r="E1198" s="75" t="s">
        <v>3656</v>
      </c>
      <c r="F1198" s="75" t="s">
        <v>5678</v>
      </c>
    </row>
    <row r="1199" spans="1:6">
      <c r="A1199" s="75">
        <v>5</v>
      </c>
      <c r="B1199" s="76" t="s">
        <v>2445</v>
      </c>
      <c r="C1199" s="75" t="s">
        <v>2446</v>
      </c>
      <c r="D1199" s="75">
        <v>5</v>
      </c>
      <c r="E1199" s="75" t="s">
        <v>2445</v>
      </c>
      <c r="F1199" s="75" t="s">
        <v>5678</v>
      </c>
    </row>
    <row r="1200" spans="1:6">
      <c r="A1200" s="75">
        <v>4</v>
      </c>
      <c r="B1200" s="76" t="s">
        <v>3657</v>
      </c>
      <c r="C1200" s="75" t="s">
        <v>5679</v>
      </c>
      <c r="D1200" s="75">
        <v>4</v>
      </c>
      <c r="E1200" s="75" t="s">
        <v>3657</v>
      </c>
      <c r="F1200" s="75" t="s">
        <v>5679</v>
      </c>
    </row>
    <row r="1201" spans="1:6">
      <c r="A1201" s="75">
        <v>4</v>
      </c>
      <c r="B1201" s="76" t="s">
        <v>3657</v>
      </c>
      <c r="C1201" s="75" t="s">
        <v>5679</v>
      </c>
      <c r="D1201" s="75">
        <v>4</v>
      </c>
      <c r="E1201" s="75" t="s">
        <v>3670</v>
      </c>
      <c r="F1201" s="75" t="s">
        <v>5670</v>
      </c>
    </row>
    <row r="1202" spans="1:6">
      <c r="A1202" s="75">
        <v>5</v>
      </c>
      <c r="B1202" s="76" t="s">
        <v>2447</v>
      </c>
      <c r="C1202" s="75" t="s">
        <v>2448</v>
      </c>
      <c r="D1202" s="75">
        <v>5</v>
      </c>
      <c r="E1202" s="75" t="s">
        <v>2447</v>
      </c>
      <c r="F1202" s="75" t="s">
        <v>2448</v>
      </c>
    </row>
    <row r="1203" spans="1:6">
      <c r="A1203" s="75">
        <v>5</v>
      </c>
      <c r="B1203" s="76" t="s">
        <v>2449</v>
      </c>
      <c r="C1203" s="75" t="s">
        <v>2450</v>
      </c>
      <c r="D1203" s="75">
        <v>5</v>
      </c>
      <c r="E1203" s="75" t="s">
        <v>2449</v>
      </c>
      <c r="F1203" s="75" t="s">
        <v>2450</v>
      </c>
    </row>
    <row r="1204" spans="1:6">
      <c r="A1204" s="75">
        <v>5</v>
      </c>
      <c r="B1204" s="76" t="s">
        <v>2449</v>
      </c>
      <c r="C1204" s="75" t="s">
        <v>2450</v>
      </c>
      <c r="D1204" s="75">
        <v>5</v>
      </c>
      <c r="E1204" s="75" t="s">
        <v>2477</v>
      </c>
      <c r="F1204" s="75" t="s">
        <v>5671</v>
      </c>
    </row>
    <row r="1205" spans="1:6">
      <c r="A1205" s="75">
        <v>4</v>
      </c>
      <c r="B1205" s="76" t="s">
        <v>3658</v>
      </c>
      <c r="C1205" s="75" t="s">
        <v>2452</v>
      </c>
      <c r="D1205" s="75">
        <v>4</v>
      </c>
      <c r="E1205" s="75" t="s">
        <v>5680</v>
      </c>
      <c r="F1205" s="75" t="s">
        <v>2454</v>
      </c>
    </row>
    <row r="1206" spans="1:6">
      <c r="A1206" s="75">
        <v>4</v>
      </c>
      <c r="B1206" s="76" t="s">
        <v>3658</v>
      </c>
      <c r="C1206" s="75" t="s">
        <v>2452</v>
      </c>
      <c r="D1206" s="75">
        <v>4</v>
      </c>
      <c r="E1206" s="75" t="s">
        <v>3670</v>
      </c>
      <c r="F1206" s="75" t="s">
        <v>5670</v>
      </c>
    </row>
    <row r="1207" spans="1:6">
      <c r="A1207" s="75">
        <v>5</v>
      </c>
      <c r="B1207" s="76" t="s">
        <v>2451</v>
      </c>
      <c r="C1207" s="75" t="s">
        <v>2452</v>
      </c>
      <c r="D1207" s="75">
        <v>5</v>
      </c>
      <c r="E1207" s="75" t="s">
        <v>5681</v>
      </c>
      <c r="F1207" s="75" t="s">
        <v>2454</v>
      </c>
    </row>
    <row r="1208" spans="1:6">
      <c r="A1208" s="75">
        <v>5</v>
      </c>
      <c r="B1208" s="76" t="s">
        <v>2451</v>
      </c>
      <c r="C1208" s="75" t="s">
        <v>2452</v>
      </c>
      <c r="D1208" s="75">
        <v>5</v>
      </c>
      <c r="E1208" s="75" t="s">
        <v>2477</v>
      </c>
      <c r="F1208" s="75" t="s">
        <v>5671</v>
      </c>
    </row>
    <row r="1209" spans="1:6">
      <c r="A1209" s="75">
        <v>4</v>
      </c>
      <c r="B1209" s="76" t="s">
        <v>3659</v>
      </c>
      <c r="C1209" s="75" t="s">
        <v>2454</v>
      </c>
      <c r="D1209" s="75">
        <v>4</v>
      </c>
      <c r="E1209" s="75" t="s">
        <v>5680</v>
      </c>
      <c r="F1209" s="75" t="s">
        <v>2454</v>
      </c>
    </row>
    <row r="1210" spans="1:6">
      <c r="A1210" s="75">
        <v>5</v>
      </c>
      <c r="B1210" s="76" t="s">
        <v>2453</v>
      </c>
      <c r="C1210" s="75" t="s">
        <v>2454</v>
      </c>
      <c r="D1210" s="75">
        <v>5</v>
      </c>
      <c r="E1210" s="75" t="s">
        <v>5681</v>
      </c>
      <c r="F1210" s="75" t="s">
        <v>2454</v>
      </c>
    </row>
    <row r="1211" spans="1:6">
      <c r="A1211" s="75">
        <v>3</v>
      </c>
      <c r="B1211" s="76" t="s">
        <v>5682</v>
      </c>
      <c r="C1211" s="75" t="s">
        <v>5683</v>
      </c>
      <c r="D1211" s="75">
        <v>3</v>
      </c>
      <c r="E1211" s="75" t="s">
        <v>5682</v>
      </c>
      <c r="F1211" s="75" t="s">
        <v>5684</v>
      </c>
    </row>
    <row r="1212" spans="1:6">
      <c r="A1212" s="75">
        <v>3</v>
      </c>
      <c r="B1212" s="76" t="s">
        <v>5682</v>
      </c>
      <c r="C1212" s="75" t="s">
        <v>5683</v>
      </c>
      <c r="D1212" s="75">
        <v>3</v>
      </c>
      <c r="E1212" s="75" t="s">
        <v>5668</v>
      </c>
      <c r="F1212" s="75" t="s">
        <v>5669</v>
      </c>
    </row>
    <row r="1213" spans="1:6">
      <c r="A1213" s="75">
        <v>4</v>
      </c>
      <c r="B1213" s="76" t="s">
        <v>3660</v>
      </c>
      <c r="C1213" s="75" t="s">
        <v>2456</v>
      </c>
      <c r="D1213" s="75">
        <v>4</v>
      </c>
      <c r="E1213" s="75" t="s">
        <v>3660</v>
      </c>
      <c r="F1213" s="75" t="s">
        <v>2456</v>
      </c>
    </row>
    <row r="1214" spans="1:6">
      <c r="A1214" s="75">
        <v>5</v>
      </c>
      <c r="B1214" s="76" t="s">
        <v>2455</v>
      </c>
      <c r="C1214" s="75" t="s">
        <v>2456</v>
      </c>
      <c r="D1214" s="75">
        <v>5</v>
      </c>
      <c r="E1214" s="75" t="s">
        <v>2455</v>
      </c>
      <c r="F1214" s="75" t="s">
        <v>2456</v>
      </c>
    </row>
    <row r="1215" spans="1:6">
      <c r="A1215" s="75">
        <v>4</v>
      </c>
      <c r="B1215" s="76" t="s">
        <v>3661</v>
      </c>
      <c r="C1215" s="75" t="s">
        <v>2458</v>
      </c>
      <c r="D1215" s="75">
        <v>4</v>
      </c>
      <c r="E1215" s="75" t="s">
        <v>3661</v>
      </c>
      <c r="F1215" s="75" t="s">
        <v>2458</v>
      </c>
    </row>
    <row r="1216" spans="1:6">
      <c r="A1216" s="75">
        <v>5</v>
      </c>
      <c r="B1216" s="76" t="s">
        <v>2457</v>
      </c>
      <c r="C1216" s="75" t="s">
        <v>2458</v>
      </c>
      <c r="D1216" s="75">
        <v>5</v>
      </c>
      <c r="E1216" s="75" t="s">
        <v>2457</v>
      </c>
      <c r="F1216" s="75" t="s">
        <v>2458</v>
      </c>
    </row>
    <row r="1217" spans="1:6">
      <c r="A1217" s="75">
        <v>4</v>
      </c>
      <c r="B1217" s="76" t="s">
        <v>3662</v>
      </c>
      <c r="C1217" s="75" t="s">
        <v>2460</v>
      </c>
      <c r="D1217" s="75">
        <v>4</v>
      </c>
      <c r="E1217" s="75" t="s">
        <v>3662</v>
      </c>
      <c r="F1217" s="75" t="s">
        <v>2460</v>
      </c>
    </row>
    <row r="1218" spans="1:6">
      <c r="A1218" s="75">
        <v>5</v>
      </c>
      <c r="B1218" s="76" t="s">
        <v>2459</v>
      </c>
      <c r="C1218" s="75" t="s">
        <v>2460</v>
      </c>
      <c r="D1218" s="75">
        <v>5</v>
      </c>
      <c r="E1218" s="75" t="s">
        <v>2459</v>
      </c>
      <c r="F1218" s="75" t="s">
        <v>2460</v>
      </c>
    </row>
    <row r="1219" spans="1:6">
      <c r="A1219" s="75">
        <v>4</v>
      </c>
      <c r="B1219" s="76" t="s">
        <v>3663</v>
      </c>
      <c r="C1219" s="75" t="s">
        <v>2462</v>
      </c>
      <c r="D1219" s="75">
        <v>4</v>
      </c>
      <c r="E1219" s="75" t="s">
        <v>3663</v>
      </c>
      <c r="F1219" s="75" t="s">
        <v>2462</v>
      </c>
    </row>
    <row r="1220" spans="1:6">
      <c r="A1220" s="75">
        <v>5</v>
      </c>
      <c r="B1220" s="76" t="s">
        <v>2461</v>
      </c>
      <c r="C1220" s="75" t="s">
        <v>2462</v>
      </c>
      <c r="D1220" s="75">
        <v>5</v>
      </c>
      <c r="E1220" s="75" t="s">
        <v>2461</v>
      </c>
      <c r="F1220" s="75" t="s">
        <v>2462</v>
      </c>
    </row>
    <row r="1221" spans="1:6">
      <c r="A1221" s="75">
        <v>4</v>
      </c>
      <c r="B1221" s="76" t="s">
        <v>3664</v>
      </c>
      <c r="C1221" s="75" t="s">
        <v>2464</v>
      </c>
      <c r="D1221" s="75">
        <v>4</v>
      </c>
      <c r="E1221" s="75" t="s">
        <v>5685</v>
      </c>
      <c r="F1221" s="75" t="s">
        <v>5686</v>
      </c>
    </row>
    <row r="1222" spans="1:6">
      <c r="A1222" s="75">
        <v>4</v>
      </c>
      <c r="B1222" s="76" t="s">
        <v>3664</v>
      </c>
      <c r="C1222" s="75" t="s">
        <v>2464</v>
      </c>
      <c r="D1222" s="75">
        <v>4</v>
      </c>
      <c r="E1222" s="75" t="s">
        <v>3670</v>
      </c>
      <c r="F1222" s="75" t="s">
        <v>5670</v>
      </c>
    </row>
    <row r="1223" spans="1:6">
      <c r="A1223" s="75">
        <v>5</v>
      </c>
      <c r="B1223" s="76" t="s">
        <v>2463</v>
      </c>
      <c r="C1223" s="75" t="s">
        <v>2464</v>
      </c>
      <c r="D1223" s="75">
        <v>5</v>
      </c>
      <c r="E1223" s="75" t="s">
        <v>5687</v>
      </c>
      <c r="F1223" s="75" t="s">
        <v>5686</v>
      </c>
    </row>
    <row r="1224" spans="1:6">
      <c r="A1224" s="75">
        <v>5</v>
      </c>
      <c r="B1224" s="76" t="s">
        <v>2463</v>
      </c>
      <c r="C1224" s="75" t="s">
        <v>2464</v>
      </c>
      <c r="D1224" s="75">
        <v>5</v>
      </c>
      <c r="E1224" s="75" t="s">
        <v>2477</v>
      </c>
      <c r="F1224" s="75" t="s">
        <v>5671</v>
      </c>
    </row>
    <row r="1225" spans="1:6">
      <c r="A1225" s="75">
        <v>3</v>
      </c>
      <c r="B1225" s="76" t="s">
        <v>5688</v>
      </c>
      <c r="C1225" s="75" t="s">
        <v>5689</v>
      </c>
      <c r="D1225" s="75">
        <v>3</v>
      </c>
      <c r="E1225" s="75" t="s">
        <v>5668</v>
      </c>
      <c r="F1225" s="75" t="s">
        <v>5669</v>
      </c>
    </row>
    <row r="1226" spans="1:6">
      <c r="A1226" s="75">
        <v>4</v>
      </c>
      <c r="B1226" s="76" t="s">
        <v>3665</v>
      </c>
      <c r="C1226" s="75" t="s">
        <v>2466</v>
      </c>
      <c r="D1226" s="75">
        <v>4</v>
      </c>
      <c r="E1226" s="75" t="s">
        <v>3669</v>
      </c>
      <c r="F1226" s="75" t="s">
        <v>5690</v>
      </c>
    </row>
    <row r="1227" spans="1:6">
      <c r="A1227" s="75">
        <v>5</v>
      </c>
      <c r="B1227" s="76" t="s">
        <v>2465</v>
      </c>
      <c r="C1227" s="75" t="s">
        <v>2466</v>
      </c>
      <c r="D1227" s="75">
        <v>5</v>
      </c>
      <c r="E1227" s="75" t="s">
        <v>2473</v>
      </c>
      <c r="F1227" s="75" t="s">
        <v>5690</v>
      </c>
    </row>
    <row r="1228" spans="1:6">
      <c r="A1228" s="75">
        <v>4</v>
      </c>
      <c r="B1228" s="76" t="s">
        <v>3666</v>
      </c>
      <c r="C1228" s="75" t="s">
        <v>2468</v>
      </c>
      <c r="D1228" s="75">
        <v>4</v>
      </c>
      <c r="E1228" s="75" t="s">
        <v>3670</v>
      </c>
      <c r="F1228" s="75" t="s">
        <v>5670</v>
      </c>
    </row>
    <row r="1229" spans="1:6">
      <c r="A1229" s="75">
        <v>5</v>
      </c>
      <c r="B1229" s="76" t="s">
        <v>2467</v>
      </c>
      <c r="C1229" s="75" t="s">
        <v>2468</v>
      </c>
      <c r="D1229" s="75">
        <v>5</v>
      </c>
      <c r="E1229" s="75" t="s">
        <v>2477</v>
      </c>
      <c r="F1229" s="75" t="s">
        <v>5671</v>
      </c>
    </row>
    <row r="1230" spans="1:6">
      <c r="A1230" s="75">
        <v>3</v>
      </c>
      <c r="B1230" s="76" t="s">
        <v>5691</v>
      </c>
      <c r="C1230" s="75" t="s">
        <v>2470</v>
      </c>
      <c r="D1230" s="75">
        <v>3</v>
      </c>
      <c r="E1230" s="75" t="s">
        <v>5656</v>
      </c>
      <c r="F1230" s="75" t="s">
        <v>5658</v>
      </c>
    </row>
    <row r="1231" spans="1:6">
      <c r="A1231" s="75">
        <v>3</v>
      </c>
      <c r="B1231" s="76" t="s">
        <v>5691</v>
      </c>
      <c r="C1231" s="75" t="s">
        <v>2470</v>
      </c>
      <c r="D1231" s="75">
        <v>3</v>
      </c>
      <c r="E1231" s="75" t="s">
        <v>5668</v>
      </c>
      <c r="F1231" s="75" t="s">
        <v>5669</v>
      </c>
    </row>
    <row r="1232" spans="1:6">
      <c r="A1232" s="75">
        <v>4</v>
      </c>
      <c r="B1232" s="76" t="s">
        <v>3667</v>
      </c>
      <c r="C1232" s="75" t="s">
        <v>2470</v>
      </c>
      <c r="D1232" s="75">
        <v>4</v>
      </c>
      <c r="E1232" s="75" t="s">
        <v>3646</v>
      </c>
      <c r="F1232" s="75" t="s">
        <v>5659</v>
      </c>
    </row>
    <row r="1233" spans="1:6">
      <c r="A1233" s="75">
        <v>4</v>
      </c>
      <c r="B1233" s="76" t="s">
        <v>3667</v>
      </c>
      <c r="C1233" s="75" t="s">
        <v>2470</v>
      </c>
      <c r="D1233" s="75">
        <v>4</v>
      </c>
      <c r="E1233" s="75" t="s">
        <v>3670</v>
      </c>
      <c r="F1233" s="75" t="s">
        <v>5670</v>
      </c>
    </row>
    <row r="1234" spans="1:6">
      <c r="A1234" s="75">
        <v>5</v>
      </c>
      <c r="B1234" s="76" t="s">
        <v>2469</v>
      </c>
      <c r="C1234" s="75" t="s">
        <v>2470</v>
      </c>
      <c r="D1234" s="75">
        <v>5</v>
      </c>
      <c r="E1234" s="75" t="s">
        <v>2425</v>
      </c>
      <c r="F1234" s="75" t="s">
        <v>5659</v>
      </c>
    </row>
    <row r="1235" spans="1:6">
      <c r="A1235" s="75">
        <v>5</v>
      </c>
      <c r="B1235" s="76" t="s">
        <v>2469</v>
      </c>
      <c r="C1235" s="75" t="s">
        <v>2470</v>
      </c>
      <c r="D1235" s="75">
        <v>5</v>
      </c>
      <c r="E1235" s="75" t="s">
        <v>2477</v>
      </c>
      <c r="F1235" s="75" t="s">
        <v>5671</v>
      </c>
    </row>
    <row r="1236" spans="1:6">
      <c r="A1236" s="75">
        <v>3</v>
      </c>
      <c r="B1236" s="76" t="s">
        <v>5692</v>
      </c>
      <c r="C1236" s="75" t="s">
        <v>2472</v>
      </c>
      <c r="D1236" s="75">
        <v>3</v>
      </c>
      <c r="E1236" s="75" t="s">
        <v>5693</v>
      </c>
      <c r="F1236" s="75" t="s">
        <v>5694</v>
      </c>
    </row>
    <row r="1237" spans="1:6">
      <c r="A1237" s="75">
        <v>4</v>
      </c>
      <c r="B1237" s="76" t="s">
        <v>3668</v>
      </c>
      <c r="C1237" s="75" t="s">
        <v>2472</v>
      </c>
      <c r="D1237" s="75">
        <v>4</v>
      </c>
      <c r="E1237" s="75" t="s">
        <v>3897</v>
      </c>
      <c r="F1237" s="75" t="s">
        <v>5695</v>
      </c>
    </row>
    <row r="1238" spans="1:6">
      <c r="A1238" s="75">
        <v>5</v>
      </c>
      <c r="B1238" s="76" t="s">
        <v>2471</v>
      </c>
      <c r="C1238" s="75" t="s">
        <v>2472</v>
      </c>
      <c r="D1238" s="75">
        <v>5</v>
      </c>
      <c r="E1238" s="75" t="s">
        <v>3133</v>
      </c>
      <c r="F1238" s="75" t="s">
        <v>5695</v>
      </c>
    </row>
    <row r="1239" spans="1:6">
      <c r="A1239" s="75">
        <v>3</v>
      </c>
      <c r="B1239" s="76" t="s">
        <v>5668</v>
      </c>
      <c r="C1239" s="75" t="s">
        <v>5696</v>
      </c>
      <c r="D1239" s="75">
        <v>3</v>
      </c>
      <c r="E1239" s="75" t="s">
        <v>5668</v>
      </c>
      <c r="F1239" s="75" t="s">
        <v>5669</v>
      </c>
    </row>
    <row r="1240" spans="1:6">
      <c r="A1240" s="75">
        <v>4</v>
      </c>
      <c r="B1240" s="76" t="s">
        <v>3669</v>
      </c>
      <c r="C1240" s="75" t="s">
        <v>2474</v>
      </c>
      <c r="D1240" s="75">
        <v>4</v>
      </c>
      <c r="E1240" s="75" t="s">
        <v>3670</v>
      </c>
      <c r="F1240" s="75" t="s">
        <v>5670</v>
      </c>
    </row>
    <row r="1241" spans="1:6">
      <c r="A1241" s="75">
        <v>5</v>
      </c>
      <c r="B1241" s="76" t="s">
        <v>2473</v>
      </c>
      <c r="C1241" s="75" t="s">
        <v>2474</v>
      </c>
      <c r="D1241" s="75">
        <v>5</v>
      </c>
      <c r="E1241" s="75" t="s">
        <v>2477</v>
      </c>
      <c r="F1241" s="75" t="s">
        <v>5671</v>
      </c>
    </row>
    <row r="1242" spans="1:6">
      <c r="A1242" s="75">
        <v>4</v>
      </c>
      <c r="B1242" s="76" t="s">
        <v>3670</v>
      </c>
      <c r="C1242" s="75" t="s">
        <v>5697</v>
      </c>
      <c r="D1242" s="75">
        <v>4</v>
      </c>
      <c r="E1242" s="75" t="s">
        <v>3670</v>
      </c>
      <c r="F1242" s="75" t="s">
        <v>5670</v>
      </c>
    </row>
    <row r="1243" spans="1:6">
      <c r="A1243" s="75">
        <v>5</v>
      </c>
      <c r="B1243" s="76" t="s">
        <v>2475</v>
      </c>
      <c r="C1243" s="75" t="s">
        <v>2476</v>
      </c>
      <c r="D1243" s="75">
        <v>5</v>
      </c>
      <c r="E1243" s="75" t="s">
        <v>2475</v>
      </c>
      <c r="F1243" s="75" t="s">
        <v>2476</v>
      </c>
    </row>
    <row r="1244" spans="1:6">
      <c r="A1244" s="75">
        <v>5</v>
      </c>
      <c r="B1244" s="76" t="s">
        <v>2477</v>
      </c>
      <c r="C1244" s="75" t="s">
        <v>2478</v>
      </c>
      <c r="D1244" s="75">
        <v>5</v>
      </c>
      <c r="E1244" s="75" t="s">
        <v>2477</v>
      </c>
      <c r="F1244" s="75" t="s">
        <v>5671</v>
      </c>
    </row>
    <row r="1245" spans="1:6">
      <c r="A1245" s="75">
        <v>1</v>
      </c>
      <c r="B1245" s="76" t="s">
        <v>5698</v>
      </c>
      <c r="C1245" s="75" t="s">
        <v>5699</v>
      </c>
      <c r="D1245" s="75">
        <v>1</v>
      </c>
      <c r="E1245" s="75" t="s">
        <v>5698</v>
      </c>
      <c r="F1245" s="75" t="s">
        <v>5700</v>
      </c>
    </row>
    <row r="1246" spans="1:6">
      <c r="A1246" s="75">
        <v>1</v>
      </c>
      <c r="B1246" s="76" t="s">
        <v>5698</v>
      </c>
      <c r="C1246" s="75" t="s">
        <v>5699</v>
      </c>
      <c r="D1246" s="75">
        <v>1</v>
      </c>
      <c r="E1246" s="75" t="s">
        <v>4152</v>
      </c>
      <c r="F1246" s="75" t="s">
        <v>5112</v>
      </c>
    </row>
    <row r="1247" spans="1:6">
      <c r="A1247" s="75">
        <v>2</v>
      </c>
      <c r="B1247" s="76" t="s">
        <v>4880</v>
      </c>
      <c r="C1247" s="75" t="s">
        <v>5701</v>
      </c>
      <c r="D1247" s="75">
        <v>2</v>
      </c>
      <c r="E1247" s="75" t="s">
        <v>4879</v>
      </c>
      <c r="F1247" s="75" t="s">
        <v>5702</v>
      </c>
    </row>
    <row r="1248" spans="1:6">
      <c r="A1248" s="75">
        <v>2</v>
      </c>
      <c r="B1248" s="76" t="s">
        <v>4880</v>
      </c>
      <c r="C1248" s="75" t="s">
        <v>5701</v>
      </c>
      <c r="D1248" s="75">
        <v>2</v>
      </c>
      <c r="E1248" s="75" t="s">
        <v>4880</v>
      </c>
      <c r="F1248" s="75" t="s">
        <v>5703</v>
      </c>
    </row>
    <row r="1249" spans="1:6">
      <c r="A1249" s="75">
        <v>2</v>
      </c>
      <c r="B1249" s="76" t="s">
        <v>4880</v>
      </c>
      <c r="C1249" s="75" t="s">
        <v>5701</v>
      </c>
      <c r="D1249" s="75">
        <v>2</v>
      </c>
      <c r="E1249" s="75" t="s">
        <v>4911</v>
      </c>
      <c r="F1249" s="75" t="s">
        <v>5269</v>
      </c>
    </row>
    <row r="1250" spans="1:6">
      <c r="A1250" s="75">
        <v>3</v>
      </c>
      <c r="B1250" s="76" t="s">
        <v>5704</v>
      </c>
      <c r="C1250" s="75" t="s">
        <v>5705</v>
      </c>
      <c r="D1250" s="75">
        <v>3</v>
      </c>
      <c r="E1250" s="75" t="s">
        <v>5706</v>
      </c>
      <c r="F1250" s="75" t="s">
        <v>5707</v>
      </c>
    </row>
    <row r="1251" spans="1:6">
      <c r="A1251" s="75">
        <v>3</v>
      </c>
      <c r="B1251" s="76" t="s">
        <v>5704</v>
      </c>
      <c r="C1251" s="75" t="s">
        <v>5705</v>
      </c>
      <c r="D1251" s="75">
        <v>3</v>
      </c>
      <c r="E1251" s="75" t="s">
        <v>5708</v>
      </c>
      <c r="F1251" s="75" t="s">
        <v>5709</v>
      </c>
    </row>
    <row r="1252" spans="1:6">
      <c r="A1252" s="75">
        <v>3</v>
      </c>
      <c r="B1252" s="76" t="s">
        <v>5704</v>
      </c>
      <c r="C1252" s="75" t="s">
        <v>5705</v>
      </c>
      <c r="D1252" s="75">
        <v>3</v>
      </c>
      <c r="E1252" s="75" t="s">
        <v>5710</v>
      </c>
      <c r="F1252" s="75" t="s">
        <v>5711</v>
      </c>
    </row>
    <row r="1253" spans="1:6">
      <c r="A1253" s="75">
        <v>3</v>
      </c>
      <c r="B1253" s="76" t="s">
        <v>5704</v>
      </c>
      <c r="C1253" s="75" t="s">
        <v>5705</v>
      </c>
      <c r="D1253" s="75">
        <v>3</v>
      </c>
      <c r="E1253" s="75" t="s">
        <v>5704</v>
      </c>
      <c r="F1253" s="75" t="s">
        <v>5705</v>
      </c>
    </row>
    <row r="1254" spans="1:6">
      <c r="A1254" s="75">
        <v>3</v>
      </c>
      <c r="B1254" s="76" t="s">
        <v>5704</v>
      </c>
      <c r="C1254" s="75" t="s">
        <v>5705</v>
      </c>
      <c r="D1254" s="75">
        <v>3</v>
      </c>
      <c r="E1254" s="75" t="s">
        <v>5693</v>
      </c>
      <c r="F1254" s="75" t="s">
        <v>5694</v>
      </c>
    </row>
    <row r="1255" spans="1:6">
      <c r="A1255" s="75">
        <v>4</v>
      </c>
      <c r="B1255" s="76" t="s">
        <v>3671</v>
      </c>
      <c r="C1255" s="75" t="s">
        <v>2480</v>
      </c>
      <c r="D1255" s="75">
        <v>4</v>
      </c>
      <c r="E1255" s="75" t="s">
        <v>3671</v>
      </c>
      <c r="F1255" s="75" t="s">
        <v>5712</v>
      </c>
    </row>
    <row r="1256" spans="1:6">
      <c r="A1256" s="75">
        <v>4</v>
      </c>
      <c r="B1256" s="76" t="s">
        <v>3671</v>
      </c>
      <c r="C1256" s="75" t="s">
        <v>2480</v>
      </c>
      <c r="D1256" s="75">
        <v>4</v>
      </c>
      <c r="E1256" s="75" t="s">
        <v>3897</v>
      </c>
      <c r="F1256" s="75" t="s">
        <v>5695</v>
      </c>
    </row>
    <row r="1257" spans="1:6">
      <c r="A1257" s="75">
        <v>5</v>
      </c>
      <c r="B1257" s="76" t="s">
        <v>2479</v>
      </c>
      <c r="C1257" s="75" t="s">
        <v>2480</v>
      </c>
      <c r="D1257" s="75">
        <v>5</v>
      </c>
      <c r="E1257" s="75" t="s">
        <v>2479</v>
      </c>
      <c r="F1257" s="75" t="s">
        <v>5712</v>
      </c>
    </row>
    <row r="1258" spans="1:6">
      <c r="A1258" s="75">
        <v>5</v>
      </c>
      <c r="B1258" s="76" t="s">
        <v>2479</v>
      </c>
      <c r="C1258" s="75" t="s">
        <v>2480</v>
      </c>
      <c r="D1258" s="75">
        <v>5</v>
      </c>
      <c r="E1258" s="75" t="s">
        <v>3133</v>
      </c>
      <c r="F1258" s="75" t="s">
        <v>5695</v>
      </c>
    </row>
    <row r="1259" spans="1:6">
      <c r="A1259" s="75">
        <v>4</v>
      </c>
      <c r="B1259" s="76" t="s">
        <v>3672</v>
      </c>
      <c r="C1259" s="75" t="s">
        <v>2482</v>
      </c>
      <c r="D1259" s="75">
        <v>4</v>
      </c>
      <c r="E1259" s="75" t="s">
        <v>3672</v>
      </c>
      <c r="F1259" s="75" t="s">
        <v>5713</v>
      </c>
    </row>
    <row r="1260" spans="1:6">
      <c r="A1260" s="75">
        <v>4</v>
      </c>
      <c r="B1260" s="76" t="s">
        <v>3672</v>
      </c>
      <c r="C1260" s="75" t="s">
        <v>2482</v>
      </c>
      <c r="D1260" s="75">
        <v>4</v>
      </c>
      <c r="E1260" s="75" t="s">
        <v>3897</v>
      </c>
      <c r="F1260" s="75" t="s">
        <v>5695</v>
      </c>
    </row>
    <row r="1261" spans="1:6">
      <c r="A1261" s="75">
        <v>5</v>
      </c>
      <c r="B1261" s="76" t="s">
        <v>2481</v>
      </c>
      <c r="C1261" s="75" t="s">
        <v>2482</v>
      </c>
      <c r="D1261" s="75">
        <v>5</v>
      </c>
      <c r="E1261" s="75" t="s">
        <v>2481</v>
      </c>
      <c r="F1261" s="75" t="s">
        <v>5713</v>
      </c>
    </row>
    <row r="1262" spans="1:6">
      <c r="A1262" s="75">
        <v>5</v>
      </c>
      <c r="B1262" s="76" t="s">
        <v>2481</v>
      </c>
      <c r="C1262" s="75" t="s">
        <v>2482</v>
      </c>
      <c r="D1262" s="75">
        <v>5</v>
      </c>
      <c r="E1262" s="75" t="s">
        <v>3133</v>
      </c>
      <c r="F1262" s="75" t="s">
        <v>5695</v>
      </c>
    </row>
    <row r="1263" spans="1:6">
      <c r="A1263" s="75">
        <v>4</v>
      </c>
      <c r="B1263" s="76" t="s">
        <v>3673</v>
      </c>
      <c r="C1263" s="75" t="s">
        <v>2484</v>
      </c>
      <c r="D1263" s="75">
        <v>4</v>
      </c>
      <c r="E1263" s="75" t="s">
        <v>3673</v>
      </c>
      <c r="F1263" s="75" t="s">
        <v>5714</v>
      </c>
    </row>
    <row r="1264" spans="1:6">
      <c r="A1264" s="75">
        <v>4</v>
      </c>
      <c r="B1264" s="76" t="s">
        <v>3673</v>
      </c>
      <c r="C1264" s="75" t="s">
        <v>2484</v>
      </c>
      <c r="D1264" s="75">
        <v>4</v>
      </c>
      <c r="E1264" s="75" t="s">
        <v>3897</v>
      </c>
      <c r="F1264" s="75" t="s">
        <v>5695</v>
      </c>
    </row>
    <row r="1265" spans="1:6">
      <c r="A1265" s="75">
        <v>5</v>
      </c>
      <c r="B1265" s="76" t="s">
        <v>2483</v>
      </c>
      <c r="C1265" s="75" t="s">
        <v>2484</v>
      </c>
      <c r="D1265" s="75">
        <v>5</v>
      </c>
      <c r="E1265" s="75" t="s">
        <v>2483</v>
      </c>
      <c r="F1265" s="75" t="s">
        <v>5714</v>
      </c>
    </row>
    <row r="1266" spans="1:6">
      <c r="A1266" s="75">
        <v>5</v>
      </c>
      <c r="B1266" s="76" t="s">
        <v>2483</v>
      </c>
      <c r="C1266" s="75" t="s">
        <v>2484</v>
      </c>
      <c r="D1266" s="75">
        <v>5</v>
      </c>
      <c r="E1266" s="75" t="s">
        <v>3133</v>
      </c>
      <c r="F1266" s="75" t="s">
        <v>5695</v>
      </c>
    </row>
    <row r="1267" spans="1:6">
      <c r="A1267" s="75">
        <v>4</v>
      </c>
      <c r="B1267" s="76" t="s">
        <v>3674</v>
      </c>
      <c r="C1267" s="75" t="s">
        <v>2486</v>
      </c>
      <c r="D1267" s="75">
        <v>4</v>
      </c>
      <c r="E1267" s="75" t="s">
        <v>3674</v>
      </c>
      <c r="F1267" s="75" t="s">
        <v>5715</v>
      </c>
    </row>
    <row r="1268" spans="1:6">
      <c r="A1268" s="75">
        <v>4</v>
      </c>
      <c r="B1268" s="76" t="s">
        <v>3674</v>
      </c>
      <c r="C1268" s="75" t="s">
        <v>2486</v>
      </c>
      <c r="D1268" s="75">
        <v>4</v>
      </c>
      <c r="E1268" s="75" t="s">
        <v>3897</v>
      </c>
      <c r="F1268" s="75" t="s">
        <v>5695</v>
      </c>
    </row>
    <row r="1269" spans="1:6">
      <c r="A1269" s="75">
        <v>5</v>
      </c>
      <c r="B1269" s="76" t="s">
        <v>2485</v>
      </c>
      <c r="C1269" s="75" t="s">
        <v>2486</v>
      </c>
      <c r="D1269" s="75">
        <v>5</v>
      </c>
      <c r="E1269" s="75" t="s">
        <v>2485</v>
      </c>
      <c r="F1269" s="75" t="s">
        <v>5715</v>
      </c>
    </row>
    <row r="1270" spans="1:6">
      <c r="A1270" s="75">
        <v>5</v>
      </c>
      <c r="B1270" s="76" t="s">
        <v>2485</v>
      </c>
      <c r="C1270" s="75" t="s">
        <v>2486</v>
      </c>
      <c r="D1270" s="75">
        <v>5</v>
      </c>
      <c r="E1270" s="75" t="s">
        <v>3133</v>
      </c>
      <c r="F1270" s="75" t="s">
        <v>5695</v>
      </c>
    </row>
    <row r="1271" spans="1:6">
      <c r="A1271" s="75">
        <v>4</v>
      </c>
      <c r="B1271" s="76" t="s">
        <v>3675</v>
      </c>
      <c r="C1271" s="75" t="s">
        <v>2488</v>
      </c>
      <c r="D1271" s="75">
        <v>4</v>
      </c>
      <c r="E1271" s="75" t="s">
        <v>3675</v>
      </c>
      <c r="F1271" s="75" t="s">
        <v>5716</v>
      </c>
    </row>
    <row r="1272" spans="1:6">
      <c r="A1272" s="75">
        <v>4</v>
      </c>
      <c r="B1272" s="76" t="s">
        <v>3675</v>
      </c>
      <c r="C1272" s="75" t="s">
        <v>2488</v>
      </c>
      <c r="D1272" s="75">
        <v>4</v>
      </c>
      <c r="E1272" s="75" t="s">
        <v>3897</v>
      </c>
      <c r="F1272" s="75" t="s">
        <v>5695</v>
      </c>
    </row>
    <row r="1273" spans="1:6">
      <c r="A1273" s="75">
        <v>5</v>
      </c>
      <c r="B1273" s="76" t="s">
        <v>2487</v>
      </c>
      <c r="C1273" s="75" t="s">
        <v>2488</v>
      </c>
      <c r="D1273" s="75">
        <v>5</v>
      </c>
      <c r="E1273" s="75" t="s">
        <v>2487</v>
      </c>
      <c r="F1273" s="75" t="s">
        <v>5716</v>
      </c>
    </row>
    <row r="1274" spans="1:6">
      <c r="A1274" s="75">
        <v>5</v>
      </c>
      <c r="B1274" s="76" t="s">
        <v>2487</v>
      </c>
      <c r="C1274" s="75" t="s">
        <v>2488</v>
      </c>
      <c r="D1274" s="75">
        <v>5</v>
      </c>
      <c r="E1274" s="75" t="s">
        <v>3133</v>
      </c>
      <c r="F1274" s="75" t="s">
        <v>5695</v>
      </c>
    </row>
    <row r="1275" spans="1:6">
      <c r="A1275" s="75">
        <v>4</v>
      </c>
      <c r="B1275" s="76" t="s">
        <v>3676</v>
      </c>
      <c r="C1275" s="75" t="s">
        <v>2490</v>
      </c>
      <c r="D1275" s="75">
        <v>4</v>
      </c>
      <c r="E1275" s="75" t="s">
        <v>3676</v>
      </c>
      <c r="F1275" s="75" t="s">
        <v>5717</v>
      </c>
    </row>
    <row r="1276" spans="1:6">
      <c r="A1276" s="75">
        <v>4</v>
      </c>
      <c r="B1276" s="76" t="s">
        <v>3676</v>
      </c>
      <c r="C1276" s="75" t="s">
        <v>2490</v>
      </c>
      <c r="D1276" s="75">
        <v>4</v>
      </c>
      <c r="E1276" s="75" t="s">
        <v>3897</v>
      </c>
      <c r="F1276" s="75" t="s">
        <v>5695</v>
      </c>
    </row>
    <row r="1277" spans="1:6">
      <c r="A1277" s="75">
        <v>5</v>
      </c>
      <c r="B1277" s="76" t="s">
        <v>2489</v>
      </c>
      <c r="C1277" s="75" t="s">
        <v>2490</v>
      </c>
      <c r="D1277" s="75">
        <v>5</v>
      </c>
      <c r="E1277" s="75" t="s">
        <v>2489</v>
      </c>
      <c r="F1277" s="75" t="s">
        <v>5717</v>
      </c>
    </row>
    <row r="1278" spans="1:6">
      <c r="A1278" s="75">
        <v>5</v>
      </c>
      <c r="B1278" s="76" t="s">
        <v>2489</v>
      </c>
      <c r="C1278" s="75" t="s">
        <v>2490</v>
      </c>
      <c r="D1278" s="75">
        <v>5</v>
      </c>
      <c r="E1278" s="75" t="s">
        <v>3133</v>
      </c>
      <c r="F1278" s="75" t="s">
        <v>5695</v>
      </c>
    </row>
    <row r="1279" spans="1:6">
      <c r="A1279" s="75">
        <v>4</v>
      </c>
      <c r="B1279" s="76" t="s">
        <v>3677</v>
      </c>
      <c r="C1279" s="75" t="s">
        <v>2492</v>
      </c>
      <c r="D1279" s="75">
        <v>4</v>
      </c>
      <c r="E1279" s="75" t="s">
        <v>3677</v>
      </c>
      <c r="F1279" s="75" t="s">
        <v>5718</v>
      </c>
    </row>
    <row r="1280" spans="1:6">
      <c r="A1280" s="75">
        <v>4</v>
      </c>
      <c r="B1280" s="76" t="s">
        <v>3677</v>
      </c>
      <c r="C1280" s="75" t="s">
        <v>2492</v>
      </c>
      <c r="D1280" s="75">
        <v>4</v>
      </c>
      <c r="E1280" s="75" t="s">
        <v>3897</v>
      </c>
      <c r="F1280" s="75" t="s">
        <v>5695</v>
      </c>
    </row>
    <row r="1281" spans="1:6">
      <c r="A1281" s="75">
        <v>5</v>
      </c>
      <c r="B1281" s="76" t="s">
        <v>2491</v>
      </c>
      <c r="C1281" s="75" t="s">
        <v>2492</v>
      </c>
      <c r="D1281" s="75">
        <v>5</v>
      </c>
      <c r="E1281" s="75" t="s">
        <v>2491</v>
      </c>
      <c r="F1281" s="75" t="s">
        <v>5718</v>
      </c>
    </row>
    <row r="1282" spans="1:6">
      <c r="A1282" s="75">
        <v>5</v>
      </c>
      <c r="B1282" s="76" t="s">
        <v>2491</v>
      </c>
      <c r="C1282" s="75" t="s">
        <v>2492</v>
      </c>
      <c r="D1282" s="75">
        <v>5</v>
      </c>
      <c r="E1282" s="75" t="s">
        <v>3133</v>
      </c>
      <c r="F1282" s="75" t="s">
        <v>5695</v>
      </c>
    </row>
    <row r="1283" spans="1:6">
      <c r="A1283" s="75">
        <v>4</v>
      </c>
      <c r="B1283" s="76" t="s">
        <v>3678</v>
      </c>
      <c r="C1283" s="75" t="s">
        <v>2494</v>
      </c>
      <c r="D1283" s="75">
        <v>4</v>
      </c>
      <c r="E1283" s="75" t="s">
        <v>5719</v>
      </c>
      <c r="F1283" s="75" t="s">
        <v>5720</v>
      </c>
    </row>
    <row r="1284" spans="1:6">
      <c r="A1284" s="75">
        <v>4</v>
      </c>
      <c r="B1284" s="76" t="s">
        <v>3678</v>
      </c>
      <c r="C1284" s="75" t="s">
        <v>2494</v>
      </c>
      <c r="D1284" s="75">
        <v>4</v>
      </c>
      <c r="E1284" s="75" t="s">
        <v>5721</v>
      </c>
      <c r="F1284" s="75" t="s">
        <v>5722</v>
      </c>
    </row>
    <row r="1285" spans="1:6">
      <c r="A1285" s="75">
        <v>4</v>
      </c>
      <c r="B1285" s="76" t="s">
        <v>3678</v>
      </c>
      <c r="C1285" s="75" t="s">
        <v>2494</v>
      </c>
      <c r="D1285" s="75">
        <v>4</v>
      </c>
      <c r="E1285" s="75" t="s">
        <v>5723</v>
      </c>
      <c r="F1285" s="75" t="s">
        <v>2590</v>
      </c>
    </row>
    <row r="1286" spans="1:6">
      <c r="A1286" s="75">
        <v>4</v>
      </c>
      <c r="B1286" s="76" t="s">
        <v>3678</v>
      </c>
      <c r="C1286" s="75" t="s">
        <v>2494</v>
      </c>
      <c r="D1286" s="75">
        <v>4</v>
      </c>
      <c r="E1286" s="75" t="s">
        <v>5724</v>
      </c>
      <c r="F1286" s="75" t="s">
        <v>5711</v>
      </c>
    </row>
    <row r="1287" spans="1:6">
      <c r="A1287" s="75">
        <v>4</v>
      </c>
      <c r="B1287" s="76" t="s">
        <v>3678</v>
      </c>
      <c r="C1287" s="75" t="s">
        <v>2494</v>
      </c>
      <c r="D1287" s="75">
        <v>4</v>
      </c>
      <c r="E1287" s="75" t="s">
        <v>3678</v>
      </c>
      <c r="F1287" s="75" t="s">
        <v>5725</v>
      </c>
    </row>
    <row r="1288" spans="1:6">
      <c r="A1288" s="75">
        <v>4</v>
      </c>
      <c r="B1288" s="76" t="s">
        <v>3678</v>
      </c>
      <c r="C1288" s="75" t="s">
        <v>2494</v>
      </c>
      <c r="D1288" s="75">
        <v>4</v>
      </c>
      <c r="E1288" s="75" t="s">
        <v>3897</v>
      </c>
      <c r="F1288" s="75" t="s">
        <v>5695</v>
      </c>
    </row>
    <row r="1289" spans="1:6">
      <c r="A1289" s="75">
        <v>5</v>
      </c>
      <c r="B1289" s="76" t="s">
        <v>2493</v>
      </c>
      <c r="C1289" s="75" t="s">
        <v>2494</v>
      </c>
      <c r="D1289" s="75">
        <v>5</v>
      </c>
      <c r="E1289" s="75" t="s">
        <v>5726</v>
      </c>
      <c r="F1289" s="75" t="s">
        <v>5720</v>
      </c>
    </row>
    <row r="1290" spans="1:6">
      <c r="A1290" s="75">
        <v>5</v>
      </c>
      <c r="B1290" s="76" t="s">
        <v>2493</v>
      </c>
      <c r="C1290" s="75" t="s">
        <v>2494</v>
      </c>
      <c r="D1290" s="75">
        <v>5</v>
      </c>
      <c r="E1290" s="75" t="s">
        <v>5727</v>
      </c>
      <c r="F1290" s="75" t="s">
        <v>5722</v>
      </c>
    </row>
    <row r="1291" spans="1:6">
      <c r="A1291" s="75">
        <v>5</v>
      </c>
      <c r="B1291" s="76" t="s">
        <v>2493</v>
      </c>
      <c r="C1291" s="75" t="s">
        <v>2494</v>
      </c>
      <c r="D1291" s="75">
        <v>5</v>
      </c>
      <c r="E1291" s="75" t="s">
        <v>5728</v>
      </c>
      <c r="F1291" s="75" t="s">
        <v>2590</v>
      </c>
    </row>
    <row r="1292" spans="1:6">
      <c r="A1292" s="75">
        <v>5</v>
      </c>
      <c r="B1292" s="76" t="s">
        <v>2493</v>
      </c>
      <c r="C1292" s="75" t="s">
        <v>2494</v>
      </c>
      <c r="D1292" s="75">
        <v>5</v>
      </c>
      <c r="E1292" s="75" t="s">
        <v>5729</v>
      </c>
      <c r="F1292" s="75" t="s">
        <v>5730</v>
      </c>
    </row>
    <row r="1293" spans="1:6">
      <c r="A1293" s="75">
        <v>5</v>
      </c>
      <c r="B1293" s="76" t="s">
        <v>2493</v>
      </c>
      <c r="C1293" s="75" t="s">
        <v>2494</v>
      </c>
      <c r="D1293" s="75">
        <v>5</v>
      </c>
      <c r="E1293" s="75" t="s">
        <v>2493</v>
      </c>
      <c r="F1293" s="75" t="s">
        <v>5725</v>
      </c>
    </row>
    <row r="1294" spans="1:6">
      <c r="A1294" s="75">
        <v>5</v>
      </c>
      <c r="B1294" s="76" t="s">
        <v>2493</v>
      </c>
      <c r="C1294" s="75" t="s">
        <v>2494</v>
      </c>
      <c r="D1294" s="75">
        <v>5</v>
      </c>
      <c r="E1294" s="75" t="s">
        <v>3133</v>
      </c>
      <c r="F1294" s="75" t="s">
        <v>5695</v>
      </c>
    </row>
    <row r="1295" spans="1:6">
      <c r="A1295" s="75">
        <v>4</v>
      </c>
      <c r="B1295" s="76" t="s">
        <v>3679</v>
      </c>
      <c r="C1295" s="75" t="s">
        <v>2496</v>
      </c>
      <c r="D1295" s="75">
        <v>4</v>
      </c>
      <c r="E1295" s="75" t="s">
        <v>3679</v>
      </c>
      <c r="F1295" s="75" t="s">
        <v>5731</v>
      </c>
    </row>
    <row r="1296" spans="1:6">
      <c r="A1296" s="75">
        <v>4</v>
      </c>
      <c r="B1296" s="76" t="s">
        <v>3679</v>
      </c>
      <c r="C1296" s="75" t="s">
        <v>2496</v>
      </c>
      <c r="D1296" s="75">
        <v>4</v>
      </c>
      <c r="E1296" s="75" t="s">
        <v>3897</v>
      </c>
      <c r="F1296" s="75" t="s">
        <v>5695</v>
      </c>
    </row>
    <row r="1297" spans="1:6">
      <c r="A1297" s="75">
        <v>5</v>
      </c>
      <c r="B1297" s="76" t="s">
        <v>2495</v>
      </c>
      <c r="C1297" s="75" t="s">
        <v>2496</v>
      </c>
      <c r="D1297" s="75">
        <v>5</v>
      </c>
      <c r="E1297" s="75" t="s">
        <v>2495</v>
      </c>
      <c r="F1297" s="75" t="s">
        <v>5731</v>
      </c>
    </row>
    <row r="1298" spans="1:6">
      <c r="A1298" s="75">
        <v>5</v>
      </c>
      <c r="B1298" s="76" t="s">
        <v>2495</v>
      </c>
      <c r="C1298" s="75" t="s">
        <v>2496</v>
      </c>
      <c r="D1298" s="75">
        <v>5</v>
      </c>
      <c r="E1298" s="75" t="s">
        <v>3133</v>
      </c>
      <c r="F1298" s="75" t="s">
        <v>5695</v>
      </c>
    </row>
    <row r="1299" spans="1:6">
      <c r="A1299" s="75">
        <v>3</v>
      </c>
      <c r="B1299" s="76" t="s">
        <v>5732</v>
      </c>
      <c r="C1299" s="75" t="s">
        <v>5733</v>
      </c>
      <c r="D1299" s="75">
        <v>3</v>
      </c>
      <c r="E1299" s="75" t="s">
        <v>5732</v>
      </c>
      <c r="F1299" s="75" t="s">
        <v>5733</v>
      </c>
    </row>
    <row r="1300" spans="1:6">
      <c r="A1300" s="75">
        <v>4</v>
      </c>
      <c r="B1300" s="76" t="s">
        <v>3680</v>
      </c>
      <c r="C1300" s="75" t="s">
        <v>5734</v>
      </c>
      <c r="D1300" s="75">
        <v>4</v>
      </c>
      <c r="E1300" s="75" t="s">
        <v>3680</v>
      </c>
      <c r="F1300" s="75" t="s">
        <v>5735</v>
      </c>
    </row>
    <row r="1301" spans="1:6">
      <c r="A1301" s="75">
        <v>5</v>
      </c>
      <c r="B1301" s="76" t="s">
        <v>2497</v>
      </c>
      <c r="C1301" s="75" t="s">
        <v>2498</v>
      </c>
      <c r="D1301" s="75">
        <v>5</v>
      </c>
      <c r="E1301" s="75" t="s">
        <v>2497</v>
      </c>
      <c r="F1301" s="75" t="s">
        <v>2498</v>
      </c>
    </row>
    <row r="1302" spans="1:6">
      <c r="A1302" s="75">
        <v>5</v>
      </c>
      <c r="B1302" s="76" t="s">
        <v>2499</v>
      </c>
      <c r="C1302" s="75" t="s">
        <v>2500</v>
      </c>
      <c r="D1302" s="75">
        <v>5</v>
      </c>
      <c r="E1302" s="75" t="s">
        <v>2499</v>
      </c>
      <c r="F1302" s="75" t="s">
        <v>2500</v>
      </c>
    </row>
    <row r="1303" spans="1:6">
      <c r="A1303" s="75">
        <v>5</v>
      </c>
      <c r="B1303" s="76" t="s">
        <v>2501</v>
      </c>
      <c r="C1303" s="75" t="s">
        <v>2502</v>
      </c>
      <c r="D1303" s="75">
        <v>5</v>
      </c>
      <c r="E1303" s="75" t="s">
        <v>2501</v>
      </c>
      <c r="F1303" s="75" t="s">
        <v>2502</v>
      </c>
    </row>
    <row r="1304" spans="1:6">
      <c r="A1304" s="75">
        <v>5</v>
      </c>
      <c r="B1304" s="76" t="s">
        <v>2503</v>
      </c>
      <c r="C1304" s="75" t="s">
        <v>2504</v>
      </c>
      <c r="D1304" s="75">
        <v>5</v>
      </c>
      <c r="E1304" s="75" t="s">
        <v>2503</v>
      </c>
      <c r="F1304" s="75" t="s">
        <v>2504</v>
      </c>
    </row>
    <row r="1305" spans="1:6">
      <c r="A1305" s="75">
        <v>4</v>
      </c>
      <c r="B1305" s="76" t="s">
        <v>3681</v>
      </c>
      <c r="C1305" s="75" t="s">
        <v>2506</v>
      </c>
      <c r="D1305" s="75">
        <v>4</v>
      </c>
      <c r="E1305" s="75" t="s">
        <v>3681</v>
      </c>
      <c r="F1305" s="75" t="s">
        <v>2506</v>
      </c>
    </row>
    <row r="1306" spans="1:6">
      <c r="A1306" s="75">
        <v>5</v>
      </c>
      <c r="B1306" s="76" t="s">
        <v>2505</v>
      </c>
      <c r="C1306" s="75" t="s">
        <v>2506</v>
      </c>
      <c r="D1306" s="75">
        <v>5</v>
      </c>
      <c r="E1306" s="75" t="s">
        <v>2505</v>
      </c>
      <c r="F1306" s="75" t="s">
        <v>2506</v>
      </c>
    </row>
    <row r="1307" spans="1:6">
      <c r="A1307" s="75">
        <v>4</v>
      </c>
      <c r="B1307" s="76" t="s">
        <v>3682</v>
      </c>
      <c r="C1307" s="75" t="s">
        <v>2508</v>
      </c>
      <c r="D1307" s="75">
        <v>4</v>
      </c>
      <c r="E1307" s="75" t="s">
        <v>3682</v>
      </c>
      <c r="F1307" s="75" t="s">
        <v>2508</v>
      </c>
    </row>
    <row r="1308" spans="1:6">
      <c r="A1308" s="75">
        <v>5</v>
      </c>
      <c r="B1308" s="76" t="s">
        <v>2507</v>
      </c>
      <c r="C1308" s="75" t="s">
        <v>2508</v>
      </c>
      <c r="D1308" s="75">
        <v>5</v>
      </c>
      <c r="E1308" s="75" t="s">
        <v>2507</v>
      </c>
      <c r="F1308" s="75" t="s">
        <v>2508</v>
      </c>
    </row>
    <row r="1309" spans="1:6">
      <c r="A1309" s="75">
        <v>4</v>
      </c>
      <c r="B1309" s="76" t="s">
        <v>3683</v>
      </c>
      <c r="C1309" s="75" t="s">
        <v>2510</v>
      </c>
      <c r="D1309" s="75">
        <v>4</v>
      </c>
      <c r="E1309" s="75" t="s">
        <v>3683</v>
      </c>
      <c r="F1309" s="75" t="s">
        <v>2510</v>
      </c>
    </row>
    <row r="1310" spans="1:6">
      <c r="A1310" s="75">
        <v>5</v>
      </c>
      <c r="B1310" s="76" t="s">
        <v>2509</v>
      </c>
      <c r="C1310" s="75" t="s">
        <v>2510</v>
      </c>
      <c r="D1310" s="75">
        <v>5</v>
      </c>
      <c r="E1310" s="75" t="s">
        <v>2509</v>
      </c>
      <c r="F1310" s="75" t="s">
        <v>2510</v>
      </c>
    </row>
    <row r="1311" spans="1:6">
      <c r="A1311" s="75">
        <v>3</v>
      </c>
      <c r="B1311" s="76" t="s">
        <v>5736</v>
      </c>
      <c r="C1311" s="75" t="s">
        <v>5737</v>
      </c>
      <c r="D1311" s="75">
        <v>3</v>
      </c>
      <c r="E1311" s="75" t="s">
        <v>5736</v>
      </c>
      <c r="F1311" s="75" t="s">
        <v>5737</v>
      </c>
    </row>
    <row r="1312" spans="1:6">
      <c r="A1312" s="75">
        <v>4</v>
      </c>
      <c r="B1312" s="76" t="s">
        <v>3684</v>
      </c>
      <c r="C1312" s="75" t="s">
        <v>5738</v>
      </c>
      <c r="D1312" s="75">
        <v>4</v>
      </c>
      <c r="E1312" s="75" t="s">
        <v>3684</v>
      </c>
      <c r="F1312" s="75" t="s">
        <v>5738</v>
      </c>
    </row>
    <row r="1313" spans="1:6">
      <c r="A1313" s="75">
        <v>5</v>
      </c>
      <c r="B1313" s="76" t="s">
        <v>2511</v>
      </c>
      <c r="C1313" s="75" t="s">
        <v>2512</v>
      </c>
      <c r="D1313" s="75">
        <v>5</v>
      </c>
      <c r="E1313" s="75" t="s">
        <v>2511</v>
      </c>
      <c r="F1313" s="75" t="s">
        <v>5739</v>
      </c>
    </row>
    <row r="1314" spans="1:6">
      <c r="A1314" s="75">
        <v>5</v>
      </c>
      <c r="B1314" s="76" t="s">
        <v>2513</v>
      </c>
      <c r="C1314" s="75" t="s">
        <v>2514</v>
      </c>
      <c r="D1314" s="75">
        <v>5</v>
      </c>
      <c r="E1314" s="75" t="s">
        <v>2513</v>
      </c>
      <c r="F1314" s="75" t="s">
        <v>2514</v>
      </c>
    </row>
    <row r="1315" spans="1:6">
      <c r="A1315" s="75">
        <v>4</v>
      </c>
      <c r="B1315" s="76" t="s">
        <v>3685</v>
      </c>
      <c r="C1315" s="75" t="s">
        <v>5740</v>
      </c>
      <c r="D1315" s="75">
        <v>4</v>
      </c>
      <c r="E1315" s="75" t="s">
        <v>3685</v>
      </c>
      <c r="F1315" s="75" t="s">
        <v>2516</v>
      </c>
    </row>
    <row r="1316" spans="1:6">
      <c r="A1316" s="75">
        <v>4</v>
      </c>
      <c r="B1316" s="76" t="s">
        <v>3685</v>
      </c>
      <c r="C1316" s="75" t="s">
        <v>5740</v>
      </c>
      <c r="D1316" s="75">
        <v>4</v>
      </c>
      <c r="E1316" s="75" t="s">
        <v>3691</v>
      </c>
      <c r="F1316" s="75" t="s">
        <v>2536</v>
      </c>
    </row>
    <row r="1317" spans="1:6">
      <c r="A1317" s="75">
        <v>5</v>
      </c>
      <c r="B1317" s="76" t="s">
        <v>2515</v>
      </c>
      <c r="C1317" s="75" t="s">
        <v>2516</v>
      </c>
      <c r="D1317" s="75">
        <v>5</v>
      </c>
      <c r="E1317" s="75" t="s">
        <v>5741</v>
      </c>
      <c r="F1317" s="75" t="s">
        <v>2516</v>
      </c>
    </row>
    <row r="1318" spans="1:6">
      <c r="A1318" s="75">
        <v>5</v>
      </c>
      <c r="B1318" s="76" t="s">
        <v>2517</v>
      </c>
      <c r="C1318" s="75" t="s">
        <v>2518</v>
      </c>
      <c r="D1318" s="75">
        <v>5</v>
      </c>
      <c r="E1318" s="75" t="s">
        <v>5742</v>
      </c>
      <c r="F1318" s="75" t="s">
        <v>5743</v>
      </c>
    </row>
    <row r="1319" spans="1:6">
      <c r="A1319" s="75">
        <v>4</v>
      </c>
      <c r="B1319" s="76" t="s">
        <v>3686</v>
      </c>
      <c r="C1319" s="75" t="s">
        <v>5744</v>
      </c>
      <c r="D1319" s="75">
        <v>4</v>
      </c>
      <c r="E1319" s="75" t="s">
        <v>3686</v>
      </c>
      <c r="F1319" s="75" t="s">
        <v>5744</v>
      </c>
    </row>
    <row r="1320" spans="1:6">
      <c r="A1320" s="75">
        <v>5</v>
      </c>
      <c r="B1320" s="76" t="s">
        <v>2519</v>
      </c>
      <c r="C1320" s="75" t="s">
        <v>2520</v>
      </c>
      <c r="D1320" s="75">
        <v>5</v>
      </c>
      <c r="E1320" s="75" t="s">
        <v>2519</v>
      </c>
      <c r="F1320" s="75" t="s">
        <v>2520</v>
      </c>
    </row>
    <row r="1321" spans="1:6">
      <c r="A1321" s="75">
        <v>5</v>
      </c>
      <c r="B1321" s="76" t="s">
        <v>2521</v>
      </c>
      <c r="C1321" s="75" t="s">
        <v>2522</v>
      </c>
      <c r="D1321" s="75">
        <v>5</v>
      </c>
      <c r="E1321" s="75" t="s">
        <v>2521</v>
      </c>
      <c r="F1321" s="75" t="s">
        <v>2522</v>
      </c>
    </row>
    <row r="1322" spans="1:6">
      <c r="A1322" s="75">
        <v>4</v>
      </c>
      <c r="B1322" s="76" t="s">
        <v>3687</v>
      </c>
      <c r="C1322" s="75" t="s">
        <v>5745</v>
      </c>
      <c r="D1322" s="75">
        <v>4</v>
      </c>
      <c r="E1322" s="75" t="s">
        <v>3687</v>
      </c>
      <c r="F1322" s="75" t="s">
        <v>5745</v>
      </c>
    </row>
    <row r="1323" spans="1:6">
      <c r="A1323" s="75">
        <v>5</v>
      </c>
      <c r="B1323" s="76" t="s">
        <v>2523</v>
      </c>
      <c r="C1323" s="75" t="s">
        <v>2524</v>
      </c>
      <c r="D1323" s="75">
        <v>5</v>
      </c>
      <c r="E1323" s="75" t="s">
        <v>2523</v>
      </c>
      <c r="F1323" s="75" t="s">
        <v>2524</v>
      </c>
    </row>
    <row r="1324" spans="1:6">
      <c r="A1324" s="75">
        <v>5</v>
      </c>
      <c r="B1324" s="76" t="s">
        <v>2525</v>
      </c>
      <c r="C1324" s="75" t="s">
        <v>2526</v>
      </c>
      <c r="D1324" s="75">
        <v>5</v>
      </c>
      <c r="E1324" s="75" t="s">
        <v>2525</v>
      </c>
      <c r="F1324" s="75" t="s">
        <v>2526</v>
      </c>
    </row>
    <row r="1325" spans="1:6">
      <c r="A1325" s="75">
        <v>4</v>
      </c>
      <c r="B1325" s="76" t="s">
        <v>3688</v>
      </c>
      <c r="C1325" s="75" t="s">
        <v>2528</v>
      </c>
      <c r="D1325" s="75">
        <v>4</v>
      </c>
      <c r="E1325" s="75" t="s">
        <v>3688</v>
      </c>
      <c r="F1325" s="75" t="s">
        <v>2528</v>
      </c>
    </row>
    <row r="1326" spans="1:6">
      <c r="A1326" s="75">
        <v>5</v>
      </c>
      <c r="B1326" s="76" t="s">
        <v>2527</v>
      </c>
      <c r="C1326" s="75" t="s">
        <v>2528</v>
      </c>
      <c r="D1326" s="75">
        <v>5</v>
      </c>
      <c r="E1326" s="75" t="s">
        <v>2527</v>
      </c>
      <c r="F1326" s="75" t="s">
        <v>2528</v>
      </c>
    </row>
    <row r="1327" spans="1:6">
      <c r="A1327" s="75">
        <v>4</v>
      </c>
      <c r="B1327" s="76" t="s">
        <v>3689</v>
      </c>
      <c r="C1327" s="75" t="s">
        <v>5746</v>
      </c>
      <c r="D1327" s="75">
        <v>4</v>
      </c>
      <c r="E1327" s="75" t="s">
        <v>3689</v>
      </c>
      <c r="F1327" s="75" t="s">
        <v>5746</v>
      </c>
    </row>
    <row r="1328" spans="1:6">
      <c r="A1328" s="75">
        <v>5</v>
      </c>
      <c r="B1328" s="76" t="s">
        <v>2529</v>
      </c>
      <c r="C1328" s="75" t="s">
        <v>2530</v>
      </c>
      <c r="D1328" s="75">
        <v>5</v>
      </c>
      <c r="E1328" s="75" t="s">
        <v>2529</v>
      </c>
      <c r="F1328" s="75" t="s">
        <v>2530</v>
      </c>
    </row>
    <row r="1329" spans="1:6">
      <c r="A1329" s="75">
        <v>5</v>
      </c>
      <c r="B1329" s="76" t="s">
        <v>2531</v>
      </c>
      <c r="C1329" s="75" t="s">
        <v>2532</v>
      </c>
      <c r="D1329" s="75">
        <v>5</v>
      </c>
      <c r="E1329" s="75" t="s">
        <v>2531</v>
      </c>
      <c r="F1329" s="75" t="s">
        <v>2532</v>
      </c>
    </row>
    <row r="1330" spans="1:6">
      <c r="A1330" s="75">
        <v>4</v>
      </c>
      <c r="B1330" s="76" t="s">
        <v>3690</v>
      </c>
      <c r="C1330" s="75" t="s">
        <v>2534</v>
      </c>
      <c r="D1330" s="75">
        <v>4</v>
      </c>
      <c r="E1330" s="75" t="s">
        <v>3690</v>
      </c>
      <c r="F1330" s="75" t="s">
        <v>2534</v>
      </c>
    </row>
    <row r="1331" spans="1:6">
      <c r="A1331" s="75">
        <v>5</v>
      </c>
      <c r="B1331" s="76" t="s">
        <v>2533</v>
      </c>
      <c r="C1331" s="75" t="s">
        <v>2534</v>
      </c>
      <c r="D1331" s="75">
        <v>5</v>
      </c>
      <c r="E1331" s="75" t="s">
        <v>2533</v>
      </c>
      <c r="F1331" s="75" t="s">
        <v>2534</v>
      </c>
    </row>
    <row r="1332" spans="1:6">
      <c r="A1332" s="75">
        <v>4</v>
      </c>
      <c r="B1332" s="76" t="s">
        <v>3691</v>
      </c>
      <c r="C1332" s="75" t="s">
        <v>2536</v>
      </c>
      <c r="D1332" s="75">
        <v>4</v>
      </c>
      <c r="E1332" s="75" t="s">
        <v>3691</v>
      </c>
      <c r="F1332" s="75" t="s">
        <v>2536</v>
      </c>
    </row>
    <row r="1333" spans="1:6">
      <c r="A1333" s="75">
        <v>5</v>
      </c>
      <c r="B1333" s="76" t="s">
        <v>2535</v>
      </c>
      <c r="C1333" s="75" t="s">
        <v>2536</v>
      </c>
      <c r="D1333" s="75">
        <v>5</v>
      </c>
      <c r="E1333" s="75" t="s">
        <v>5747</v>
      </c>
      <c r="F1333" s="75" t="s">
        <v>5748</v>
      </c>
    </row>
    <row r="1334" spans="1:6">
      <c r="A1334" s="75">
        <v>4</v>
      </c>
      <c r="B1334" s="76" t="s">
        <v>3692</v>
      </c>
      <c r="C1334" s="75" t="s">
        <v>2538</v>
      </c>
      <c r="D1334" s="75">
        <v>4</v>
      </c>
      <c r="E1334" s="75" t="s">
        <v>3692</v>
      </c>
      <c r="F1334" s="75" t="s">
        <v>2538</v>
      </c>
    </row>
    <row r="1335" spans="1:6">
      <c r="A1335" s="75">
        <v>5</v>
      </c>
      <c r="B1335" s="76" t="s">
        <v>2537</v>
      </c>
      <c r="C1335" s="75" t="s">
        <v>2538</v>
      </c>
      <c r="D1335" s="75">
        <v>5</v>
      </c>
      <c r="E1335" s="75" t="s">
        <v>2537</v>
      </c>
      <c r="F1335" s="75" t="s">
        <v>2538</v>
      </c>
    </row>
    <row r="1336" spans="1:6">
      <c r="A1336" s="75">
        <v>3</v>
      </c>
      <c r="B1336" s="76" t="s">
        <v>5749</v>
      </c>
      <c r="C1336" s="75" t="s">
        <v>5750</v>
      </c>
      <c r="D1336" s="75">
        <v>3</v>
      </c>
      <c r="E1336" s="75" t="s">
        <v>5749</v>
      </c>
      <c r="F1336" s="75" t="s">
        <v>5751</v>
      </c>
    </row>
    <row r="1337" spans="1:6">
      <c r="A1337" s="75">
        <v>3</v>
      </c>
      <c r="B1337" s="76" t="s">
        <v>5749</v>
      </c>
      <c r="C1337" s="75" t="s">
        <v>5750</v>
      </c>
      <c r="D1337" s="75">
        <v>3</v>
      </c>
      <c r="E1337" s="75" t="s">
        <v>5752</v>
      </c>
      <c r="F1337" s="75" t="s">
        <v>5753</v>
      </c>
    </row>
    <row r="1338" spans="1:6">
      <c r="A1338" s="75">
        <v>4</v>
      </c>
      <c r="B1338" s="76" t="s">
        <v>3693</v>
      </c>
      <c r="C1338" s="75" t="s">
        <v>2540</v>
      </c>
      <c r="D1338" s="75">
        <v>4</v>
      </c>
      <c r="E1338" s="75" t="s">
        <v>3693</v>
      </c>
      <c r="F1338" s="75" t="s">
        <v>2540</v>
      </c>
    </row>
    <row r="1339" spans="1:6">
      <c r="A1339" s="75">
        <v>5</v>
      </c>
      <c r="B1339" s="76" t="s">
        <v>2539</v>
      </c>
      <c r="C1339" s="75" t="s">
        <v>2540</v>
      </c>
      <c r="D1339" s="75">
        <v>5</v>
      </c>
      <c r="E1339" s="75" t="s">
        <v>2539</v>
      </c>
      <c r="F1339" s="75" t="s">
        <v>2540</v>
      </c>
    </row>
    <row r="1340" spans="1:6">
      <c r="A1340" s="75">
        <v>4</v>
      </c>
      <c r="B1340" s="76" t="s">
        <v>3694</v>
      </c>
      <c r="C1340" s="75" t="s">
        <v>5754</v>
      </c>
      <c r="D1340" s="75">
        <v>4</v>
      </c>
      <c r="E1340" s="75" t="s">
        <v>3694</v>
      </c>
      <c r="F1340" s="75" t="s">
        <v>5754</v>
      </c>
    </row>
    <row r="1341" spans="1:6">
      <c r="A1341" s="75">
        <v>5</v>
      </c>
      <c r="B1341" s="76" t="s">
        <v>2541</v>
      </c>
      <c r="C1341" s="75" t="s">
        <v>2542</v>
      </c>
      <c r="D1341" s="75">
        <v>5</v>
      </c>
      <c r="E1341" s="75" t="s">
        <v>2541</v>
      </c>
      <c r="F1341" s="75" t="s">
        <v>2542</v>
      </c>
    </row>
    <row r="1342" spans="1:6">
      <c r="A1342" s="75">
        <v>5</v>
      </c>
      <c r="B1342" s="76" t="s">
        <v>2543</v>
      </c>
      <c r="C1342" s="75" t="s">
        <v>2544</v>
      </c>
      <c r="D1342" s="75">
        <v>5</v>
      </c>
      <c r="E1342" s="75" t="s">
        <v>2543</v>
      </c>
      <c r="F1342" s="75" t="s">
        <v>2544</v>
      </c>
    </row>
    <row r="1343" spans="1:6">
      <c r="A1343" s="75">
        <v>4</v>
      </c>
      <c r="B1343" s="76" t="s">
        <v>3695</v>
      </c>
      <c r="C1343" s="75" t="s">
        <v>2546</v>
      </c>
      <c r="D1343" s="75">
        <v>4</v>
      </c>
      <c r="E1343" s="75" t="s">
        <v>3695</v>
      </c>
      <c r="F1343" s="75" t="s">
        <v>5755</v>
      </c>
    </row>
    <row r="1344" spans="1:6">
      <c r="A1344" s="75">
        <v>5</v>
      </c>
      <c r="B1344" s="76" t="s">
        <v>2545</v>
      </c>
      <c r="C1344" s="75" t="s">
        <v>2546</v>
      </c>
      <c r="D1344" s="75">
        <v>5</v>
      </c>
      <c r="E1344" s="75" t="s">
        <v>2545</v>
      </c>
      <c r="F1344" s="75" t="s">
        <v>5755</v>
      </c>
    </row>
    <row r="1345" spans="1:6">
      <c r="A1345" s="75">
        <v>4</v>
      </c>
      <c r="B1345" s="76" t="s">
        <v>3696</v>
      </c>
      <c r="C1345" s="75" t="s">
        <v>5756</v>
      </c>
      <c r="D1345" s="75">
        <v>4</v>
      </c>
      <c r="E1345" s="75" t="s">
        <v>3696</v>
      </c>
      <c r="F1345" s="75" t="s">
        <v>5756</v>
      </c>
    </row>
    <row r="1346" spans="1:6">
      <c r="A1346" s="75">
        <v>5</v>
      </c>
      <c r="B1346" s="76" t="s">
        <v>2547</v>
      </c>
      <c r="C1346" s="75" t="s">
        <v>2548</v>
      </c>
      <c r="D1346" s="75">
        <v>5</v>
      </c>
      <c r="E1346" s="75" t="s">
        <v>2547</v>
      </c>
      <c r="F1346" s="75" t="s">
        <v>2548</v>
      </c>
    </row>
    <row r="1347" spans="1:6">
      <c r="A1347" s="75">
        <v>5</v>
      </c>
      <c r="B1347" s="76" t="s">
        <v>2549</v>
      </c>
      <c r="C1347" s="75" t="s">
        <v>2550</v>
      </c>
      <c r="D1347" s="75">
        <v>5</v>
      </c>
      <c r="E1347" s="75" t="s">
        <v>2549</v>
      </c>
      <c r="F1347" s="75" t="s">
        <v>2550</v>
      </c>
    </row>
    <row r="1348" spans="1:6">
      <c r="A1348" s="75">
        <v>4</v>
      </c>
      <c r="B1348" s="76" t="s">
        <v>3697</v>
      </c>
      <c r="C1348" s="75" t="s">
        <v>2552</v>
      </c>
      <c r="D1348" s="75">
        <v>4</v>
      </c>
      <c r="E1348" s="75" t="s">
        <v>3697</v>
      </c>
      <c r="F1348" s="75" t="s">
        <v>2552</v>
      </c>
    </row>
    <row r="1349" spans="1:6">
      <c r="A1349" s="75">
        <v>5</v>
      </c>
      <c r="B1349" s="76" t="s">
        <v>2551</v>
      </c>
      <c r="C1349" s="75" t="s">
        <v>2552</v>
      </c>
      <c r="D1349" s="75">
        <v>5</v>
      </c>
      <c r="E1349" s="75" t="s">
        <v>2551</v>
      </c>
      <c r="F1349" s="75" t="s">
        <v>2552</v>
      </c>
    </row>
    <row r="1350" spans="1:6">
      <c r="A1350" s="75">
        <v>4</v>
      </c>
      <c r="B1350" s="76" t="s">
        <v>3698</v>
      </c>
      <c r="C1350" s="75" t="s">
        <v>2554</v>
      </c>
      <c r="D1350" s="75">
        <v>4</v>
      </c>
      <c r="E1350" s="75" t="s">
        <v>3695</v>
      </c>
      <c r="F1350" s="75" t="s">
        <v>5755</v>
      </c>
    </row>
    <row r="1351" spans="1:6">
      <c r="A1351" s="75">
        <v>4</v>
      </c>
      <c r="B1351" s="76" t="s">
        <v>3698</v>
      </c>
      <c r="C1351" s="75" t="s">
        <v>2554</v>
      </c>
      <c r="D1351" s="75">
        <v>4</v>
      </c>
      <c r="E1351" s="75" t="s">
        <v>3698</v>
      </c>
      <c r="F1351" s="75" t="s">
        <v>5757</v>
      </c>
    </row>
    <row r="1352" spans="1:6">
      <c r="A1352" s="75">
        <v>4</v>
      </c>
      <c r="B1352" s="76" t="s">
        <v>3698</v>
      </c>
      <c r="C1352" s="75" t="s">
        <v>2554</v>
      </c>
      <c r="D1352" s="75">
        <v>4</v>
      </c>
      <c r="E1352" s="75" t="s">
        <v>5758</v>
      </c>
      <c r="F1352" s="75" t="s">
        <v>5759</v>
      </c>
    </row>
    <row r="1353" spans="1:6">
      <c r="A1353" s="75">
        <v>5</v>
      </c>
      <c r="B1353" s="76" t="s">
        <v>2553</v>
      </c>
      <c r="C1353" s="75" t="s">
        <v>2554</v>
      </c>
      <c r="D1353" s="75">
        <v>5</v>
      </c>
      <c r="E1353" s="75" t="s">
        <v>2545</v>
      </c>
      <c r="F1353" s="75" t="s">
        <v>5755</v>
      </c>
    </row>
    <row r="1354" spans="1:6">
      <c r="A1354" s="75">
        <v>5</v>
      </c>
      <c r="B1354" s="76" t="s">
        <v>2553</v>
      </c>
      <c r="C1354" s="75" t="s">
        <v>2554</v>
      </c>
      <c r="D1354" s="75">
        <v>5</v>
      </c>
      <c r="E1354" s="75" t="s">
        <v>2553</v>
      </c>
      <c r="F1354" s="75" t="s">
        <v>5757</v>
      </c>
    </row>
    <row r="1355" spans="1:6">
      <c r="A1355" s="75">
        <v>5</v>
      </c>
      <c r="B1355" s="76" t="s">
        <v>2553</v>
      </c>
      <c r="C1355" s="75" t="s">
        <v>2554</v>
      </c>
      <c r="D1355" s="75">
        <v>5</v>
      </c>
      <c r="E1355" s="75" t="s">
        <v>5760</v>
      </c>
      <c r="F1355" s="75" t="s">
        <v>5759</v>
      </c>
    </row>
    <row r="1356" spans="1:6">
      <c r="A1356" s="75">
        <v>4</v>
      </c>
      <c r="B1356" s="76" t="s">
        <v>3699</v>
      </c>
      <c r="C1356" s="75" t="s">
        <v>5761</v>
      </c>
      <c r="D1356" s="75">
        <v>4</v>
      </c>
      <c r="E1356" s="75" t="s">
        <v>3699</v>
      </c>
      <c r="F1356" s="75" t="s">
        <v>5762</v>
      </c>
    </row>
    <row r="1357" spans="1:6">
      <c r="A1357" s="75">
        <v>4</v>
      </c>
      <c r="B1357" s="76" t="s">
        <v>3699</v>
      </c>
      <c r="C1357" s="75" t="s">
        <v>5761</v>
      </c>
      <c r="D1357" s="75">
        <v>4</v>
      </c>
      <c r="E1357" s="75" t="s">
        <v>5763</v>
      </c>
      <c r="F1357" s="75" t="s">
        <v>2558</v>
      </c>
    </row>
    <row r="1358" spans="1:6">
      <c r="A1358" s="75">
        <v>5</v>
      </c>
      <c r="B1358" s="76" t="s">
        <v>2555</v>
      </c>
      <c r="C1358" s="75" t="s">
        <v>2556</v>
      </c>
      <c r="D1358" s="75">
        <v>5</v>
      </c>
      <c r="E1358" s="75" t="s">
        <v>5764</v>
      </c>
      <c r="F1358" s="75" t="s">
        <v>5762</v>
      </c>
    </row>
    <row r="1359" spans="1:6">
      <c r="A1359" s="75">
        <v>5</v>
      </c>
      <c r="B1359" s="76" t="s">
        <v>2557</v>
      </c>
      <c r="C1359" s="75" t="s">
        <v>2558</v>
      </c>
      <c r="D1359" s="75">
        <v>5</v>
      </c>
      <c r="E1359" s="75" t="s">
        <v>5765</v>
      </c>
      <c r="F1359" s="75" t="s">
        <v>2558</v>
      </c>
    </row>
    <row r="1360" spans="1:6">
      <c r="A1360" s="75">
        <v>4</v>
      </c>
      <c r="B1360" s="76" t="s">
        <v>3700</v>
      </c>
      <c r="C1360" s="75" t="s">
        <v>2560</v>
      </c>
      <c r="D1360" s="75">
        <v>4</v>
      </c>
      <c r="E1360" s="75" t="s">
        <v>3700</v>
      </c>
      <c r="F1360" s="75" t="s">
        <v>2560</v>
      </c>
    </row>
    <row r="1361" spans="1:6">
      <c r="A1361" s="75">
        <v>5</v>
      </c>
      <c r="B1361" s="76" t="s">
        <v>2559</v>
      </c>
      <c r="C1361" s="75" t="s">
        <v>2560</v>
      </c>
      <c r="D1361" s="75">
        <v>5</v>
      </c>
      <c r="E1361" s="75" t="s">
        <v>2559</v>
      </c>
      <c r="F1361" s="75" t="s">
        <v>2560</v>
      </c>
    </row>
    <row r="1362" spans="1:6">
      <c r="A1362" s="75">
        <v>4</v>
      </c>
      <c r="B1362" s="76" t="s">
        <v>3701</v>
      </c>
      <c r="C1362" s="75" t="s">
        <v>5766</v>
      </c>
      <c r="D1362" s="75">
        <v>4</v>
      </c>
      <c r="E1362" s="75" t="s">
        <v>3695</v>
      </c>
      <c r="F1362" s="75" t="s">
        <v>5755</v>
      </c>
    </row>
    <row r="1363" spans="1:6">
      <c r="A1363" s="75">
        <v>4</v>
      </c>
      <c r="B1363" s="76" t="s">
        <v>3701</v>
      </c>
      <c r="C1363" s="75" t="s">
        <v>5766</v>
      </c>
      <c r="D1363" s="75">
        <v>4</v>
      </c>
      <c r="E1363" s="75" t="s">
        <v>3701</v>
      </c>
      <c r="F1363" s="75" t="s">
        <v>5766</v>
      </c>
    </row>
    <row r="1364" spans="1:6">
      <c r="A1364" s="75">
        <v>5</v>
      </c>
      <c r="B1364" s="76" t="s">
        <v>2561</v>
      </c>
      <c r="C1364" s="75" t="s">
        <v>2562</v>
      </c>
      <c r="D1364" s="75">
        <v>5</v>
      </c>
      <c r="E1364" s="75" t="s">
        <v>2561</v>
      </c>
      <c r="F1364" s="75" t="s">
        <v>2562</v>
      </c>
    </row>
    <row r="1365" spans="1:6">
      <c r="A1365" s="75">
        <v>5</v>
      </c>
      <c r="B1365" s="76" t="s">
        <v>2563</v>
      </c>
      <c r="C1365" s="75" t="s">
        <v>2564</v>
      </c>
      <c r="D1365" s="75">
        <v>5</v>
      </c>
      <c r="E1365" s="75" t="s">
        <v>2563</v>
      </c>
      <c r="F1365" s="75" t="s">
        <v>2564</v>
      </c>
    </row>
    <row r="1366" spans="1:6">
      <c r="A1366" s="75">
        <v>5</v>
      </c>
      <c r="B1366" s="76" t="s">
        <v>2565</v>
      </c>
      <c r="C1366" s="75" t="s">
        <v>2566</v>
      </c>
      <c r="D1366" s="75">
        <v>5</v>
      </c>
      <c r="E1366" s="75" t="s">
        <v>2565</v>
      </c>
      <c r="F1366" s="75" t="s">
        <v>2566</v>
      </c>
    </row>
    <row r="1367" spans="1:6">
      <c r="A1367" s="75">
        <v>5</v>
      </c>
      <c r="B1367" s="76" t="s">
        <v>2567</v>
      </c>
      <c r="C1367" s="75" t="s">
        <v>2568</v>
      </c>
      <c r="D1367" s="75">
        <v>5</v>
      </c>
      <c r="E1367" s="75" t="s">
        <v>2545</v>
      </c>
      <c r="F1367" s="75" t="s">
        <v>5755</v>
      </c>
    </row>
    <row r="1368" spans="1:6">
      <c r="A1368" s="75">
        <v>5</v>
      </c>
      <c r="B1368" s="76" t="s">
        <v>2567</v>
      </c>
      <c r="C1368" s="75" t="s">
        <v>2568</v>
      </c>
      <c r="D1368" s="75">
        <v>5</v>
      </c>
      <c r="E1368" s="75" t="s">
        <v>2567</v>
      </c>
      <c r="F1368" s="75" t="s">
        <v>2568</v>
      </c>
    </row>
    <row r="1369" spans="1:6">
      <c r="A1369" s="75">
        <v>3</v>
      </c>
      <c r="B1369" s="76" t="s">
        <v>5767</v>
      </c>
      <c r="C1369" s="75" t="s">
        <v>5768</v>
      </c>
      <c r="D1369" s="75">
        <v>3</v>
      </c>
      <c r="E1369" s="75" t="s">
        <v>5767</v>
      </c>
      <c r="F1369" s="75" t="s">
        <v>5769</v>
      </c>
    </row>
    <row r="1370" spans="1:6">
      <c r="A1370" s="75">
        <v>3</v>
      </c>
      <c r="B1370" s="76" t="s">
        <v>5767</v>
      </c>
      <c r="C1370" s="75" t="s">
        <v>5768</v>
      </c>
      <c r="D1370" s="75">
        <v>3</v>
      </c>
      <c r="E1370" s="75" t="s">
        <v>5752</v>
      </c>
      <c r="F1370" s="75" t="s">
        <v>5753</v>
      </c>
    </row>
    <row r="1371" spans="1:6">
      <c r="A1371" s="75">
        <v>4</v>
      </c>
      <c r="B1371" s="76" t="s">
        <v>3702</v>
      </c>
      <c r="C1371" s="75" t="s">
        <v>5768</v>
      </c>
      <c r="D1371" s="75">
        <v>4</v>
      </c>
      <c r="E1371" s="75" t="s">
        <v>5770</v>
      </c>
      <c r="F1371" s="75" t="s">
        <v>2570</v>
      </c>
    </row>
    <row r="1372" spans="1:6">
      <c r="A1372" s="75">
        <v>4</v>
      </c>
      <c r="B1372" s="76" t="s">
        <v>3702</v>
      </c>
      <c r="C1372" s="75" t="s">
        <v>5768</v>
      </c>
      <c r="D1372" s="75">
        <v>4</v>
      </c>
      <c r="E1372" s="75" t="s">
        <v>5771</v>
      </c>
      <c r="F1372" s="75" t="s">
        <v>5772</v>
      </c>
    </row>
    <row r="1373" spans="1:6">
      <c r="A1373" s="75">
        <v>4</v>
      </c>
      <c r="B1373" s="76" t="s">
        <v>3702</v>
      </c>
      <c r="C1373" s="75" t="s">
        <v>5768</v>
      </c>
      <c r="D1373" s="75">
        <v>4</v>
      </c>
      <c r="E1373" s="75" t="s">
        <v>5773</v>
      </c>
      <c r="F1373" s="75" t="s">
        <v>2574</v>
      </c>
    </row>
    <row r="1374" spans="1:6">
      <c r="A1374" s="75">
        <v>5</v>
      </c>
      <c r="B1374" s="76" t="s">
        <v>2569</v>
      </c>
      <c r="C1374" s="75" t="s">
        <v>2570</v>
      </c>
      <c r="D1374" s="75">
        <v>5</v>
      </c>
      <c r="E1374" s="75" t="s">
        <v>5774</v>
      </c>
      <c r="F1374" s="75" t="s">
        <v>2570</v>
      </c>
    </row>
    <row r="1375" spans="1:6">
      <c r="A1375" s="75">
        <v>5</v>
      </c>
      <c r="B1375" s="76" t="s">
        <v>2571</v>
      </c>
      <c r="C1375" s="75" t="s">
        <v>2572</v>
      </c>
      <c r="D1375" s="75">
        <v>5</v>
      </c>
      <c r="E1375" s="75" t="s">
        <v>5775</v>
      </c>
      <c r="F1375" s="75" t="s">
        <v>5772</v>
      </c>
    </row>
    <row r="1376" spans="1:6">
      <c r="A1376" s="75">
        <v>5</v>
      </c>
      <c r="B1376" s="76" t="s">
        <v>2573</v>
      </c>
      <c r="C1376" s="75" t="s">
        <v>2574</v>
      </c>
      <c r="D1376" s="75">
        <v>5</v>
      </c>
      <c r="E1376" s="75" t="s">
        <v>5776</v>
      </c>
      <c r="F1376" s="75" t="s">
        <v>2574</v>
      </c>
    </row>
    <row r="1377" spans="1:6">
      <c r="A1377" s="75">
        <v>3</v>
      </c>
      <c r="B1377" s="76" t="s">
        <v>5752</v>
      </c>
      <c r="C1377" s="75" t="s">
        <v>5753</v>
      </c>
      <c r="D1377" s="75">
        <v>3</v>
      </c>
      <c r="E1377" s="75" t="s">
        <v>5749</v>
      </c>
      <c r="F1377" s="75" t="s">
        <v>5751</v>
      </c>
    </row>
    <row r="1378" spans="1:6">
      <c r="A1378" s="75">
        <v>3</v>
      </c>
      <c r="B1378" s="76" t="s">
        <v>5752</v>
      </c>
      <c r="C1378" s="75" t="s">
        <v>5753</v>
      </c>
      <c r="D1378" s="75">
        <v>3</v>
      </c>
      <c r="E1378" s="75" t="s">
        <v>5752</v>
      </c>
      <c r="F1378" s="75" t="s">
        <v>5753</v>
      </c>
    </row>
    <row r="1379" spans="1:6">
      <c r="A1379" s="75">
        <v>4</v>
      </c>
      <c r="B1379" s="76" t="s">
        <v>3703</v>
      </c>
      <c r="C1379" s="75" t="s">
        <v>2576</v>
      </c>
      <c r="D1379" s="75">
        <v>4</v>
      </c>
      <c r="E1379" s="75" t="s">
        <v>3703</v>
      </c>
      <c r="F1379" s="75" t="s">
        <v>5777</v>
      </c>
    </row>
    <row r="1380" spans="1:6">
      <c r="A1380" s="75">
        <v>5</v>
      </c>
      <c r="B1380" s="76" t="s">
        <v>2575</v>
      </c>
      <c r="C1380" s="75" t="s">
        <v>2576</v>
      </c>
      <c r="D1380" s="75">
        <v>5</v>
      </c>
      <c r="E1380" s="75" t="s">
        <v>2575</v>
      </c>
      <c r="F1380" s="75" t="s">
        <v>5777</v>
      </c>
    </row>
    <row r="1381" spans="1:6">
      <c r="A1381" s="75">
        <v>4</v>
      </c>
      <c r="B1381" s="76" t="s">
        <v>3704</v>
      </c>
      <c r="C1381" s="75" t="s">
        <v>2578</v>
      </c>
      <c r="D1381" s="75">
        <v>4</v>
      </c>
      <c r="E1381" s="75" t="s">
        <v>3704</v>
      </c>
      <c r="F1381" s="75" t="s">
        <v>2578</v>
      </c>
    </row>
    <row r="1382" spans="1:6">
      <c r="A1382" s="75">
        <v>5</v>
      </c>
      <c r="B1382" s="76" t="s">
        <v>2577</v>
      </c>
      <c r="C1382" s="75" t="s">
        <v>2578</v>
      </c>
      <c r="D1382" s="75">
        <v>5</v>
      </c>
      <c r="E1382" s="75" t="s">
        <v>2577</v>
      </c>
      <c r="F1382" s="75" t="s">
        <v>2578</v>
      </c>
    </row>
    <row r="1383" spans="1:6">
      <c r="A1383" s="75">
        <v>4</v>
      </c>
      <c r="B1383" s="76" t="s">
        <v>3705</v>
      </c>
      <c r="C1383" s="75" t="s">
        <v>2580</v>
      </c>
      <c r="D1383" s="75">
        <v>4</v>
      </c>
      <c r="E1383" s="75" t="s">
        <v>3705</v>
      </c>
      <c r="F1383" s="75" t="s">
        <v>5778</v>
      </c>
    </row>
    <row r="1384" spans="1:6">
      <c r="A1384" s="75">
        <v>5</v>
      </c>
      <c r="B1384" s="76" t="s">
        <v>2579</v>
      </c>
      <c r="C1384" s="75" t="s">
        <v>2580</v>
      </c>
      <c r="D1384" s="75">
        <v>5</v>
      </c>
      <c r="E1384" s="75" t="s">
        <v>2579</v>
      </c>
      <c r="F1384" s="75" t="s">
        <v>5778</v>
      </c>
    </row>
    <row r="1385" spans="1:6">
      <c r="A1385" s="75">
        <v>4</v>
      </c>
      <c r="B1385" s="76" t="s">
        <v>3706</v>
      </c>
      <c r="C1385" s="75" t="s">
        <v>5759</v>
      </c>
      <c r="D1385" s="75">
        <v>4</v>
      </c>
      <c r="E1385" s="75" t="s">
        <v>3695</v>
      </c>
      <c r="F1385" s="75" t="s">
        <v>5755</v>
      </c>
    </row>
    <row r="1386" spans="1:6">
      <c r="A1386" s="75">
        <v>4</v>
      </c>
      <c r="B1386" s="76" t="s">
        <v>3706</v>
      </c>
      <c r="C1386" s="75" t="s">
        <v>5759</v>
      </c>
      <c r="D1386" s="75">
        <v>4</v>
      </c>
      <c r="E1386" s="75" t="s">
        <v>3706</v>
      </c>
      <c r="F1386" s="75" t="s">
        <v>2582</v>
      </c>
    </row>
    <row r="1387" spans="1:6">
      <c r="A1387" s="75">
        <v>4</v>
      </c>
      <c r="B1387" s="76" t="s">
        <v>3706</v>
      </c>
      <c r="C1387" s="75" t="s">
        <v>5759</v>
      </c>
      <c r="D1387" s="75">
        <v>4</v>
      </c>
      <c r="E1387" s="75" t="s">
        <v>5758</v>
      </c>
      <c r="F1387" s="75" t="s">
        <v>5759</v>
      </c>
    </row>
    <row r="1388" spans="1:6">
      <c r="A1388" s="75">
        <v>5</v>
      </c>
      <c r="B1388" s="76" t="s">
        <v>2581</v>
      </c>
      <c r="C1388" s="75" t="s">
        <v>2582</v>
      </c>
      <c r="D1388" s="75">
        <v>5</v>
      </c>
      <c r="E1388" s="75" t="s">
        <v>5779</v>
      </c>
      <c r="F1388" s="75" t="s">
        <v>2582</v>
      </c>
    </row>
    <row r="1389" spans="1:6">
      <c r="A1389" s="75">
        <v>5</v>
      </c>
      <c r="B1389" s="76" t="s">
        <v>2583</v>
      </c>
      <c r="C1389" s="75" t="s">
        <v>2584</v>
      </c>
      <c r="D1389" s="75">
        <v>5</v>
      </c>
      <c r="E1389" s="75" t="s">
        <v>2545</v>
      </c>
      <c r="F1389" s="75" t="s">
        <v>5755</v>
      </c>
    </row>
    <row r="1390" spans="1:6">
      <c r="A1390" s="75">
        <v>5</v>
      </c>
      <c r="B1390" s="76" t="s">
        <v>2583</v>
      </c>
      <c r="C1390" s="75" t="s">
        <v>2584</v>
      </c>
      <c r="D1390" s="75">
        <v>5</v>
      </c>
      <c r="E1390" s="75" t="s">
        <v>5760</v>
      </c>
      <c r="F1390" s="75" t="s">
        <v>5759</v>
      </c>
    </row>
    <row r="1391" spans="1:6">
      <c r="A1391" s="75">
        <v>3</v>
      </c>
      <c r="B1391" s="76" t="s">
        <v>5780</v>
      </c>
      <c r="C1391" s="75" t="s">
        <v>5781</v>
      </c>
      <c r="D1391" s="75">
        <v>3</v>
      </c>
      <c r="E1391" s="75" t="s">
        <v>5706</v>
      </c>
      <c r="F1391" s="75" t="s">
        <v>5707</v>
      </c>
    </row>
    <row r="1392" spans="1:6">
      <c r="A1392" s="75">
        <v>3</v>
      </c>
      <c r="B1392" s="76" t="s">
        <v>5780</v>
      </c>
      <c r="C1392" s="75" t="s">
        <v>5781</v>
      </c>
      <c r="D1392" s="75">
        <v>3</v>
      </c>
      <c r="E1392" s="75" t="s">
        <v>5708</v>
      </c>
      <c r="F1392" s="75" t="s">
        <v>5709</v>
      </c>
    </row>
    <row r="1393" spans="1:6">
      <c r="A1393" s="75">
        <v>3</v>
      </c>
      <c r="B1393" s="76" t="s">
        <v>5780</v>
      </c>
      <c r="C1393" s="75" t="s">
        <v>5781</v>
      </c>
      <c r="D1393" s="75">
        <v>3</v>
      </c>
      <c r="E1393" s="75" t="s">
        <v>5710</v>
      </c>
      <c r="F1393" s="75" t="s">
        <v>5711</v>
      </c>
    </row>
    <row r="1394" spans="1:6">
      <c r="A1394" s="75">
        <v>4</v>
      </c>
      <c r="B1394" s="76" t="s">
        <v>3707</v>
      </c>
      <c r="C1394" s="75" t="s">
        <v>5782</v>
      </c>
      <c r="D1394" s="75">
        <v>4</v>
      </c>
      <c r="E1394" s="75" t="s">
        <v>5719</v>
      </c>
      <c r="F1394" s="75" t="s">
        <v>5720</v>
      </c>
    </row>
    <row r="1395" spans="1:6">
      <c r="A1395" s="75">
        <v>4</v>
      </c>
      <c r="B1395" s="76" t="s">
        <v>3707</v>
      </c>
      <c r="C1395" s="75" t="s">
        <v>5782</v>
      </c>
      <c r="D1395" s="75">
        <v>4</v>
      </c>
      <c r="E1395" s="75" t="s">
        <v>5721</v>
      </c>
      <c r="F1395" s="75" t="s">
        <v>5722</v>
      </c>
    </row>
    <row r="1396" spans="1:6">
      <c r="A1396" s="75">
        <v>5</v>
      </c>
      <c r="B1396" s="76" t="s">
        <v>2585</v>
      </c>
      <c r="C1396" s="75" t="s">
        <v>2586</v>
      </c>
      <c r="D1396" s="75">
        <v>5</v>
      </c>
      <c r="E1396" s="75" t="s">
        <v>5726</v>
      </c>
      <c r="F1396" s="75" t="s">
        <v>5720</v>
      </c>
    </row>
    <row r="1397" spans="1:6">
      <c r="A1397" s="75">
        <v>5</v>
      </c>
      <c r="B1397" s="76" t="s">
        <v>2587</v>
      </c>
      <c r="C1397" s="75" t="s">
        <v>2588</v>
      </c>
      <c r="D1397" s="75">
        <v>5</v>
      </c>
      <c r="E1397" s="75" t="s">
        <v>5727</v>
      </c>
      <c r="F1397" s="75" t="s">
        <v>5722</v>
      </c>
    </row>
    <row r="1398" spans="1:6">
      <c r="A1398" s="75">
        <v>4</v>
      </c>
      <c r="B1398" s="76" t="s">
        <v>3708</v>
      </c>
      <c r="C1398" s="75" t="s">
        <v>2590</v>
      </c>
      <c r="D1398" s="75">
        <v>4</v>
      </c>
      <c r="E1398" s="75" t="s">
        <v>5723</v>
      </c>
      <c r="F1398" s="75" t="s">
        <v>2590</v>
      </c>
    </row>
    <row r="1399" spans="1:6">
      <c r="A1399" s="75">
        <v>5</v>
      </c>
      <c r="B1399" s="76" t="s">
        <v>2589</v>
      </c>
      <c r="C1399" s="75" t="s">
        <v>2590</v>
      </c>
      <c r="D1399" s="75">
        <v>5</v>
      </c>
      <c r="E1399" s="75" t="s">
        <v>5728</v>
      </c>
      <c r="F1399" s="75" t="s">
        <v>2590</v>
      </c>
    </row>
    <row r="1400" spans="1:6">
      <c r="A1400" s="75">
        <v>4</v>
      </c>
      <c r="B1400" s="76" t="s">
        <v>3709</v>
      </c>
      <c r="C1400" s="75" t="s">
        <v>2592</v>
      </c>
      <c r="D1400" s="75">
        <v>4</v>
      </c>
      <c r="E1400" s="75" t="s">
        <v>5724</v>
      </c>
      <c r="F1400" s="75" t="s">
        <v>5711</v>
      </c>
    </row>
    <row r="1401" spans="1:6">
      <c r="A1401" s="75">
        <v>5</v>
      </c>
      <c r="B1401" s="76" t="s">
        <v>2591</v>
      </c>
      <c r="C1401" s="75" t="s">
        <v>2592</v>
      </c>
      <c r="D1401" s="75">
        <v>5</v>
      </c>
      <c r="E1401" s="75" t="s">
        <v>5729</v>
      </c>
      <c r="F1401" s="75" t="s">
        <v>5730</v>
      </c>
    </row>
    <row r="1402" spans="1:6">
      <c r="A1402" s="75">
        <v>3</v>
      </c>
      <c r="B1402" s="76" t="s">
        <v>5783</v>
      </c>
      <c r="C1402" s="75" t="s">
        <v>5784</v>
      </c>
      <c r="D1402" s="75">
        <v>3</v>
      </c>
      <c r="E1402" s="75" t="s">
        <v>5749</v>
      </c>
      <c r="F1402" s="75" t="s">
        <v>5751</v>
      </c>
    </row>
    <row r="1403" spans="1:6">
      <c r="A1403" s="75">
        <v>3</v>
      </c>
      <c r="B1403" s="76" t="s">
        <v>5783</v>
      </c>
      <c r="C1403" s="75" t="s">
        <v>5784</v>
      </c>
      <c r="D1403" s="75">
        <v>3</v>
      </c>
      <c r="E1403" s="75" t="s">
        <v>5752</v>
      </c>
      <c r="F1403" s="75" t="s">
        <v>5753</v>
      </c>
    </row>
    <row r="1404" spans="1:6">
      <c r="A1404" s="75">
        <v>3</v>
      </c>
      <c r="B1404" s="76" t="s">
        <v>5783</v>
      </c>
      <c r="C1404" s="75" t="s">
        <v>5784</v>
      </c>
      <c r="D1404" s="75">
        <v>3</v>
      </c>
      <c r="E1404" s="75" t="s">
        <v>5780</v>
      </c>
      <c r="F1404" s="75" t="s">
        <v>5785</v>
      </c>
    </row>
    <row r="1405" spans="1:6">
      <c r="A1405" s="75">
        <v>4</v>
      </c>
      <c r="B1405" s="76" t="s">
        <v>3710</v>
      </c>
      <c r="C1405" s="75" t="s">
        <v>5786</v>
      </c>
      <c r="D1405" s="75">
        <v>4</v>
      </c>
      <c r="E1405" s="75" t="s">
        <v>3707</v>
      </c>
      <c r="F1405" s="75" t="s">
        <v>5786</v>
      </c>
    </row>
    <row r="1406" spans="1:6">
      <c r="A1406" s="75">
        <v>5</v>
      </c>
      <c r="B1406" s="76" t="s">
        <v>2593</v>
      </c>
      <c r="C1406" s="75" t="s">
        <v>2594</v>
      </c>
      <c r="D1406" s="75">
        <v>5</v>
      </c>
      <c r="E1406" s="75" t="s">
        <v>2585</v>
      </c>
      <c r="F1406" s="75" t="s">
        <v>2594</v>
      </c>
    </row>
    <row r="1407" spans="1:6">
      <c r="A1407" s="75">
        <v>5</v>
      </c>
      <c r="B1407" s="76" t="s">
        <v>2595</v>
      </c>
      <c r="C1407" s="75" t="s">
        <v>2596</v>
      </c>
      <c r="D1407" s="75">
        <v>5</v>
      </c>
      <c r="E1407" s="75" t="s">
        <v>2587</v>
      </c>
      <c r="F1407" s="75" t="s">
        <v>2596</v>
      </c>
    </row>
    <row r="1408" spans="1:6">
      <c r="A1408" s="75">
        <v>4</v>
      </c>
      <c r="B1408" s="76" t="s">
        <v>3711</v>
      </c>
      <c r="C1408" s="75" t="s">
        <v>2598</v>
      </c>
      <c r="D1408" s="75">
        <v>4</v>
      </c>
      <c r="E1408" s="75" t="s">
        <v>3708</v>
      </c>
      <c r="F1408" s="75" t="s">
        <v>2598</v>
      </c>
    </row>
    <row r="1409" spans="1:6">
      <c r="A1409" s="75">
        <v>5</v>
      </c>
      <c r="B1409" s="76" t="s">
        <v>2597</v>
      </c>
      <c r="C1409" s="75" t="s">
        <v>2598</v>
      </c>
      <c r="D1409" s="75">
        <v>5</v>
      </c>
      <c r="E1409" s="75" t="s">
        <v>2589</v>
      </c>
      <c r="F1409" s="75" t="s">
        <v>2598</v>
      </c>
    </row>
    <row r="1410" spans="1:6">
      <c r="A1410" s="75">
        <v>4</v>
      </c>
      <c r="B1410" s="76" t="s">
        <v>3712</v>
      </c>
      <c r="C1410" s="75" t="s">
        <v>5787</v>
      </c>
      <c r="D1410" s="75">
        <v>4</v>
      </c>
      <c r="E1410" s="75" t="s">
        <v>3709</v>
      </c>
      <c r="F1410" s="75" t="s">
        <v>5787</v>
      </c>
    </row>
    <row r="1411" spans="1:6">
      <c r="A1411" s="75">
        <v>5</v>
      </c>
      <c r="B1411" s="76" t="s">
        <v>2599</v>
      </c>
      <c r="C1411" s="75" t="s">
        <v>2600</v>
      </c>
      <c r="D1411" s="75">
        <v>5</v>
      </c>
      <c r="E1411" s="75" t="s">
        <v>5788</v>
      </c>
      <c r="F1411" s="75" t="s">
        <v>2600</v>
      </c>
    </row>
    <row r="1412" spans="1:6">
      <c r="A1412" s="75">
        <v>5</v>
      </c>
      <c r="B1412" s="76" t="s">
        <v>2601</v>
      </c>
      <c r="C1412" s="75" t="s">
        <v>2602</v>
      </c>
      <c r="D1412" s="75">
        <v>5</v>
      </c>
      <c r="E1412" s="75" t="s">
        <v>5789</v>
      </c>
      <c r="F1412" s="75" t="s">
        <v>5790</v>
      </c>
    </row>
    <row r="1413" spans="1:6">
      <c r="A1413" s="75">
        <v>4</v>
      </c>
      <c r="B1413" s="76" t="s">
        <v>3713</v>
      </c>
      <c r="C1413" s="75" t="s">
        <v>2604</v>
      </c>
      <c r="D1413" s="75">
        <v>4</v>
      </c>
      <c r="E1413" s="75" t="s">
        <v>5791</v>
      </c>
      <c r="F1413" s="75" t="s">
        <v>2604</v>
      </c>
    </row>
    <row r="1414" spans="1:6">
      <c r="A1414" s="75">
        <v>5</v>
      </c>
      <c r="B1414" s="76" t="s">
        <v>2603</v>
      </c>
      <c r="C1414" s="75" t="s">
        <v>2604</v>
      </c>
      <c r="D1414" s="75">
        <v>5</v>
      </c>
      <c r="E1414" s="75" t="s">
        <v>5792</v>
      </c>
      <c r="F1414" s="75" t="s">
        <v>2604</v>
      </c>
    </row>
    <row r="1415" spans="1:6">
      <c r="A1415" s="75">
        <v>4</v>
      </c>
      <c r="B1415" s="76" t="s">
        <v>3714</v>
      </c>
      <c r="C1415" s="75" t="s">
        <v>2606</v>
      </c>
      <c r="D1415" s="75">
        <v>4</v>
      </c>
      <c r="E1415" s="75" t="s">
        <v>5793</v>
      </c>
      <c r="F1415" s="75" t="s">
        <v>2606</v>
      </c>
    </row>
    <row r="1416" spans="1:6">
      <c r="A1416" s="75">
        <v>5</v>
      </c>
      <c r="B1416" s="76" t="s">
        <v>2605</v>
      </c>
      <c r="C1416" s="75" t="s">
        <v>2606</v>
      </c>
      <c r="D1416" s="75">
        <v>5</v>
      </c>
      <c r="E1416" s="75" t="s">
        <v>5794</v>
      </c>
      <c r="F1416" s="75" t="s">
        <v>2606</v>
      </c>
    </row>
    <row r="1417" spans="1:6">
      <c r="A1417" s="75">
        <v>4</v>
      </c>
      <c r="B1417" s="76" t="s">
        <v>3715</v>
      </c>
      <c r="C1417" s="75" t="s">
        <v>5795</v>
      </c>
      <c r="D1417" s="75">
        <v>4</v>
      </c>
      <c r="E1417" s="75" t="s">
        <v>5796</v>
      </c>
      <c r="F1417" s="75" t="s">
        <v>5795</v>
      </c>
    </row>
    <row r="1418" spans="1:6">
      <c r="A1418" s="75">
        <v>5</v>
      </c>
      <c r="B1418" s="76" t="s">
        <v>2607</v>
      </c>
      <c r="C1418" s="75" t="s">
        <v>2608</v>
      </c>
      <c r="D1418" s="75">
        <v>5</v>
      </c>
      <c r="E1418" s="75" t="s">
        <v>5797</v>
      </c>
      <c r="F1418" s="75" t="s">
        <v>2608</v>
      </c>
    </row>
    <row r="1419" spans="1:6">
      <c r="A1419" s="75">
        <v>5</v>
      </c>
      <c r="B1419" s="76" t="s">
        <v>2609</v>
      </c>
      <c r="C1419" s="75" t="s">
        <v>2610</v>
      </c>
      <c r="D1419" s="75">
        <v>5</v>
      </c>
      <c r="E1419" s="75" t="s">
        <v>5798</v>
      </c>
      <c r="F1419" s="75" t="s">
        <v>2610</v>
      </c>
    </row>
    <row r="1420" spans="1:6">
      <c r="A1420" s="75">
        <v>4</v>
      </c>
      <c r="B1420" s="76" t="s">
        <v>3716</v>
      </c>
      <c r="C1420" s="75" t="s">
        <v>5799</v>
      </c>
      <c r="D1420" s="75">
        <v>4</v>
      </c>
      <c r="E1420" s="75" t="s">
        <v>5800</v>
      </c>
      <c r="F1420" s="75" t="s">
        <v>5799</v>
      </c>
    </row>
    <row r="1421" spans="1:6">
      <c r="A1421" s="75">
        <v>5</v>
      </c>
      <c r="B1421" s="76" t="s">
        <v>2611</v>
      </c>
      <c r="C1421" s="75" t="s">
        <v>2612</v>
      </c>
      <c r="D1421" s="75">
        <v>5</v>
      </c>
      <c r="E1421" s="75" t="s">
        <v>5801</v>
      </c>
      <c r="F1421" s="75" t="s">
        <v>2612</v>
      </c>
    </row>
    <row r="1422" spans="1:6">
      <c r="A1422" s="75">
        <v>5</v>
      </c>
      <c r="B1422" s="76" t="s">
        <v>2613</v>
      </c>
      <c r="C1422" s="75" t="s">
        <v>2614</v>
      </c>
      <c r="D1422" s="75">
        <v>5</v>
      </c>
      <c r="E1422" s="75" t="s">
        <v>5802</v>
      </c>
      <c r="F1422" s="75" t="s">
        <v>2614</v>
      </c>
    </row>
    <row r="1423" spans="1:6">
      <c r="A1423" s="75">
        <v>5</v>
      </c>
      <c r="B1423" s="76" t="s">
        <v>2615</v>
      </c>
      <c r="C1423" s="75" t="s">
        <v>2616</v>
      </c>
      <c r="D1423" s="75">
        <v>5</v>
      </c>
      <c r="E1423" s="75" t="s">
        <v>5803</v>
      </c>
      <c r="F1423" s="75" t="s">
        <v>2616</v>
      </c>
    </row>
    <row r="1424" spans="1:6">
      <c r="A1424" s="75">
        <v>4</v>
      </c>
      <c r="B1424" s="76" t="s">
        <v>3717</v>
      </c>
      <c r="C1424" s="75" t="s">
        <v>2618</v>
      </c>
      <c r="D1424" s="75">
        <v>4</v>
      </c>
      <c r="E1424" s="75" t="s">
        <v>3701</v>
      </c>
      <c r="F1424" s="75" t="s">
        <v>5766</v>
      </c>
    </row>
    <row r="1425" spans="1:6">
      <c r="A1425" s="75">
        <v>4</v>
      </c>
      <c r="B1425" s="76" t="s">
        <v>3717</v>
      </c>
      <c r="C1425" s="75" t="s">
        <v>2618</v>
      </c>
      <c r="D1425" s="75">
        <v>4</v>
      </c>
      <c r="E1425" s="75" t="s">
        <v>5758</v>
      </c>
      <c r="F1425" s="75" t="s">
        <v>5759</v>
      </c>
    </row>
    <row r="1426" spans="1:6">
      <c r="A1426" s="75">
        <v>5</v>
      </c>
      <c r="B1426" s="76" t="s">
        <v>2617</v>
      </c>
      <c r="C1426" s="75" t="s">
        <v>2618</v>
      </c>
      <c r="D1426" s="75">
        <v>5</v>
      </c>
      <c r="E1426" s="75" t="s">
        <v>2567</v>
      </c>
      <c r="F1426" s="75" t="s">
        <v>2568</v>
      </c>
    </row>
    <row r="1427" spans="1:6">
      <c r="A1427" s="75">
        <v>5</v>
      </c>
      <c r="B1427" s="76" t="s">
        <v>2617</v>
      </c>
      <c r="C1427" s="75" t="s">
        <v>2618</v>
      </c>
      <c r="D1427" s="75">
        <v>5</v>
      </c>
      <c r="E1427" s="75" t="s">
        <v>5760</v>
      </c>
      <c r="F1427" s="75" t="s">
        <v>5759</v>
      </c>
    </row>
    <row r="1428" spans="1:6">
      <c r="A1428" s="75">
        <v>3</v>
      </c>
      <c r="B1428" s="76" t="s">
        <v>5804</v>
      </c>
      <c r="C1428" s="75" t="s">
        <v>2620</v>
      </c>
      <c r="D1428" s="75">
        <v>3</v>
      </c>
      <c r="E1428" s="75" t="s">
        <v>5804</v>
      </c>
      <c r="F1428" s="75" t="s">
        <v>2620</v>
      </c>
    </row>
    <row r="1429" spans="1:6">
      <c r="A1429" s="75">
        <v>4</v>
      </c>
      <c r="B1429" s="76" t="s">
        <v>3718</v>
      </c>
      <c r="C1429" s="75" t="s">
        <v>2620</v>
      </c>
      <c r="D1429" s="75">
        <v>4</v>
      </c>
      <c r="E1429" s="75" t="s">
        <v>3718</v>
      </c>
      <c r="F1429" s="75" t="s">
        <v>2620</v>
      </c>
    </row>
    <row r="1430" spans="1:6">
      <c r="A1430" s="75">
        <v>5</v>
      </c>
      <c r="B1430" s="76" t="s">
        <v>2619</v>
      </c>
      <c r="C1430" s="75" t="s">
        <v>2620</v>
      </c>
      <c r="D1430" s="75">
        <v>5</v>
      </c>
      <c r="E1430" s="75" t="s">
        <v>2619</v>
      </c>
      <c r="F1430" s="75" t="s">
        <v>2620</v>
      </c>
    </row>
    <row r="1431" spans="1:6">
      <c r="A1431" s="75">
        <v>2</v>
      </c>
      <c r="B1431" s="76" t="s">
        <v>4881</v>
      </c>
      <c r="C1431" s="75" t="s">
        <v>5805</v>
      </c>
      <c r="D1431" s="75">
        <v>2</v>
      </c>
      <c r="E1431" s="75" t="s">
        <v>4879</v>
      </c>
      <c r="F1431" s="75" t="s">
        <v>5702</v>
      </c>
    </row>
    <row r="1432" spans="1:6">
      <c r="A1432" s="75">
        <v>2</v>
      </c>
      <c r="B1432" s="76" t="s">
        <v>4881</v>
      </c>
      <c r="C1432" s="75" t="s">
        <v>5805</v>
      </c>
      <c r="D1432" s="75">
        <v>2</v>
      </c>
      <c r="E1432" s="75" t="s">
        <v>4881</v>
      </c>
      <c r="F1432" s="75" t="s">
        <v>5806</v>
      </c>
    </row>
    <row r="1433" spans="1:6">
      <c r="A1433" s="75">
        <v>3</v>
      </c>
      <c r="B1433" s="76" t="s">
        <v>5807</v>
      </c>
      <c r="C1433" s="75" t="s">
        <v>5808</v>
      </c>
      <c r="D1433" s="75">
        <v>3</v>
      </c>
      <c r="E1433" s="75" t="s">
        <v>5807</v>
      </c>
      <c r="F1433" s="75" t="s">
        <v>5809</v>
      </c>
    </row>
    <row r="1434" spans="1:6">
      <c r="A1434" s="75">
        <v>3</v>
      </c>
      <c r="B1434" s="76" t="s">
        <v>5807</v>
      </c>
      <c r="C1434" s="75" t="s">
        <v>5808</v>
      </c>
      <c r="D1434" s="75">
        <v>3</v>
      </c>
      <c r="E1434" s="75" t="s">
        <v>5810</v>
      </c>
      <c r="F1434" s="75" t="s">
        <v>5811</v>
      </c>
    </row>
    <row r="1435" spans="1:6">
      <c r="A1435" s="75">
        <v>3</v>
      </c>
      <c r="B1435" s="76" t="s">
        <v>5807</v>
      </c>
      <c r="C1435" s="75" t="s">
        <v>5808</v>
      </c>
      <c r="D1435" s="75">
        <v>3</v>
      </c>
      <c r="E1435" s="75" t="s">
        <v>5812</v>
      </c>
      <c r="F1435" s="75" t="s">
        <v>5813</v>
      </c>
    </row>
    <row r="1436" spans="1:6">
      <c r="A1436" s="75">
        <v>4</v>
      </c>
      <c r="B1436" s="76" t="s">
        <v>3719</v>
      </c>
      <c r="C1436" s="75" t="s">
        <v>5814</v>
      </c>
      <c r="D1436" s="75">
        <v>4</v>
      </c>
      <c r="E1436" s="75" t="s">
        <v>3719</v>
      </c>
      <c r="F1436" s="75" t="s">
        <v>5815</v>
      </c>
    </row>
    <row r="1437" spans="1:6">
      <c r="A1437" s="75">
        <v>4</v>
      </c>
      <c r="B1437" s="76" t="s">
        <v>3719</v>
      </c>
      <c r="C1437" s="75" t="s">
        <v>5814</v>
      </c>
      <c r="D1437" s="75">
        <v>4</v>
      </c>
      <c r="E1437" s="75" t="s">
        <v>3749</v>
      </c>
      <c r="F1437" s="75" t="s">
        <v>5816</v>
      </c>
    </row>
    <row r="1438" spans="1:6">
      <c r="A1438" s="75">
        <v>4</v>
      </c>
      <c r="B1438" s="76" t="s">
        <v>3719</v>
      </c>
      <c r="C1438" s="75" t="s">
        <v>5814</v>
      </c>
      <c r="D1438" s="75">
        <v>4</v>
      </c>
      <c r="E1438" s="75" t="s">
        <v>3752</v>
      </c>
      <c r="F1438" s="75" t="s">
        <v>5817</v>
      </c>
    </row>
    <row r="1439" spans="1:6">
      <c r="A1439" s="75">
        <v>4</v>
      </c>
      <c r="B1439" s="76" t="s">
        <v>3719</v>
      </c>
      <c r="C1439" s="75" t="s">
        <v>5814</v>
      </c>
      <c r="D1439" s="75">
        <v>4</v>
      </c>
      <c r="E1439" s="75" t="s">
        <v>5818</v>
      </c>
      <c r="F1439" s="75" t="s">
        <v>5819</v>
      </c>
    </row>
    <row r="1440" spans="1:6">
      <c r="A1440" s="75">
        <v>5</v>
      </c>
      <c r="B1440" s="76" t="s">
        <v>2621</v>
      </c>
      <c r="C1440" s="75" t="s">
        <v>2622</v>
      </c>
      <c r="D1440" s="75">
        <v>5</v>
      </c>
      <c r="E1440" s="75" t="s">
        <v>2621</v>
      </c>
      <c r="F1440" s="75" t="s">
        <v>2622</v>
      </c>
    </row>
    <row r="1441" spans="1:6">
      <c r="A1441" s="75">
        <v>5</v>
      </c>
      <c r="B1441" s="76" t="s">
        <v>2623</v>
      </c>
      <c r="C1441" s="75" t="s">
        <v>2624</v>
      </c>
      <c r="D1441" s="75">
        <v>5</v>
      </c>
      <c r="E1441" s="75" t="s">
        <v>2623</v>
      </c>
      <c r="F1441" s="75" t="s">
        <v>2624</v>
      </c>
    </row>
    <row r="1442" spans="1:6">
      <c r="A1442" s="75">
        <v>5</v>
      </c>
      <c r="B1442" s="76" t="s">
        <v>2625</v>
      </c>
      <c r="C1442" s="75" t="s">
        <v>2626</v>
      </c>
      <c r="D1442" s="75">
        <v>5</v>
      </c>
      <c r="E1442" s="75" t="s">
        <v>5820</v>
      </c>
      <c r="F1442" s="75" t="s">
        <v>5816</v>
      </c>
    </row>
    <row r="1443" spans="1:6">
      <c r="A1443" s="75">
        <v>5</v>
      </c>
      <c r="B1443" s="76" t="s">
        <v>2627</v>
      </c>
      <c r="C1443" s="75" t="s">
        <v>2628</v>
      </c>
      <c r="D1443" s="75">
        <v>5</v>
      </c>
      <c r="E1443" s="75" t="s">
        <v>2737</v>
      </c>
      <c r="F1443" s="75" t="s">
        <v>5817</v>
      </c>
    </row>
    <row r="1444" spans="1:6">
      <c r="A1444" s="75">
        <v>5</v>
      </c>
      <c r="B1444" s="76" t="s">
        <v>2629</v>
      </c>
      <c r="C1444" s="75" t="s">
        <v>2630</v>
      </c>
      <c r="D1444" s="75">
        <v>5</v>
      </c>
      <c r="E1444" s="75" t="s">
        <v>5821</v>
      </c>
      <c r="F1444" s="75" t="s">
        <v>5819</v>
      </c>
    </row>
    <row r="1445" spans="1:6">
      <c r="A1445" s="75">
        <v>4</v>
      </c>
      <c r="B1445" s="76" t="s">
        <v>3720</v>
      </c>
      <c r="C1445" s="75" t="s">
        <v>5822</v>
      </c>
      <c r="D1445" s="75">
        <v>4</v>
      </c>
      <c r="E1445" s="75" t="s">
        <v>5823</v>
      </c>
      <c r="F1445" s="75" t="s">
        <v>5824</v>
      </c>
    </row>
    <row r="1446" spans="1:6">
      <c r="A1446" s="75">
        <v>4</v>
      </c>
      <c r="B1446" s="76" t="s">
        <v>3720</v>
      </c>
      <c r="C1446" s="75" t="s">
        <v>5822</v>
      </c>
      <c r="D1446" s="75">
        <v>4</v>
      </c>
      <c r="E1446" s="75" t="s">
        <v>3750</v>
      </c>
      <c r="F1446" s="75" t="s">
        <v>5825</v>
      </c>
    </row>
    <row r="1447" spans="1:6">
      <c r="A1447" s="75">
        <v>4</v>
      </c>
      <c r="B1447" s="76" t="s">
        <v>3720</v>
      </c>
      <c r="C1447" s="75" t="s">
        <v>5822</v>
      </c>
      <c r="D1447" s="75">
        <v>4</v>
      </c>
      <c r="E1447" s="75" t="s">
        <v>5826</v>
      </c>
      <c r="F1447" s="75" t="s">
        <v>5827</v>
      </c>
    </row>
    <row r="1448" spans="1:6">
      <c r="A1448" s="75">
        <v>4</v>
      </c>
      <c r="B1448" s="76" t="s">
        <v>3720</v>
      </c>
      <c r="C1448" s="75" t="s">
        <v>5822</v>
      </c>
      <c r="D1448" s="75">
        <v>4</v>
      </c>
      <c r="E1448" s="75" t="s">
        <v>3752</v>
      </c>
      <c r="F1448" s="75" t="s">
        <v>5817</v>
      </c>
    </row>
    <row r="1449" spans="1:6">
      <c r="A1449" s="75">
        <v>4</v>
      </c>
      <c r="B1449" s="76" t="s">
        <v>3720</v>
      </c>
      <c r="C1449" s="75" t="s">
        <v>5822</v>
      </c>
      <c r="D1449" s="75">
        <v>4</v>
      </c>
      <c r="E1449" s="75" t="s">
        <v>5818</v>
      </c>
      <c r="F1449" s="75" t="s">
        <v>5819</v>
      </c>
    </row>
    <row r="1450" spans="1:6">
      <c r="A1450" s="75">
        <v>5</v>
      </c>
      <c r="B1450" s="76" t="s">
        <v>2631</v>
      </c>
      <c r="C1450" s="75" t="s">
        <v>2632</v>
      </c>
      <c r="D1450" s="75">
        <v>5</v>
      </c>
      <c r="E1450" s="75" t="s">
        <v>5828</v>
      </c>
      <c r="F1450" s="75" t="s">
        <v>5829</v>
      </c>
    </row>
    <row r="1451" spans="1:6">
      <c r="A1451" s="75">
        <v>5</v>
      </c>
      <c r="B1451" s="76" t="s">
        <v>2633</v>
      </c>
      <c r="C1451" s="75" t="s">
        <v>2634</v>
      </c>
      <c r="D1451" s="75">
        <v>5</v>
      </c>
      <c r="E1451" s="75" t="s">
        <v>5830</v>
      </c>
      <c r="F1451" s="75" t="s">
        <v>2634</v>
      </c>
    </row>
    <row r="1452" spans="1:6">
      <c r="A1452" s="75">
        <v>5</v>
      </c>
      <c r="B1452" s="76" t="s">
        <v>2635</v>
      </c>
      <c r="C1452" s="75" t="s">
        <v>2636</v>
      </c>
      <c r="D1452" s="75">
        <v>5</v>
      </c>
      <c r="E1452" s="75" t="s">
        <v>2733</v>
      </c>
      <c r="F1452" s="75" t="s">
        <v>5825</v>
      </c>
    </row>
    <row r="1453" spans="1:6">
      <c r="A1453" s="75">
        <v>5</v>
      </c>
      <c r="B1453" s="76" t="s">
        <v>2637</v>
      </c>
      <c r="C1453" s="75" t="s">
        <v>2638</v>
      </c>
      <c r="D1453" s="75">
        <v>5</v>
      </c>
      <c r="E1453" s="75" t="s">
        <v>5831</v>
      </c>
      <c r="F1453" s="75" t="s">
        <v>5827</v>
      </c>
    </row>
    <row r="1454" spans="1:6">
      <c r="A1454" s="75">
        <v>5</v>
      </c>
      <c r="B1454" s="76" t="s">
        <v>2639</v>
      </c>
      <c r="C1454" s="75" t="s">
        <v>2640</v>
      </c>
      <c r="D1454" s="75">
        <v>5</v>
      </c>
      <c r="E1454" s="75" t="s">
        <v>2737</v>
      </c>
      <c r="F1454" s="75" t="s">
        <v>5817</v>
      </c>
    </row>
    <row r="1455" spans="1:6">
      <c r="A1455" s="75">
        <v>5</v>
      </c>
      <c r="B1455" s="76" t="s">
        <v>2641</v>
      </c>
      <c r="C1455" s="75" t="s">
        <v>2642</v>
      </c>
      <c r="D1455" s="75">
        <v>5</v>
      </c>
      <c r="E1455" s="75" t="s">
        <v>5821</v>
      </c>
      <c r="F1455" s="75" t="s">
        <v>5819</v>
      </c>
    </row>
    <row r="1456" spans="1:6">
      <c r="A1456" s="75">
        <v>3</v>
      </c>
      <c r="B1456" s="76" t="s">
        <v>5832</v>
      </c>
      <c r="C1456" s="75" t="s">
        <v>5833</v>
      </c>
      <c r="D1456" s="75">
        <v>3</v>
      </c>
      <c r="E1456" s="75" t="s">
        <v>5832</v>
      </c>
      <c r="F1456" s="75" t="s">
        <v>5834</v>
      </c>
    </row>
    <row r="1457" spans="1:6">
      <c r="A1457" s="75">
        <v>3</v>
      </c>
      <c r="B1457" s="76" t="s">
        <v>5832</v>
      </c>
      <c r="C1457" s="75" t="s">
        <v>5833</v>
      </c>
      <c r="D1457" s="75">
        <v>3</v>
      </c>
      <c r="E1457" s="75" t="s">
        <v>5810</v>
      </c>
      <c r="F1457" s="75" t="s">
        <v>5811</v>
      </c>
    </row>
    <row r="1458" spans="1:6">
      <c r="A1458" s="75">
        <v>3</v>
      </c>
      <c r="B1458" s="76" t="s">
        <v>5832</v>
      </c>
      <c r="C1458" s="75" t="s">
        <v>5833</v>
      </c>
      <c r="D1458" s="75">
        <v>3</v>
      </c>
      <c r="E1458" s="75" t="s">
        <v>5812</v>
      </c>
      <c r="F1458" s="75" t="s">
        <v>5813</v>
      </c>
    </row>
    <row r="1459" spans="1:6">
      <c r="A1459" s="75">
        <v>4</v>
      </c>
      <c r="B1459" s="76" t="s">
        <v>3721</v>
      </c>
      <c r="C1459" s="75" t="s">
        <v>2644</v>
      </c>
      <c r="D1459" s="75">
        <v>4</v>
      </c>
      <c r="E1459" s="75" t="s">
        <v>3721</v>
      </c>
      <c r="F1459" s="75" t="s">
        <v>5835</v>
      </c>
    </row>
    <row r="1460" spans="1:6">
      <c r="A1460" s="75">
        <v>4</v>
      </c>
      <c r="B1460" s="76" t="s">
        <v>3721</v>
      </c>
      <c r="C1460" s="75" t="s">
        <v>2644</v>
      </c>
      <c r="D1460" s="75">
        <v>4</v>
      </c>
      <c r="E1460" s="75" t="s">
        <v>3749</v>
      </c>
      <c r="F1460" s="75" t="s">
        <v>5816</v>
      </c>
    </row>
    <row r="1461" spans="1:6">
      <c r="A1461" s="75">
        <v>4</v>
      </c>
      <c r="B1461" s="76" t="s">
        <v>3721</v>
      </c>
      <c r="C1461" s="75" t="s">
        <v>2644</v>
      </c>
      <c r="D1461" s="75">
        <v>4</v>
      </c>
      <c r="E1461" s="75" t="s">
        <v>3752</v>
      </c>
      <c r="F1461" s="75" t="s">
        <v>5817</v>
      </c>
    </row>
    <row r="1462" spans="1:6">
      <c r="A1462" s="75">
        <v>5</v>
      </c>
      <c r="B1462" s="76" t="s">
        <v>2643</v>
      </c>
      <c r="C1462" s="75" t="s">
        <v>2644</v>
      </c>
      <c r="D1462" s="75">
        <v>5</v>
      </c>
      <c r="E1462" s="75" t="s">
        <v>2643</v>
      </c>
      <c r="F1462" s="75" t="s">
        <v>5835</v>
      </c>
    </row>
    <row r="1463" spans="1:6">
      <c r="A1463" s="75">
        <v>5</v>
      </c>
      <c r="B1463" s="76" t="s">
        <v>2643</v>
      </c>
      <c r="C1463" s="75" t="s">
        <v>2644</v>
      </c>
      <c r="D1463" s="75">
        <v>5</v>
      </c>
      <c r="E1463" s="75" t="s">
        <v>5820</v>
      </c>
      <c r="F1463" s="75" t="s">
        <v>5816</v>
      </c>
    </row>
    <row r="1464" spans="1:6">
      <c r="A1464" s="75">
        <v>5</v>
      </c>
      <c r="B1464" s="76" t="s">
        <v>2643</v>
      </c>
      <c r="C1464" s="75" t="s">
        <v>2644</v>
      </c>
      <c r="D1464" s="75">
        <v>5</v>
      </c>
      <c r="E1464" s="75" t="s">
        <v>2737</v>
      </c>
      <c r="F1464" s="75" t="s">
        <v>5817</v>
      </c>
    </row>
    <row r="1465" spans="1:6">
      <c r="A1465" s="75">
        <v>4</v>
      </c>
      <c r="B1465" s="76" t="s">
        <v>3722</v>
      </c>
      <c r="C1465" s="75" t="s">
        <v>2646</v>
      </c>
      <c r="D1465" s="75">
        <v>4</v>
      </c>
      <c r="E1465" s="75" t="s">
        <v>3722</v>
      </c>
      <c r="F1465" s="75" t="s">
        <v>5836</v>
      </c>
    </row>
    <row r="1466" spans="1:6">
      <c r="A1466" s="75">
        <v>5</v>
      </c>
      <c r="B1466" s="76" t="s">
        <v>2645</v>
      </c>
      <c r="C1466" s="75" t="s">
        <v>2646</v>
      </c>
      <c r="D1466" s="75">
        <v>5</v>
      </c>
      <c r="E1466" s="75" t="s">
        <v>2645</v>
      </c>
      <c r="F1466" s="75" t="s">
        <v>5836</v>
      </c>
    </row>
    <row r="1467" spans="1:6">
      <c r="A1467" s="75">
        <v>4</v>
      </c>
      <c r="B1467" s="76" t="s">
        <v>3723</v>
      </c>
      <c r="C1467" s="75" t="s">
        <v>2648</v>
      </c>
      <c r="D1467" s="75">
        <v>4</v>
      </c>
      <c r="E1467" s="75" t="s">
        <v>3723</v>
      </c>
      <c r="F1467" s="75" t="s">
        <v>5837</v>
      </c>
    </row>
    <row r="1468" spans="1:6">
      <c r="A1468" s="75">
        <v>4</v>
      </c>
      <c r="B1468" s="76" t="s">
        <v>3723</v>
      </c>
      <c r="C1468" s="75" t="s">
        <v>2648</v>
      </c>
      <c r="D1468" s="75">
        <v>4</v>
      </c>
      <c r="E1468" s="75" t="s">
        <v>3749</v>
      </c>
      <c r="F1468" s="75" t="s">
        <v>5816</v>
      </c>
    </row>
    <row r="1469" spans="1:6">
      <c r="A1469" s="75">
        <v>4</v>
      </c>
      <c r="B1469" s="76" t="s">
        <v>3723</v>
      </c>
      <c r="C1469" s="75" t="s">
        <v>2648</v>
      </c>
      <c r="D1469" s="75">
        <v>4</v>
      </c>
      <c r="E1469" s="75" t="s">
        <v>3752</v>
      </c>
      <c r="F1469" s="75" t="s">
        <v>5817</v>
      </c>
    </row>
    <row r="1470" spans="1:6">
      <c r="A1470" s="75">
        <v>5</v>
      </c>
      <c r="B1470" s="76" t="s">
        <v>2647</v>
      </c>
      <c r="C1470" s="75" t="s">
        <v>2648</v>
      </c>
      <c r="D1470" s="75">
        <v>5</v>
      </c>
      <c r="E1470" s="75" t="s">
        <v>2647</v>
      </c>
      <c r="F1470" s="75" t="s">
        <v>5837</v>
      </c>
    </row>
    <row r="1471" spans="1:6">
      <c r="A1471" s="75">
        <v>5</v>
      </c>
      <c r="B1471" s="76" t="s">
        <v>2647</v>
      </c>
      <c r="C1471" s="75" t="s">
        <v>2648</v>
      </c>
      <c r="D1471" s="75">
        <v>5</v>
      </c>
      <c r="E1471" s="75" t="s">
        <v>5820</v>
      </c>
      <c r="F1471" s="75" t="s">
        <v>5816</v>
      </c>
    </row>
    <row r="1472" spans="1:6">
      <c r="A1472" s="75">
        <v>5</v>
      </c>
      <c r="B1472" s="76" t="s">
        <v>2647</v>
      </c>
      <c r="C1472" s="75" t="s">
        <v>2648</v>
      </c>
      <c r="D1472" s="75">
        <v>5</v>
      </c>
      <c r="E1472" s="75" t="s">
        <v>2737</v>
      </c>
      <c r="F1472" s="75" t="s">
        <v>5817</v>
      </c>
    </row>
    <row r="1473" spans="1:6">
      <c r="A1473" s="75">
        <v>4</v>
      </c>
      <c r="B1473" s="76" t="s">
        <v>3724</v>
      </c>
      <c r="C1473" s="75" t="s">
        <v>2650</v>
      </c>
      <c r="D1473" s="75">
        <v>4</v>
      </c>
      <c r="E1473" s="75" t="s">
        <v>3724</v>
      </c>
      <c r="F1473" s="75" t="s">
        <v>5838</v>
      </c>
    </row>
    <row r="1474" spans="1:6">
      <c r="A1474" s="75">
        <v>4</v>
      </c>
      <c r="B1474" s="76" t="s">
        <v>3724</v>
      </c>
      <c r="C1474" s="75" t="s">
        <v>2650</v>
      </c>
      <c r="D1474" s="75">
        <v>4</v>
      </c>
      <c r="E1474" s="75" t="s">
        <v>3749</v>
      </c>
      <c r="F1474" s="75" t="s">
        <v>5816</v>
      </c>
    </row>
    <row r="1475" spans="1:6">
      <c r="A1475" s="75">
        <v>4</v>
      </c>
      <c r="B1475" s="76" t="s">
        <v>3724</v>
      </c>
      <c r="C1475" s="75" t="s">
        <v>2650</v>
      </c>
      <c r="D1475" s="75">
        <v>4</v>
      </c>
      <c r="E1475" s="75" t="s">
        <v>3752</v>
      </c>
      <c r="F1475" s="75" t="s">
        <v>5817</v>
      </c>
    </row>
    <row r="1476" spans="1:6">
      <c r="A1476" s="75">
        <v>5</v>
      </c>
      <c r="B1476" s="76" t="s">
        <v>2649</v>
      </c>
      <c r="C1476" s="75" t="s">
        <v>2650</v>
      </c>
      <c r="D1476" s="75">
        <v>5</v>
      </c>
      <c r="E1476" s="75" t="s">
        <v>2649</v>
      </c>
      <c r="F1476" s="75" t="s">
        <v>5838</v>
      </c>
    </row>
    <row r="1477" spans="1:6">
      <c r="A1477" s="75">
        <v>5</v>
      </c>
      <c r="B1477" s="76" t="s">
        <v>2649</v>
      </c>
      <c r="C1477" s="75" t="s">
        <v>2650</v>
      </c>
      <c r="D1477" s="75">
        <v>5</v>
      </c>
      <c r="E1477" s="75" t="s">
        <v>5820</v>
      </c>
      <c r="F1477" s="75" t="s">
        <v>5816</v>
      </c>
    </row>
    <row r="1478" spans="1:6">
      <c r="A1478" s="75">
        <v>5</v>
      </c>
      <c r="B1478" s="76" t="s">
        <v>2649</v>
      </c>
      <c r="C1478" s="75" t="s">
        <v>2650</v>
      </c>
      <c r="D1478" s="75">
        <v>5</v>
      </c>
      <c r="E1478" s="75" t="s">
        <v>2737</v>
      </c>
      <c r="F1478" s="75" t="s">
        <v>5817</v>
      </c>
    </row>
    <row r="1479" spans="1:6">
      <c r="A1479" s="75">
        <v>4</v>
      </c>
      <c r="B1479" s="76" t="s">
        <v>3725</v>
      </c>
      <c r="C1479" s="75" t="s">
        <v>2652</v>
      </c>
      <c r="D1479" s="75">
        <v>4</v>
      </c>
      <c r="E1479" s="75" t="s">
        <v>3725</v>
      </c>
      <c r="F1479" s="75" t="s">
        <v>5839</v>
      </c>
    </row>
    <row r="1480" spans="1:6">
      <c r="A1480" s="75">
        <v>5</v>
      </c>
      <c r="B1480" s="76" t="s">
        <v>2651</v>
      </c>
      <c r="C1480" s="75" t="s">
        <v>2652</v>
      </c>
      <c r="D1480" s="75">
        <v>5</v>
      </c>
      <c r="E1480" s="75" t="s">
        <v>2651</v>
      </c>
      <c r="F1480" s="75" t="s">
        <v>5839</v>
      </c>
    </row>
    <row r="1481" spans="1:6">
      <c r="A1481" s="75">
        <v>4</v>
      </c>
      <c r="B1481" s="76" t="s">
        <v>3726</v>
      </c>
      <c r="C1481" s="75" t="s">
        <v>2654</v>
      </c>
      <c r="D1481" s="75">
        <v>4</v>
      </c>
      <c r="E1481" s="75" t="s">
        <v>3726</v>
      </c>
      <c r="F1481" s="75" t="s">
        <v>5840</v>
      </c>
    </row>
    <row r="1482" spans="1:6">
      <c r="A1482" s="75">
        <v>4</v>
      </c>
      <c r="B1482" s="76" t="s">
        <v>3726</v>
      </c>
      <c r="C1482" s="75" t="s">
        <v>2654</v>
      </c>
      <c r="D1482" s="75">
        <v>4</v>
      </c>
      <c r="E1482" s="75" t="s">
        <v>3747</v>
      </c>
      <c r="F1482" s="75" t="s">
        <v>5841</v>
      </c>
    </row>
    <row r="1483" spans="1:6">
      <c r="A1483" s="75">
        <v>5</v>
      </c>
      <c r="B1483" s="76" t="s">
        <v>2653</v>
      </c>
      <c r="C1483" s="75" t="s">
        <v>2654</v>
      </c>
      <c r="D1483" s="75">
        <v>5</v>
      </c>
      <c r="E1483" s="75" t="s">
        <v>2653</v>
      </c>
      <c r="F1483" s="75" t="s">
        <v>5840</v>
      </c>
    </row>
    <row r="1484" spans="1:6">
      <c r="A1484" s="75">
        <v>5</v>
      </c>
      <c r="B1484" s="76" t="s">
        <v>2653</v>
      </c>
      <c r="C1484" s="75" t="s">
        <v>2654</v>
      </c>
      <c r="D1484" s="75">
        <v>5</v>
      </c>
      <c r="E1484" s="75" t="s">
        <v>5842</v>
      </c>
      <c r="F1484" s="75" t="s">
        <v>5843</v>
      </c>
    </row>
    <row r="1485" spans="1:6">
      <c r="A1485" s="75">
        <v>4</v>
      </c>
      <c r="B1485" s="76" t="s">
        <v>3727</v>
      </c>
      <c r="C1485" s="75" t="s">
        <v>5844</v>
      </c>
      <c r="D1485" s="75">
        <v>4</v>
      </c>
      <c r="E1485" s="75" t="s">
        <v>5845</v>
      </c>
      <c r="F1485" s="75" t="s">
        <v>5846</v>
      </c>
    </row>
    <row r="1486" spans="1:6">
      <c r="A1486" s="75">
        <v>4</v>
      </c>
      <c r="B1486" s="76" t="s">
        <v>3727</v>
      </c>
      <c r="C1486" s="75" t="s">
        <v>5844</v>
      </c>
      <c r="D1486" s="75">
        <v>4</v>
      </c>
      <c r="E1486" s="75" t="s">
        <v>3749</v>
      </c>
      <c r="F1486" s="75" t="s">
        <v>5816</v>
      </c>
    </row>
    <row r="1487" spans="1:6">
      <c r="A1487" s="75">
        <v>4</v>
      </c>
      <c r="B1487" s="76" t="s">
        <v>3727</v>
      </c>
      <c r="C1487" s="75" t="s">
        <v>5844</v>
      </c>
      <c r="D1487" s="75">
        <v>4</v>
      </c>
      <c r="E1487" s="75" t="s">
        <v>3752</v>
      </c>
      <c r="F1487" s="75" t="s">
        <v>5817</v>
      </c>
    </row>
    <row r="1488" spans="1:6">
      <c r="A1488" s="75">
        <v>5</v>
      </c>
      <c r="B1488" s="76" t="s">
        <v>2655</v>
      </c>
      <c r="C1488" s="75" t="s">
        <v>2656</v>
      </c>
      <c r="D1488" s="75">
        <v>5</v>
      </c>
      <c r="E1488" s="75" t="s">
        <v>5847</v>
      </c>
      <c r="F1488" s="75" t="s">
        <v>5848</v>
      </c>
    </row>
    <row r="1489" spans="1:6">
      <c r="A1489" s="75">
        <v>5</v>
      </c>
      <c r="B1489" s="76" t="s">
        <v>2655</v>
      </c>
      <c r="C1489" s="75" t="s">
        <v>2656</v>
      </c>
      <c r="D1489" s="75">
        <v>5</v>
      </c>
      <c r="E1489" s="75" t="s">
        <v>5820</v>
      </c>
      <c r="F1489" s="75" t="s">
        <v>5816</v>
      </c>
    </row>
    <row r="1490" spans="1:6">
      <c r="A1490" s="75">
        <v>5</v>
      </c>
      <c r="B1490" s="76" t="s">
        <v>2655</v>
      </c>
      <c r="C1490" s="75" t="s">
        <v>2656</v>
      </c>
      <c r="D1490" s="75">
        <v>5</v>
      </c>
      <c r="E1490" s="75" t="s">
        <v>2737</v>
      </c>
      <c r="F1490" s="75" t="s">
        <v>5817</v>
      </c>
    </row>
    <row r="1491" spans="1:6">
      <c r="A1491" s="75">
        <v>5</v>
      </c>
      <c r="B1491" s="76" t="s">
        <v>2657</v>
      </c>
      <c r="C1491" s="75" t="s">
        <v>2658</v>
      </c>
      <c r="D1491" s="75">
        <v>5</v>
      </c>
      <c r="E1491" s="75" t="s">
        <v>5849</v>
      </c>
      <c r="F1491" s="75" t="s">
        <v>5850</v>
      </c>
    </row>
    <row r="1492" spans="1:6">
      <c r="A1492" s="75">
        <v>5</v>
      </c>
      <c r="B1492" s="76" t="s">
        <v>2657</v>
      </c>
      <c r="C1492" s="75" t="s">
        <v>2658</v>
      </c>
      <c r="D1492" s="75">
        <v>5</v>
      </c>
      <c r="E1492" s="75" t="s">
        <v>5820</v>
      </c>
      <c r="F1492" s="75" t="s">
        <v>5816</v>
      </c>
    </row>
    <row r="1493" spans="1:6">
      <c r="A1493" s="75">
        <v>5</v>
      </c>
      <c r="B1493" s="76" t="s">
        <v>2657</v>
      </c>
      <c r="C1493" s="75" t="s">
        <v>2658</v>
      </c>
      <c r="D1493" s="75">
        <v>5</v>
      </c>
      <c r="E1493" s="75" t="s">
        <v>2737</v>
      </c>
      <c r="F1493" s="75" t="s">
        <v>5817</v>
      </c>
    </row>
    <row r="1494" spans="1:6">
      <c r="A1494" s="75">
        <v>5</v>
      </c>
      <c r="B1494" s="76" t="s">
        <v>2659</v>
      </c>
      <c r="C1494" s="75" t="s">
        <v>2660</v>
      </c>
      <c r="D1494" s="75">
        <v>5</v>
      </c>
      <c r="E1494" s="75" t="s">
        <v>5851</v>
      </c>
      <c r="F1494" s="75" t="s">
        <v>5852</v>
      </c>
    </row>
    <row r="1495" spans="1:6">
      <c r="A1495" s="75">
        <v>5</v>
      </c>
      <c r="B1495" s="76" t="s">
        <v>2659</v>
      </c>
      <c r="C1495" s="75" t="s">
        <v>2660</v>
      </c>
      <c r="D1495" s="75">
        <v>5</v>
      </c>
      <c r="E1495" s="75" t="s">
        <v>5820</v>
      </c>
      <c r="F1495" s="75" t="s">
        <v>5816</v>
      </c>
    </row>
    <row r="1496" spans="1:6">
      <c r="A1496" s="75">
        <v>5</v>
      </c>
      <c r="B1496" s="76" t="s">
        <v>2659</v>
      </c>
      <c r="C1496" s="75" t="s">
        <v>2660</v>
      </c>
      <c r="D1496" s="75">
        <v>5</v>
      </c>
      <c r="E1496" s="75" t="s">
        <v>2737</v>
      </c>
      <c r="F1496" s="75" t="s">
        <v>5817</v>
      </c>
    </row>
    <row r="1497" spans="1:6">
      <c r="A1497" s="75">
        <v>3</v>
      </c>
      <c r="B1497" s="76" t="s">
        <v>5853</v>
      </c>
      <c r="C1497" s="75" t="s">
        <v>2662</v>
      </c>
      <c r="D1497" s="75">
        <v>3</v>
      </c>
      <c r="E1497" s="75" t="s">
        <v>5853</v>
      </c>
      <c r="F1497" s="75" t="s">
        <v>5854</v>
      </c>
    </row>
    <row r="1498" spans="1:6">
      <c r="A1498" s="75">
        <v>4</v>
      </c>
      <c r="B1498" s="76" t="s">
        <v>3728</v>
      </c>
      <c r="C1498" s="75" t="s">
        <v>2662</v>
      </c>
      <c r="D1498" s="75">
        <v>4</v>
      </c>
      <c r="E1498" s="75" t="s">
        <v>3728</v>
      </c>
      <c r="F1498" s="75" t="s">
        <v>5854</v>
      </c>
    </row>
    <row r="1499" spans="1:6">
      <c r="A1499" s="75">
        <v>5</v>
      </c>
      <c r="B1499" s="76" t="s">
        <v>2661</v>
      </c>
      <c r="C1499" s="75" t="s">
        <v>2662</v>
      </c>
      <c r="D1499" s="75">
        <v>5</v>
      </c>
      <c r="E1499" s="75" t="s">
        <v>2661</v>
      </c>
      <c r="F1499" s="75" t="s">
        <v>5854</v>
      </c>
    </row>
    <row r="1500" spans="1:6">
      <c r="A1500" s="75">
        <v>3</v>
      </c>
      <c r="B1500" s="76" t="s">
        <v>5855</v>
      </c>
      <c r="C1500" s="75" t="s">
        <v>5856</v>
      </c>
      <c r="D1500" s="75">
        <v>3</v>
      </c>
      <c r="E1500" s="75" t="s">
        <v>5855</v>
      </c>
      <c r="F1500" s="75" t="s">
        <v>5857</v>
      </c>
    </row>
    <row r="1501" spans="1:6">
      <c r="A1501" s="75">
        <v>3</v>
      </c>
      <c r="B1501" s="76" t="s">
        <v>5855</v>
      </c>
      <c r="C1501" s="75" t="s">
        <v>5856</v>
      </c>
      <c r="D1501" s="75">
        <v>3</v>
      </c>
      <c r="E1501" s="75" t="s">
        <v>5812</v>
      </c>
      <c r="F1501" s="75" t="s">
        <v>5813</v>
      </c>
    </row>
    <row r="1502" spans="1:6">
      <c r="A1502" s="75">
        <v>4</v>
      </c>
      <c r="B1502" s="76" t="s">
        <v>3729</v>
      </c>
      <c r="C1502" s="75" t="s">
        <v>5856</v>
      </c>
      <c r="D1502" s="75">
        <v>4</v>
      </c>
      <c r="E1502" s="75" t="s">
        <v>5858</v>
      </c>
      <c r="F1502" s="75" t="s">
        <v>5859</v>
      </c>
    </row>
    <row r="1503" spans="1:6">
      <c r="A1503" s="75">
        <v>4</v>
      </c>
      <c r="B1503" s="76" t="s">
        <v>3729</v>
      </c>
      <c r="C1503" s="75" t="s">
        <v>5856</v>
      </c>
      <c r="D1503" s="75">
        <v>4</v>
      </c>
      <c r="E1503" s="75" t="s">
        <v>5860</v>
      </c>
      <c r="F1503" s="75" t="s">
        <v>5861</v>
      </c>
    </row>
    <row r="1504" spans="1:6">
      <c r="A1504" s="75">
        <v>4</v>
      </c>
      <c r="B1504" s="76" t="s">
        <v>3729</v>
      </c>
      <c r="C1504" s="75" t="s">
        <v>5856</v>
      </c>
      <c r="D1504" s="75">
        <v>4</v>
      </c>
      <c r="E1504" s="75" t="s">
        <v>5862</v>
      </c>
      <c r="F1504" s="75" t="s">
        <v>5863</v>
      </c>
    </row>
    <row r="1505" spans="1:6">
      <c r="A1505" s="75">
        <v>4</v>
      </c>
      <c r="B1505" s="76" t="s">
        <v>3729</v>
      </c>
      <c r="C1505" s="75" t="s">
        <v>5856</v>
      </c>
      <c r="D1505" s="75">
        <v>4</v>
      </c>
      <c r="E1505" s="75" t="s">
        <v>3752</v>
      </c>
      <c r="F1505" s="75" t="s">
        <v>5817</v>
      </c>
    </row>
    <row r="1506" spans="1:6">
      <c r="A1506" s="75">
        <v>5</v>
      </c>
      <c r="B1506" s="76" t="s">
        <v>2663</v>
      </c>
      <c r="C1506" s="75" t="s">
        <v>2664</v>
      </c>
      <c r="D1506" s="75">
        <v>5</v>
      </c>
      <c r="E1506" s="75" t="s">
        <v>5864</v>
      </c>
      <c r="F1506" s="75" t="s">
        <v>5859</v>
      </c>
    </row>
    <row r="1507" spans="1:6">
      <c r="A1507" s="75">
        <v>5</v>
      </c>
      <c r="B1507" s="76" t="s">
        <v>2663</v>
      </c>
      <c r="C1507" s="75" t="s">
        <v>2664</v>
      </c>
      <c r="D1507" s="75">
        <v>5</v>
      </c>
      <c r="E1507" s="75" t="s">
        <v>2737</v>
      </c>
      <c r="F1507" s="75" t="s">
        <v>5817</v>
      </c>
    </row>
    <row r="1508" spans="1:6">
      <c r="A1508" s="75">
        <v>5</v>
      </c>
      <c r="B1508" s="76" t="s">
        <v>2665</v>
      </c>
      <c r="C1508" s="75" t="s">
        <v>2666</v>
      </c>
      <c r="D1508" s="75">
        <v>5</v>
      </c>
      <c r="E1508" s="75" t="s">
        <v>5865</v>
      </c>
      <c r="F1508" s="75" t="s">
        <v>5861</v>
      </c>
    </row>
    <row r="1509" spans="1:6">
      <c r="A1509" s="75">
        <v>5</v>
      </c>
      <c r="B1509" s="76" t="s">
        <v>2665</v>
      </c>
      <c r="C1509" s="75" t="s">
        <v>2666</v>
      </c>
      <c r="D1509" s="75">
        <v>5</v>
      </c>
      <c r="E1509" s="75" t="s">
        <v>2737</v>
      </c>
      <c r="F1509" s="75" t="s">
        <v>5817</v>
      </c>
    </row>
    <row r="1510" spans="1:6">
      <c r="A1510" s="75">
        <v>5</v>
      </c>
      <c r="B1510" s="76" t="s">
        <v>2667</v>
      </c>
      <c r="C1510" s="75" t="s">
        <v>2668</v>
      </c>
      <c r="D1510" s="75">
        <v>5</v>
      </c>
      <c r="E1510" s="75" t="s">
        <v>5866</v>
      </c>
      <c r="F1510" s="75" t="s">
        <v>5863</v>
      </c>
    </row>
    <row r="1511" spans="1:6">
      <c r="A1511" s="75">
        <v>5</v>
      </c>
      <c r="B1511" s="76" t="s">
        <v>2667</v>
      </c>
      <c r="C1511" s="75" t="s">
        <v>2668</v>
      </c>
      <c r="D1511" s="75">
        <v>5</v>
      </c>
      <c r="E1511" s="75" t="s">
        <v>2737</v>
      </c>
      <c r="F1511" s="75" t="s">
        <v>5817</v>
      </c>
    </row>
    <row r="1512" spans="1:6">
      <c r="A1512" s="75">
        <v>3</v>
      </c>
      <c r="B1512" s="76" t="s">
        <v>5867</v>
      </c>
      <c r="C1512" s="75" t="s">
        <v>5868</v>
      </c>
      <c r="D1512" s="75">
        <v>3</v>
      </c>
      <c r="E1512" s="75" t="s">
        <v>5867</v>
      </c>
      <c r="F1512" s="75" t="s">
        <v>5869</v>
      </c>
    </row>
    <row r="1513" spans="1:6">
      <c r="A1513" s="75">
        <v>3</v>
      </c>
      <c r="B1513" s="76" t="s">
        <v>5867</v>
      </c>
      <c r="C1513" s="75" t="s">
        <v>5868</v>
      </c>
      <c r="D1513" s="75">
        <v>3</v>
      </c>
      <c r="E1513" s="75" t="s">
        <v>5870</v>
      </c>
      <c r="F1513" s="75" t="s">
        <v>5871</v>
      </c>
    </row>
    <row r="1514" spans="1:6">
      <c r="A1514" s="75">
        <v>3</v>
      </c>
      <c r="B1514" s="76" t="s">
        <v>5867</v>
      </c>
      <c r="C1514" s="75" t="s">
        <v>5868</v>
      </c>
      <c r="D1514" s="75">
        <v>3</v>
      </c>
      <c r="E1514" s="75" t="s">
        <v>5810</v>
      </c>
      <c r="F1514" s="75" t="s">
        <v>5811</v>
      </c>
    </row>
    <row r="1515" spans="1:6">
      <c r="A1515" s="75">
        <v>3</v>
      </c>
      <c r="B1515" s="76" t="s">
        <v>5867</v>
      </c>
      <c r="C1515" s="75" t="s">
        <v>5868</v>
      </c>
      <c r="D1515" s="75">
        <v>3</v>
      </c>
      <c r="E1515" s="75" t="s">
        <v>5812</v>
      </c>
      <c r="F1515" s="75" t="s">
        <v>5813</v>
      </c>
    </row>
    <row r="1516" spans="1:6">
      <c r="A1516" s="75">
        <v>4</v>
      </c>
      <c r="B1516" s="76" t="s">
        <v>3730</v>
      </c>
      <c r="C1516" s="75" t="s">
        <v>2670</v>
      </c>
      <c r="D1516" s="75">
        <v>4</v>
      </c>
      <c r="E1516" s="75" t="s">
        <v>3730</v>
      </c>
      <c r="F1516" s="75" t="s">
        <v>5872</v>
      </c>
    </row>
    <row r="1517" spans="1:6">
      <c r="A1517" s="75">
        <v>4</v>
      </c>
      <c r="B1517" s="76" t="s">
        <v>3730</v>
      </c>
      <c r="C1517" s="75" t="s">
        <v>2670</v>
      </c>
      <c r="D1517" s="75">
        <v>4</v>
      </c>
      <c r="E1517" s="75" t="s">
        <v>3750</v>
      </c>
      <c r="F1517" s="75" t="s">
        <v>5825</v>
      </c>
    </row>
    <row r="1518" spans="1:6">
      <c r="A1518" s="75">
        <v>4</v>
      </c>
      <c r="B1518" s="76" t="s">
        <v>3730</v>
      </c>
      <c r="C1518" s="75" t="s">
        <v>2670</v>
      </c>
      <c r="D1518" s="75">
        <v>4</v>
      </c>
      <c r="E1518" s="75" t="s">
        <v>3752</v>
      </c>
      <c r="F1518" s="75" t="s">
        <v>5817</v>
      </c>
    </row>
    <row r="1519" spans="1:6">
      <c r="A1519" s="75">
        <v>5</v>
      </c>
      <c r="B1519" s="76" t="s">
        <v>2669</v>
      </c>
      <c r="C1519" s="75" t="s">
        <v>2670</v>
      </c>
      <c r="D1519" s="75">
        <v>5</v>
      </c>
      <c r="E1519" s="75" t="s">
        <v>2669</v>
      </c>
      <c r="F1519" s="75" t="s">
        <v>5872</v>
      </c>
    </row>
    <row r="1520" spans="1:6">
      <c r="A1520" s="75">
        <v>5</v>
      </c>
      <c r="B1520" s="76" t="s">
        <v>2669</v>
      </c>
      <c r="C1520" s="75" t="s">
        <v>2670</v>
      </c>
      <c r="D1520" s="75">
        <v>5</v>
      </c>
      <c r="E1520" s="75" t="s">
        <v>2733</v>
      </c>
      <c r="F1520" s="75" t="s">
        <v>5825</v>
      </c>
    </row>
    <row r="1521" spans="1:6">
      <c r="A1521" s="75">
        <v>5</v>
      </c>
      <c r="B1521" s="76" t="s">
        <v>2669</v>
      </c>
      <c r="C1521" s="75" t="s">
        <v>2670</v>
      </c>
      <c r="D1521" s="75">
        <v>5</v>
      </c>
      <c r="E1521" s="75" t="s">
        <v>2737</v>
      </c>
      <c r="F1521" s="75" t="s">
        <v>5817</v>
      </c>
    </row>
    <row r="1522" spans="1:6">
      <c r="A1522" s="75">
        <v>4</v>
      </c>
      <c r="B1522" s="76" t="s">
        <v>3731</v>
      </c>
      <c r="C1522" s="75" t="s">
        <v>5873</v>
      </c>
      <c r="D1522" s="75">
        <v>4</v>
      </c>
      <c r="E1522" s="75" t="s">
        <v>3731</v>
      </c>
      <c r="F1522" s="75" t="s">
        <v>5874</v>
      </c>
    </row>
    <row r="1523" spans="1:6">
      <c r="A1523" s="75">
        <v>4</v>
      </c>
      <c r="B1523" s="76" t="s">
        <v>3731</v>
      </c>
      <c r="C1523" s="75" t="s">
        <v>5873</v>
      </c>
      <c r="D1523" s="75">
        <v>4</v>
      </c>
      <c r="E1523" s="75" t="s">
        <v>5826</v>
      </c>
      <c r="F1523" s="75" t="s">
        <v>5827</v>
      </c>
    </row>
    <row r="1524" spans="1:6">
      <c r="A1524" s="75">
        <v>4</v>
      </c>
      <c r="B1524" s="76" t="s">
        <v>3731</v>
      </c>
      <c r="C1524" s="75" t="s">
        <v>5873</v>
      </c>
      <c r="D1524" s="75">
        <v>4</v>
      </c>
      <c r="E1524" s="75" t="s">
        <v>3752</v>
      </c>
      <c r="F1524" s="75" t="s">
        <v>5817</v>
      </c>
    </row>
    <row r="1525" spans="1:6">
      <c r="A1525" s="75">
        <v>5</v>
      </c>
      <c r="B1525" s="76" t="s">
        <v>2671</v>
      </c>
      <c r="C1525" s="75" t="s">
        <v>2672</v>
      </c>
      <c r="D1525" s="75">
        <v>5</v>
      </c>
      <c r="E1525" s="75" t="s">
        <v>2671</v>
      </c>
      <c r="F1525" s="75" t="s">
        <v>5875</v>
      </c>
    </row>
    <row r="1526" spans="1:6">
      <c r="A1526" s="75">
        <v>5</v>
      </c>
      <c r="B1526" s="76" t="s">
        <v>2671</v>
      </c>
      <c r="C1526" s="75" t="s">
        <v>2672</v>
      </c>
      <c r="D1526" s="75">
        <v>5</v>
      </c>
      <c r="E1526" s="75" t="s">
        <v>5831</v>
      </c>
      <c r="F1526" s="75" t="s">
        <v>5827</v>
      </c>
    </row>
    <row r="1527" spans="1:6">
      <c r="A1527" s="75">
        <v>5</v>
      </c>
      <c r="B1527" s="76" t="s">
        <v>2671</v>
      </c>
      <c r="C1527" s="75" t="s">
        <v>2672</v>
      </c>
      <c r="D1527" s="75">
        <v>5</v>
      </c>
      <c r="E1527" s="75" t="s">
        <v>2737</v>
      </c>
      <c r="F1527" s="75" t="s">
        <v>5817</v>
      </c>
    </row>
    <row r="1528" spans="1:6">
      <c r="A1528" s="75">
        <v>5</v>
      </c>
      <c r="B1528" s="76" t="s">
        <v>2673</v>
      </c>
      <c r="C1528" s="75" t="s">
        <v>2674</v>
      </c>
      <c r="D1528" s="75">
        <v>5</v>
      </c>
      <c r="E1528" s="75" t="s">
        <v>2673</v>
      </c>
      <c r="F1528" s="75" t="s">
        <v>5876</v>
      </c>
    </row>
    <row r="1529" spans="1:6">
      <c r="A1529" s="75">
        <v>5</v>
      </c>
      <c r="B1529" s="76" t="s">
        <v>2675</v>
      </c>
      <c r="C1529" s="75" t="s">
        <v>2676</v>
      </c>
      <c r="D1529" s="75">
        <v>5</v>
      </c>
      <c r="E1529" s="75" t="s">
        <v>2675</v>
      </c>
      <c r="F1529" s="75" t="s">
        <v>5877</v>
      </c>
    </row>
    <row r="1530" spans="1:6">
      <c r="A1530" s="75">
        <v>4</v>
      </c>
      <c r="B1530" s="76" t="s">
        <v>3732</v>
      </c>
      <c r="C1530" s="75" t="s">
        <v>2678</v>
      </c>
      <c r="D1530" s="75">
        <v>4</v>
      </c>
      <c r="E1530" s="75" t="s">
        <v>3732</v>
      </c>
      <c r="F1530" s="75" t="s">
        <v>5878</v>
      </c>
    </row>
    <row r="1531" spans="1:6">
      <c r="A1531" s="75">
        <v>4</v>
      </c>
      <c r="B1531" s="76" t="s">
        <v>3732</v>
      </c>
      <c r="C1531" s="75" t="s">
        <v>2678</v>
      </c>
      <c r="D1531" s="75">
        <v>4</v>
      </c>
      <c r="E1531" s="75" t="s">
        <v>5826</v>
      </c>
      <c r="F1531" s="75" t="s">
        <v>5827</v>
      </c>
    </row>
    <row r="1532" spans="1:6">
      <c r="A1532" s="75">
        <v>4</v>
      </c>
      <c r="B1532" s="76" t="s">
        <v>3732</v>
      </c>
      <c r="C1532" s="75" t="s">
        <v>2678</v>
      </c>
      <c r="D1532" s="75">
        <v>4</v>
      </c>
      <c r="E1532" s="75" t="s">
        <v>3752</v>
      </c>
      <c r="F1532" s="75" t="s">
        <v>5817</v>
      </c>
    </row>
    <row r="1533" spans="1:6">
      <c r="A1533" s="75">
        <v>5</v>
      </c>
      <c r="B1533" s="76" t="s">
        <v>2677</v>
      </c>
      <c r="C1533" s="75" t="s">
        <v>2678</v>
      </c>
      <c r="D1533" s="75">
        <v>5</v>
      </c>
      <c r="E1533" s="75" t="s">
        <v>2677</v>
      </c>
      <c r="F1533" s="75" t="s">
        <v>5878</v>
      </c>
    </row>
    <row r="1534" spans="1:6">
      <c r="A1534" s="75">
        <v>5</v>
      </c>
      <c r="B1534" s="76" t="s">
        <v>2677</v>
      </c>
      <c r="C1534" s="75" t="s">
        <v>2678</v>
      </c>
      <c r="D1534" s="75">
        <v>5</v>
      </c>
      <c r="E1534" s="75" t="s">
        <v>5831</v>
      </c>
      <c r="F1534" s="75" t="s">
        <v>5827</v>
      </c>
    </row>
    <row r="1535" spans="1:6">
      <c r="A1535" s="75">
        <v>5</v>
      </c>
      <c r="B1535" s="76" t="s">
        <v>2677</v>
      </c>
      <c r="C1535" s="75" t="s">
        <v>2678</v>
      </c>
      <c r="D1535" s="75">
        <v>5</v>
      </c>
      <c r="E1535" s="75" t="s">
        <v>2737</v>
      </c>
      <c r="F1535" s="75" t="s">
        <v>5817</v>
      </c>
    </row>
    <row r="1536" spans="1:6">
      <c r="A1536" s="75">
        <v>4</v>
      </c>
      <c r="B1536" s="76" t="s">
        <v>3733</v>
      </c>
      <c r="C1536" s="75" t="s">
        <v>2680</v>
      </c>
      <c r="D1536" s="75">
        <v>4</v>
      </c>
      <c r="E1536" s="75" t="s">
        <v>3733</v>
      </c>
      <c r="F1536" s="75" t="s">
        <v>5879</v>
      </c>
    </row>
    <row r="1537" spans="1:6">
      <c r="A1537" s="75">
        <v>4</v>
      </c>
      <c r="B1537" s="76" t="s">
        <v>3733</v>
      </c>
      <c r="C1537" s="75" t="s">
        <v>2680</v>
      </c>
      <c r="D1537" s="75">
        <v>4</v>
      </c>
      <c r="E1537" s="75" t="s">
        <v>3752</v>
      </c>
      <c r="F1537" s="75" t="s">
        <v>5817</v>
      </c>
    </row>
    <row r="1538" spans="1:6">
      <c r="A1538" s="75">
        <v>5</v>
      </c>
      <c r="B1538" s="76" t="s">
        <v>2679</v>
      </c>
      <c r="C1538" s="75" t="s">
        <v>2680</v>
      </c>
      <c r="D1538" s="75">
        <v>5</v>
      </c>
      <c r="E1538" s="75" t="s">
        <v>2679</v>
      </c>
      <c r="F1538" s="75" t="s">
        <v>5879</v>
      </c>
    </row>
    <row r="1539" spans="1:6">
      <c r="A1539" s="75">
        <v>5</v>
      </c>
      <c r="B1539" s="76" t="s">
        <v>2679</v>
      </c>
      <c r="C1539" s="75" t="s">
        <v>2680</v>
      </c>
      <c r="D1539" s="75">
        <v>5</v>
      </c>
      <c r="E1539" s="75" t="s">
        <v>2737</v>
      </c>
      <c r="F1539" s="75" t="s">
        <v>5817</v>
      </c>
    </row>
    <row r="1540" spans="1:6">
      <c r="A1540" s="75">
        <v>4</v>
      </c>
      <c r="B1540" s="76" t="s">
        <v>3734</v>
      </c>
      <c r="C1540" s="75" t="s">
        <v>5880</v>
      </c>
      <c r="D1540" s="75">
        <v>4</v>
      </c>
      <c r="E1540" s="75" t="s">
        <v>5881</v>
      </c>
      <c r="F1540" s="75" t="s">
        <v>5882</v>
      </c>
    </row>
    <row r="1541" spans="1:6">
      <c r="A1541" s="75">
        <v>4</v>
      </c>
      <c r="B1541" s="76" t="s">
        <v>3734</v>
      </c>
      <c r="C1541" s="75" t="s">
        <v>5880</v>
      </c>
      <c r="D1541" s="75">
        <v>4</v>
      </c>
      <c r="E1541" s="75" t="s">
        <v>5883</v>
      </c>
      <c r="F1541" s="75" t="s">
        <v>5884</v>
      </c>
    </row>
    <row r="1542" spans="1:6">
      <c r="A1542" s="75">
        <v>4</v>
      </c>
      <c r="B1542" s="76" t="s">
        <v>3734</v>
      </c>
      <c r="C1542" s="75" t="s">
        <v>5880</v>
      </c>
      <c r="D1542" s="75">
        <v>4</v>
      </c>
      <c r="E1542" s="75" t="s">
        <v>5826</v>
      </c>
      <c r="F1542" s="75" t="s">
        <v>5827</v>
      </c>
    </row>
    <row r="1543" spans="1:6">
      <c r="A1543" s="75">
        <v>4</v>
      </c>
      <c r="B1543" s="76" t="s">
        <v>3734</v>
      </c>
      <c r="C1543" s="75" t="s">
        <v>5880</v>
      </c>
      <c r="D1543" s="75">
        <v>4</v>
      </c>
      <c r="E1543" s="75" t="s">
        <v>3752</v>
      </c>
      <c r="F1543" s="75" t="s">
        <v>5817</v>
      </c>
    </row>
    <row r="1544" spans="1:6">
      <c r="A1544" s="75">
        <v>5</v>
      </c>
      <c r="B1544" s="76" t="s">
        <v>2681</v>
      </c>
      <c r="C1544" s="75" t="s">
        <v>2682</v>
      </c>
      <c r="D1544" s="75">
        <v>5</v>
      </c>
      <c r="E1544" s="75" t="s">
        <v>5885</v>
      </c>
      <c r="F1544" s="75" t="s">
        <v>5886</v>
      </c>
    </row>
    <row r="1545" spans="1:6">
      <c r="A1545" s="75">
        <v>5</v>
      </c>
      <c r="B1545" s="76" t="s">
        <v>2681</v>
      </c>
      <c r="C1545" s="75" t="s">
        <v>2682</v>
      </c>
      <c r="D1545" s="75">
        <v>5</v>
      </c>
      <c r="E1545" s="75" t="s">
        <v>5831</v>
      </c>
      <c r="F1545" s="75" t="s">
        <v>5827</v>
      </c>
    </row>
    <row r="1546" spans="1:6">
      <c r="A1546" s="75">
        <v>5</v>
      </c>
      <c r="B1546" s="76" t="s">
        <v>2681</v>
      </c>
      <c r="C1546" s="75" t="s">
        <v>2682</v>
      </c>
      <c r="D1546" s="75">
        <v>5</v>
      </c>
      <c r="E1546" s="75" t="s">
        <v>2737</v>
      </c>
      <c r="F1546" s="75" t="s">
        <v>5817</v>
      </c>
    </row>
    <row r="1547" spans="1:6">
      <c r="A1547" s="75">
        <v>5</v>
      </c>
      <c r="B1547" s="76" t="s">
        <v>2683</v>
      </c>
      <c r="C1547" s="75" t="s">
        <v>2684</v>
      </c>
      <c r="D1547" s="75">
        <v>5</v>
      </c>
      <c r="E1547" s="75" t="s">
        <v>5887</v>
      </c>
      <c r="F1547" s="75" t="s">
        <v>5888</v>
      </c>
    </row>
    <row r="1548" spans="1:6">
      <c r="A1548" s="75">
        <v>5</v>
      </c>
      <c r="B1548" s="76" t="s">
        <v>2683</v>
      </c>
      <c r="C1548" s="75" t="s">
        <v>2684</v>
      </c>
      <c r="D1548" s="75">
        <v>5</v>
      </c>
      <c r="E1548" s="75" t="s">
        <v>5831</v>
      </c>
      <c r="F1548" s="75" t="s">
        <v>5827</v>
      </c>
    </row>
    <row r="1549" spans="1:6">
      <c r="A1549" s="75">
        <v>5</v>
      </c>
      <c r="B1549" s="76" t="s">
        <v>2683</v>
      </c>
      <c r="C1549" s="75" t="s">
        <v>2684</v>
      </c>
      <c r="D1549" s="75">
        <v>5</v>
      </c>
      <c r="E1549" s="75" t="s">
        <v>2737</v>
      </c>
      <c r="F1549" s="75" t="s">
        <v>5817</v>
      </c>
    </row>
    <row r="1550" spans="1:6">
      <c r="A1550" s="75">
        <v>5</v>
      </c>
      <c r="B1550" s="76" t="s">
        <v>2685</v>
      </c>
      <c r="C1550" s="75" t="s">
        <v>2686</v>
      </c>
      <c r="D1550" s="75">
        <v>5</v>
      </c>
      <c r="E1550" s="75" t="s">
        <v>5889</v>
      </c>
      <c r="F1550" s="75" t="s">
        <v>5890</v>
      </c>
    </row>
    <row r="1551" spans="1:6">
      <c r="A1551" s="75">
        <v>5</v>
      </c>
      <c r="B1551" s="76" t="s">
        <v>2685</v>
      </c>
      <c r="C1551" s="75" t="s">
        <v>2686</v>
      </c>
      <c r="D1551" s="75">
        <v>5</v>
      </c>
      <c r="E1551" s="75" t="s">
        <v>5891</v>
      </c>
      <c r="F1551" s="75" t="s">
        <v>5884</v>
      </c>
    </row>
    <row r="1552" spans="1:6">
      <c r="A1552" s="75">
        <v>5</v>
      </c>
      <c r="B1552" s="76" t="s">
        <v>2685</v>
      </c>
      <c r="C1552" s="75" t="s">
        <v>2686</v>
      </c>
      <c r="D1552" s="75">
        <v>5</v>
      </c>
      <c r="E1552" s="75" t="s">
        <v>5831</v>
      </c>
      <c r="F1552" s="75" t="s">
        <v>5827</v>
      </c>
    </row>
    <row r="1553" spans="1:6">
      <c r="A1553" s="75">
        <v>5</v>
      </c>
      <c r="B1553" s="76" t="s">
        <v>2685</v>
      </c>
      <c r="C1553" s="75" t="s">
        <v>2686</v>
      </c>
      <c r="D1553" s="75">
        <v>5</v>
      </c>
      <c r="E1553" s="75" t="s">
        <v>2737</v>
      </c>
      <c r="F1553" s="75" t="s">
        <v>5817</v>
      </c>
    </row>
    <row r="1554" spans="1:6">
      <c r="A1554" s="75">
        <v>3</v>
      </c>
      <c r="B1554" s="76" t="s">
        <v>5870</v>
      </c>
      <c r="C1554" s="75" t="s">
        <v>5892</v>
      </c>
      <c r="D1554" s="75">
        <v>3</v>
      </c>
      <c r="E1554" s="75" t="s">
        <v>5867</v>
      </c>
      <c r="F1554" s="75" t="s">
        <v>5869</v>
      </c>
    </row>
    <row r="1555" spans="1:6">
      <c r="A1555" s="75">
        <v>3</v>
      </c>
      <c r="B1555" s="76" t="s">
        <v>5870</v>
      </c>
      <c r="C1555" s="75" t="s">
        <v>5892</v>
      </c>
      <c r="D1555" s="75">
        <v>3</v>
      </c>
      <c r="E1555" s="75" t="s">
        <v>5870</v>
      </c>
      <c r="F1555" s="75" t="s">
        <v>5871</v>
      </c>
    </row>
    <row r="1556" spans="1:6">
      <c r="A1556" s="75">
        <v>3</v>
      </c>
      <c r="B1556" s="76" t="s">
        <v>5870</v>
      </c>
      <c r="C1556" s="75" t="s">
        <v>5892</v>
      </c>
      <c r="D1556" s="75">
        <v>3</v>
      </c>
      <c r="E1556" s="75" t="s">
        <v>5893</v>
      </c>
      <c r="F1556" s="75" t="s">
        <v>5894</v>
      </c>
    </row>
    <row r="1557" spans="1:6">
      <c r="A1557" s="75">
        <v>3</v>
      </c>
      <c r="B1557" s="76" t="s">
        <v>5870</v>
      </c>
      <c r="C1557" s="75" t="s">
        <v>5892</v>
      </c>
      <c r="D1557" s="75">
        <v>3</v>
      </c>
      <c r="E1557" s="75" t="s">
        <v>5810</v>
      </c>
      <c r="F1557" s="75" t="s">
        <v>5811</v>
      </c>
    </row>
    <row r="1558" spans="1:6">
      <c r="A1558" s="75">
        <v>3</v>
      </c>
      <c r="B1558" s="76" t="s">
        <v>5870</v>
      </c>
      <c r="C1558" s="75" t="s">
        <v>5892</v>
      </c>
      <c r="D1558" s="75">
        <v>3</v>
      </c>
      <c r="E1558" s="75" t="s">
        <v>5812</v>
      </c>
      <c r="F1558" s="75" t="s">
        <v>5813</v>
      </c>
    </row>
    <row r="1559" spans="1:6">
      <c r="A1559" s="75">
        <v>4</v>
      </c>
      <c r="B1559" s="76" t="s">
        <v>3735</v>
      </c>
      <c r="C1559" s="75" t="s">
        <v>2688</v>
      </c>
      <c r="D1559" s="75">
        <v>4</v>
      </c>
      <c r="E1559" s="75" t="s">
        <v>3735</v>
      </c>
      <c r="F1559" s="75" t="s">
        <v>5895</v>
      </c>
    </row>
    <row r="1560" spans="1:6">
      <c r="A1560" s="75">
        <v>4</v>
      </c>
      <c r="B1560" s="76" t="s">
        <v>3735</v>
      </c>
      <c r="C1560" s="75" t="s">
        <v>2688</v>
      </c>
      <c r="D1560" s="75">
        <v>4</v>
      </c>
      <c r="E1560" s="75" t="s">
        <v>3752</v>
      </c>
      <c r="F1560" s="75" t="s">
        <v>5817</v>
      </c>
    </row>
    <row r="1561" spans="1:6">
      <c r="A1561" s="75">
        <v>5</v>
      </c>
      <c r="B1561" s="76" t="s">
        <v>2687</v>
      </c>
      <c r="C1561" s="75" t="s">
        <v>2688</v>
      </c>
      <c r="D1561" s="75">
        <v>5</v>
      </c>
      <c r="E1561" s="75" t="s">
        <v>2687</v>
      </c>
      <c r="F1561" s="75" t="s">
        <v>5895</v>
      </c>
    </row>
    <row r="1562" spans="1:6">
      <c r="A1562" s="75">
        <v>5</v>
      </c>
      <c r="B1562" s="76" t="s">
        <v>2687</v>
      </c>
      <c r="C1562" s="75" t="s">
        <v>2688</v>
      </c>
      <c r="D1562" s="75">
        <v>5</v>
      </c>
      <c r="E1562" s="75" t="s">
        <v>2737</v>
      </c>
      <c r="F1562" s="75" t="s">
        <v>5817</v>
      </c>
    </row>
    <row r="1563" spans="1:6">
      <c r="A1563" s="75">
        <v>4</v>
      </c>
      <c r="B1563" s="76" t="s">
        <v>3736</v>
      </c>
      <c r="C1563" s="75" t="s">
        <v>5896</v>
      </c>
      <c r="D1563" s="75">
        <v>4</v>
      </c>
      <c r="E1563" s="75" t="s">
        <v>3736</v>
      </c>
      <c r="F1563" s="75" t="s">
        <v>5897</v>
      </c>
    </row>
    <row r="1564" spans="1:6">
      <c r="A1564" s="75">
        <v>4</v>
      </c>
      <c r="B1564" s="76" t="s">
        <v>3736</v>
      </c>
      <c r="C1564" s="75" t="s">
        <v>5896</v>
      </c>
      <c r="D1564" s="75">
        <v>4</v>
      </c>
      <c r="E1564" s="75" t="s">
        <v>3747</v>
      </c>
      <c r="F1564" s="75" t="s">
        <v>5841</v>
      </c>
    </row>
    <row r="1565" spans="1:6">
      <c r="A1565" s="75">
        <v>4</v>
      </c>
      <c r="B1565" s="76" t="s">
        <v>3736</v>
      </c>
      <c r="C1565" s="75" t="s">
        <v>5896</v>
      </c>
      <c r="D1565" s="75">
        <v>4</v>
      </c>
      <c r="E1565" s="75" t="s">
        <v>5826</v>
      </c>
      <c r="F1565" s="75" t="s">
        <v>5827</v>
      </c>
    </row>
    <row r="1566" spans="1:6">
      <c r="A1566" s="75">
        <v>4</v>
      </c>
      <c r="B1566" s="76" t="s">
        <v>3736</v>
      </c>
      <c r="C1566" s="75" t="s">
        <v>5896</v>
      </c>
      <c r="D1566" s="75">
        <v>4</v>
      </c>
      <c r="E1566" s="75" t="s">
        <v>3752</v>
      </c>
      <c r="F1566" s="75" t="s">
        <v>5817</v>
      </c>
    </row>
    <row r="1567" spans="1:6">
      <c r="A1567" s="75">
        <v>5</v>
      </c>
      <c r="B1567" s="76" t="s">
        <v>2689</v>
      </c>
      <c r="C1567" s="75" t="s">
        <v>2690</v>
      </c>
      <c r="D1567" s="75">
        <v>5</v>
      </c>
      <c r="E1567" s="75" t="s">
        <v>5898</v>
      </c>
      <c r="F1567" s="75" t="s">
        <v>5897</v>
      </c>
    </row>
    <row r="1568" spans="1:6">
      <c r="A1568" s="75">
        <v>5</v>
      </c>
      <c r="B1568" s="76" t="s">
        <v>2689</v>
      </c>
      <c r="C1568" s="75" t="s">
        <v>2690</v>
      </c>
      <c r="D1568" s="75">
        <v>5</v>
      </c>
      <c r="E1568" s="75" t="s">
        <v>5831</v>
      </c>
      <c r="F1568" s="75" t="s">
        <v>5827</v>
      </c>
    </row>
    <row r="1569" spans="1:6">
      <c r="A1569" s="75">
        <v>5</v>
      </c>
      <c r="B1569" s="76" t="s">
        <v>2689</v>
      </c>
      <c r="C1569" s="75" t="s">
        <v>2690</v>
      </c>
      <c r="D1569" s="75">
        <v>5</v>
      </c>
      <c r="E1569" s="75" t="s">
        <v>2737</v>
      </c>
      <c r="F1569" s="75" t="s">
        <v>5817</v>
      </c>
    </row>
    <row r="1570" spans="1:6">
      <c r="A1570" s="75">
        <v>5</v>
      </c>
      <c r="B1570" s="76" t="s">
        <v>2691</v>
      </c>
      <c r="C1570" s="75" t="s">
        <v>2692</v>
      </c>
      <c r="D1570" s="75">
        <v>5</v>
      </c>
      <c r="E1570" s="75" t="s">
        <v>2721</v>
      </c>
      <c r="F1570" s="75" t="s">
        <v>5899</v>
      </c>
    </row>
    <row r="1571" spans="1:6">
      <c r="A1571" s="75">
        <v>4</v>
      </c>
      <c r="B1571" s="76" t="s">
        <v>3737</v>
      </c>
      <c r="C1571" s="75" t="s">
        <v>2694</v>
      </c>
      <c r="D1571" s="75">
        <v>4</v>
      </c>
      <c r="E1571" s="75" t="s">
        <v>3738</v>
      </c>
      <c r="F1571" s="75" t="s">
        <v>5900</v>
      </c>
    </row>
    <row r="1572" spans="1:6">
      <c r="A1572" s="75">
        <v>4</v>
      </c>
      <c r="B1572" s="76" t="s">
        <v>3737</v>
      </c>
      <c r="C1572" s="75" t="s">
        <v>2694</v>
      </c>
      <c r="D1572" s="75">
        <v>4</v>
      </c>
      <c r="E1572" s="75" t="s">
        <v>3747</v>
      </c>
      <c r="F1572" s="75" t="s">
        <v>5841</v>
      </c>
    </row>
    <row r="1573" spans="1:6">
      <c r="A1573" s="75">
        <v>4</v>
      </c>
      <c r="B1573" s="76" t="s">
        <v>3737</v>
      </c>
      <c r="C1573" s="75" t="s">
        <v>2694</v>
      </c>
      <c r="D1573" s="75">
        <v>4</v>
      </c>
      <c r="E1573" s="75" t="s">
        <v>5826</v>
      </c>
      <c r="F1573" s="75" t="s">
        <v>5827</v>
      </c>
    </row>
    <row r="1574" spans="1:6">
      <c r="A1574" s="75">
        <v>4</v>
      </c>
      <c r="B1574" s="76" t="s">
        <v>3737</v>
      </c>
      <c r="C1574" s="75" t="s">
        <v>2694</v>
      </c>
      <c r="D1574" s="75">
        <v>4</v>
      </c>
      <c r="E1574" s="75" t="s">
        <v>3752</v>
      </c>
      <c r="F1574" s="75" t="s">
        <v>5817</v>
      </c>
    </row>
    <row r="1575" spans="1:6">
      <c r="A1575" s="75">
        <v>5</v>
      </c>
      <c r="B1575" s="76" t="s">
        <v>2693</v>
      </c>
      <c r="C1575" s="75" t="s">
        <v>2694</v>
      </c>
      <c r="D1575" s="75">
        <v>5</v>
      </c>
      <c r="E1575" s="75" t="s">
        <v>2695</v>
      </c>
      <c r="F1575" s="75" t="s">
        <v>5900</v>
      </c>
    </row>
    <row r="1576" spans="1:6">
      <c r="A1576" s="75">
        <v>5</v>
      </c>
      <c r="B1576" s="76" t="s">
        <v>2693</v>
      </c>
      <c r="C1576" s="75" t="s">
        <v>2694</v>
      </c>
      <c r="D1576" s="75">
        <v>5</v>
      </c>
      <c r="E1576" s="75" t="s">
        <v>5842</v>
      </c>
      <c r="F1576" s="75" t="s">
        <v>5843</v>
      </c>
    </row>
    <row r="1577" spans="1:6">
      <c r="A1577" s="75">
        <v>5</v>
      </c>
      <c r="B1577" s="76" t="s">
        <v>2693</v>
      </c>
      <c r="C1577" s="75" t="s">
        <v>2694</v>
      </c>
      <c r="D1577" s="75">
        <v>5</v>
      </c>
      <c r="E1577" s="75" t="s">
        <v>5831</v>
      </c>
      <c r="F1577" s="75" t="s">
        <v>5827</v>
      </c>
    </row>
    <row r="1578" spans="1:6">
      <c r="A1578" s="75">
        <v>5</v>
      </c>
      <c r="B1578" s="76" t="s">
        <v>2693</v>
      </c>
      <c r="C1578" s="75" t="s">
        <v>2694</v>
      </c>
      <c r="D1578" s="75">
        <v>5</v>
      </c>
      <c r="E1578" s="75" t="s">
        <v>2737</v>
      </c>
      <c r="F1578" s="75" t="s">
        <v>5817</v>
      </c>
    </row>
    <row r="1579" spans="1:6">
      <c r="A1579" s="75">
        <v>4</v>
      </c>
      <c r="B1579" s="76" t="s">
        <v>3738</v>
      </c>
      <c r="C1579" s="75" t="s">
        <v>2696</v>
      </c>
      <c r="D1579" s="75">
        <v>4</v>
      </c>
      <c r="E1579" s="75" t="s">
        <v>5883</v>
      </c>
      <c r="F1579" s="75" t="s">
        <v>5884</v>
      </c>
    </row>
    <row r="1580" spans="1:6">
      <c r="A1580" s="75">
        <v>4</v>
      </c>
      <c r="B1580" s="76" t="s">
        <v>3738</v>
      </c>
      <c r="C1580" s="75" t="s">
        <v>2696</v>
      </c>
      <c r="D1580" s="75">
        <v>4</v>
      </c>
      <c r="E1580" s="75" t="s">
        <v>5826</v>
      </c>
      <c r="F1580" s="75" t="s">
        <v>5827</v>
      </c>
    </row>
    <row r="1581" spans="1:6">
      <c r="A1581" s="75">
        <v>4</v>
      </c>
      <c r="B1581" s="76" t="s">
        <v>3738</v>
      </c>
      <c r="C1581" s="75" t="s">
        <v>2696</v>
      </c>
      <c r="D1581" s="75">
        <v>4</v>
      </c>
      <c r="E1581" s="75" t="s">
        <v>3752</v>
      </c>
      <c r="F1581" s="75" t="s">
        <v>5817</v>
      </c>
    </row>
    <row r="1582" spans="1:6">
      <c r="A1582" s="75">
        <v>5</v>
      </c>
      <c r="B1582" s="76" t="s">
        <v>2695</v>
      </c>
      <c r="C1582" s="75" t="s">
        <v>2696</v>
      </c>
      <c r="D1582" s="75">
        <v>5</v>
      </c>
      <c r="E1582" s="75" t="s">
        <v>5891</v>
      </c>
      <c r="F1582" s="75" t="s">
        <v>5884</v>
      </c>
    </row>
    <row r="1583" spans="1:6">
      <c r="A1583" s="75">
        <v>5</v>
      </c>
      <c r="B1583" s="76" t="s">
        <v>2695</v>
      </c>
      <c r="C1583" s="75" t="s">
        <v>2696</v>
      </c>
      <c r="D1583" s="75">
        <v>5</v>
      </c>
      <c r="E1583" s="75" t="s">
        <v>5831</v>
      </c>
      <c r="F1583" s="75" t="s">
        <v>5827</v>
      </c>
    </row>
    <row r="1584" spans="1:6">
      <c r="A1584" s="75">
        <v>5</v>
      </c>
      <c r="B1584" s="76" t="s">
        <v>2695</v>
      </c>
      <c r="C1584" s="75" t="s">
        <v>2696</v>
      </c>
      <c r="D1584" s="75">
        <v>5</v>
      </c>
      <c r="E1584" s="75" t="s">
        <v>2737</v>
      </c>
      <c r="F1584" s="75" t="s">
        <v>5817</v>
      </c>
    </row>
    <row r="1585" spans="1:6">
      <c r="A1585" s="75">
        <v>4</v>
      </c>
      <c r="B1585" s="76" t="s">
        <v>3739</v>
      </c>
      <c r="C1585" s="75" t="s">
        <v>2698</v>
      </c>
      <c r="D1585" s="75">
        <v>4</v>
      </c>
      <c r="E1585" s="75" t="s">
        <v>5881</v>
      </c>
      <c r="F1585" s="75" t="s">
        <v>5882</v>
      </c>
    </row>
    <row r="1586" spans="1:6">
      <c r="A1586" s="75">
        <v>4</v>
      </c>
      <c r="B1586" s="76" t="s">
        <v>3739</v>
      </c>
      <c r="C1586" s="75" t="s">
        <v>2698</v>
      </c>
      <c r="D1586" s="75">
        <v>4</v>
      </c>
      <c r="E1586" s="75" t="s">
        <v>3737</v>
      </c>
      <c r="F1586" s="75" t="s">
        <v>5901</v>
      </c>
    </row>
    <row r="1587" spans="1:6">
      <c r="A1587" s="75">
        <v>4</v>
      </c>
      <c r="B1587" s="76" t="s">
        <v>3739</v>
      </c>
      <c r="C1587" s="75" t="s">
        <v>2698</v>
      </c>
      <c r="D1587" s="75">
        <v>4</v>
      </c>
      <c r="E1587" s="75" t="s">
        <v>3747</v>
      </c>
      <c r="F1587" s="75" t="s">
        <v>5841</v>
      </c>
    </row>
    <row r="1588" spans="1:6">
      <c r="A1588" s="75">
        <v>4</v>
      </c>
      <c r="B1588" s="76" t="s">
        <v>3739</v>
      </c>
      <c r="C1588" s="75" t="s">
        <v>2698</v>
      </c>
      <c r="D1588" s="75">
        <v>4</v>
      </c>
      <c r="E1588" s="75" t="s">
        <v>5826</v>
      </c>
      <c r="F1588" s="75" t="s">
        <v>5827</v>
      </c>
    </row>
    <row r="1589" spans="1:6">
      <c r="A1589" s="75">
        <v>4</v>
      </c>
      <c r="B1589" s="76" t="s">
        <v>3739</v>
      </c>
      <c r="C1589" s="75" t="s">
        <v>2698</v>
      </c>
      <c r="D1589" s="75">
        <v>4</v>
      </c>
      <c r="E1589" s="75" t="s">
        <v>3752</v>
      </c>
      <c r="F1589" s="75" t="s">
        <v>5817</v>
      </c>
    </row>
    <row r="1590" spans="1:6">
      <c r="A1590" s="75">
        <v>5</v>
      </c>
      <c r="B1590" s="76" t="s">
        <v>2697</v>
      </c>
      <c r="C1590" s="75" t="s">
        <v>2698</v>
      </c>
      <c r="D1590" s="75">
        <v>5</v>
      </c>
      <c r="E1590" s="75" t="s">
        <v>5889</v>
      </c>
      <c r="F1590" s="75" t="s">
        <v>5890</v>
      </c>
    </row>
    <row r="1591" spans="1:6">
      <c r="A1591" s="75">
        <v>5</v>
      </c>
      <c r="B1591" s="76" t="s">
        <v>2697</v>
      </c>
      <c r="C1591" s="75" t="s">
        <v>2698</v>
      </c>
      <c r="D1591" s="75">
        <v>5</v>
      </c>
      <c r="E1591" s="75" t="s">
        <v>2693</v>
      </c>
      <c r="F1591" s="75" t="s">
        <v>5901</v>
      </c>
    </row>
    <row r="1592" spans="1:6">
      <c r="A1592" s="75">
        <v>5</v>
      </c>
      <c r="B1592" s="76" t="s">
        <v>2697</v>
      </c>
      <c r="C1592" s="75" t="s">
        <v>2698</v>
      </c>
      <c r="D1592" s="75">
        <v>5</v>
      </c>
      <c r="E1592" s="75" t="s">
        <v>5842</v>
      </c>
      <c r="F1592" s="75" t="s">
        <v>5843</v>
      </c>
    </row>
    <row r="1593" spans="1:6">
      <c r="A1593" s="75">
        <v>5</v>
      </c>
      <c r="B1593" s="76" t="s">
        <v>2697</v>
      </c>
      <c r="C1593" s="75" t="s">
        <v>2698</v>
      </c>
      <c r="D1593" s="75">
        <v>5</v>
      </c>
      <c r="E1593" s="75" t="s">
        <v>5831</v>
      </c>
      <c r="F1593" s="75" t="s">
        <v>5827</v>
      </c>
    </row>
    <row r="1594" spans="1:6">
      <c r="A1594" s="75">
        <v>5</v>
      </c>
      <c r="B1594" s="76" t="s">
        <v>2697</v>
      </c>
      <c r="C1594" s="75" t="s">
        <v>2698</v>
      </c>
      <c r="D1594" s="75">
        <v>5</v>
      </c>
      <c r="E1594" s="75" t="s">
        <v>2737</v>
      </c>
      <c r="F1594" s="75" t="s">
        <v>5817</v>
      </c>
    </row>
    <row r="1595" spans="1:6">
      <c r="A1595" s="75">
        <v>3</v>
      </c>
      <c r="B1595" s="76" t="s">
        <v>5893</v>
      </c>
      <c r="C1595" s="75" t="s">
        <v>5902</v>
      </c>
      <c r="D1595" s="75">
        <v>3</v>
      </c>
      <c r="E1595" s="75" t="s">
        <v>5893</v>
      </c>
      <c r="F1595" s="75" t="s">
        <v>5894</v>
      </c>
    </row>
    <row r="1596" spans="1:6">
      <c r="A1596" s="75">
        <v>3</v>
      </c>
      <c r="B1596" s="76" t="s">
        <v>5893</v>
      </c>
      <c r="C1596" s="75" t="s">
        <v>5902</v>
      </c>
      <c r="D1596" s="75">
        <v>3</v>
      </c>
      <c r="E1596" s="75" t="s">
        <v>5810</v>
      </c>
      <c r="F1596" s="75" t="s">
        <v>5811</v>
      </c>
    </row>
    <row r="1597" spans="1:6">
      <c r="A1597" s="75">
        <v>3</v>
      </c>
      <c r="B1597" s="76" t="s">
        <v>5893</v>
      </c>
      <c r="C1597" s="75" t="s">
        <v>5902</v>
      </c>
      <c r="D1597" s="75">
        <v>3</v>
      </c>
      <c r="E1597" s="75" t="s">
        <v>5812</v>
      </c>
      <c r="F1597" s="75" t="s">
        <v>5813</v>
      </c>
    </row>
    <row r="1598" spans="1:6">
      <c r="A1598" s="75">
        <v>4</v>
      </c>
      <c r="B1598" s="76" t="s">
        <v>3740</v>
      </c>
      <c r="C1598" s="75" t="s">
        <v>5903</v>
      </c>
      <c r="D1598" s="75">
        <v>4</v>
      </c>
      <c r="E1598" s="75" t="s">
        <v>3740</v>
      </c>
      <c r="F1598" s="75" t="s">
        <v>5904</v>
      </c>
    </row>
    <row r="1599" spans="1:6">
      <c r="A1599" s="75">
        <v>4</v>
      </c>
      <c r="B1599" s="76" t="s">
        <v>3740</v>
      </c>
      <c r="C1599" s="75" t="s">
        <v>5903</v>
      </c>
      <c r="D1599" s="75">
        <v>4</v>
      </c>
      <c r="E1599" s="75" t="s">
        <v>3750</v>
      </c>
      <c r="F1599" s="75" t="s">
        <v>5825</v>
      </c>
    </row>
    <row r="1600" spans="1:6">
      <c r="A1600" s="75">
        <v>4</v>
      </c>
      <c r="B1600" s="76" t="s">
        <v>3740</v>
      </c>
      <c r="C1600" s="75" t="s">
        <v>5903</v>
      </c>
      <c r="D1600" s="75">
        <v>4</v>
      </c>
      <c r="E1600" s="75" t="s">
        <v>3752</v>
      </c>
      <c r="F1600" s="75" t="s">
        <v>5817</v>
      </c>
    </row>
    <row r="1601" spans="1:6">
      <c r="A1601" s="75">
        <v>5</v>
      </c>
      <c r="B1601" s="76" t="s">
        <v>2699</v>
      </c>
      <c r="C1601" s="75" t="s">
        <v>2700</v>
      </c>
      <c r="D1601" s="75">
        <v>5</v>
      </c>
      <c r="E1601" s="75" t="s">
        <v>2699</v>
      </c>
      <c r="F1601" s="75" t="s">
        <v>5905</v>
      </c>
    </row>
    <row r="1602" spans="1:6">
      <c r="A1602" s="75">
        <v>5</v>
      </c>
      <c r="B1602" s="76" t="s">
        <v>2699</v>
      </c>
      <c r="C1602" s="75" t="s">
        <v>2700</v>
      </c>
      <c r="D1602" s="75">
        <v>5</v>
      </c>
      <c r="E1602" s="75" t="s">
        <v>2733</v>
      </c>
      <c r="F1602" s="75" t="s">
        <v>5825</v>
      </c>
    </row>
    <row r="1603" spans="1:6">
      <c r="A1603" s="75">
        <v>5</v>
      </c>
      <c r="B1603" s="76" t="s">
        <v>2699</v>
      </c>
      <c r="C1603" s="75" t="s">
        <v>2700</v>
      </c>
      <c r="D1603" s="75">
        <v>5</v>
      </c>
      <c r="E1603" s="75" t="s">
        <v>2737</v>
      </c>
      <c r="F1603" s="75" t="s">
        <v>5817</v>
      </c>
    </row>
    <row r="1604" spans="1:6">
      <c r="A1604" s="75">
        <v>5</v>
      </c>
      <c r="B1604" s="76" t="s">
        <v>2701</v>
      </c>
      <c r="C1604" s="75" t="s">
        <v>2702</v>
      </c>
      <c r="D1604" s="75">
        <v>5</v>
      </c>
      <c r="E1604" s="75" t="s">
        <v>2701</v>
      </c>
      <c r="F1604" s="75" t="s">
        <v>5906</v>
      </c>
    </row>
    <row r="1605" spans="1:6">
      <c r="A1605" s="75">
        <v>5</v>
      </c>
      <c r="B1605" s="76" t="s">
        <v>2701</v>
      </c>
      <c r="C1605" s="75" t="s">
        <v>2702</v>
      </c>
      <c r="D1605" s="75">
        <v>5</v>
      </c>
      <c r="E1605" s="75" t="s">
        <v>2733</v>
      </c>
      <c r="F1605" s="75" t="s">
        <v>5825</v>
      </c>
    </row>
    <row r="1606" spans="1:6">
      <c r="A1606" s="75">
        <v>5</v>
      </c>
      <c r="B1606" s="76" t="s">
        <v>2701</v>
      </c>
      <c r="C1606" s="75" t="s">
        <v>2702</v>
      </c>
      <c r="D1606" s="75">
        <v>5</v>
      </c>
      <c r="E1606" s="75" t="s">
        <v>2737</v>
      </c>
      <c r="F1606" s="75" t="s">
        <v>5817</v>
      </c>
    </row>
    <row r="1607" spans="1:6">
      <c r="A1607" s="75">
        <v>4</v>
      </c>
      <c r="B1607" s="76" t="s">
        <v>3741</v>
      </c>
      <c r="C1607" s="75" t="s">
        <v>5907</v>
      </c>
      <c r="D1607" s="75">
        <v>4</v>
      </c>
      <c r="E1607" s="75" t="s">
        <v>3741</v>
      </c>
      <c r="F1607" s="75" t="s">
        <v>5908</v>
      </c>
    </row>
    <row r="1608" spans="1:6">
      <c r="A1608" s="75">
        <v>4</v>
      </c>
      <c r="B1608" s="76" t="s">
        <v>3741</v>
      </c>
      <c r="C1608" s="75" t="s">
        <v>5907</v>
      </c>
      <c r="D1608" s="75">
        <v>4</v>
      </c>
      <c r="E1608" s="75" t="s">
        <v>3750</v>
      </c>
      <c r="F1608" s="75" t="s">
        <v>5825</v>
      </c>
    </row>
    <row r="1609" spans="1:6">
      <c r="A1609" s="75">
        <v>4</v>
      </c>
      <c r="B1609" s="76" t="s">
        <v>3741</v>
      </c>
      <c r="C1609" s="75" t="s">
        <v>5907</v>
      </c>
      <c r="D1609" s="75">
        <v>4</v>
      </c>
      <c r="E1609" s="75" t="s">
        <v>3752</v>
      </c>
      <c r="F1609" s="75" t="s">
        <v>5817</v>
      </c>
    </row>
    <row r="1610" spans="1:6">
      <c r="A1610" s="75">
        <v>5</v>
      </c>
      <c r="B1610" s="76" t="s">
        <v>2703</v>
      </c>
      <c r="C1610" s="75" t="s">
        <v>2704</v>
      </c>
      <c r="D1610" s="75">
        <v>5</v>
      </c>
      <c r="E1610" s="75" t="s">
        <v>2703</v>
      </c>
      <c r="F1610" s="75" t="s">
        <v>5909</v>
      </c>
    </row>
    <row r="1611" spans="1:6">
      <c r="A1611" s="75">
        <v>5</v>
      </c>
      <c r="B1611" s="76" t="s">
        <v>2703</v>
      </c>
      <c r="C1611" s="75" t="s">
        <v>2704</v>
      </c>
      <c r="D1611" s="75">
        <v>5</v>
      </c>
      <c r="E1611" s="75" t="s">
        <v>2733</v>
      </c>
      <c r="F1611" s="75" t="s">
        <v>5825</v>
      </c>
    </row>
    <row r="1612" spans="1:6">
      <c r="A1612" s="75">
        <v>5</v>
      </c>
      <c r="B1612" s="76" t="s">
        <v>2703</v>
      </c>
      <c r="C1612" s="75" t="s">
        <v>2704</v>
      </c>
      <c r="D1612" s="75">
        <v>5</v>
      </c>
      <c r="E1612" s="75" t="s">
        <v>2737</v>
      </c>
      <c r="F1612" s="75" t="s">
        <v>5817</v>
      </c>
    </row>
    <row r="1613" spans="1:6">
      <c r="A1613" s="75">
        <v>5</v>
      </c>
      <c r="B1613" s="76" t="s">
        <v>2705</v>
      </c>
      <c r="C1613" s="75" t="s">
        <v>2706</v>
      </c>
      <c r="D1613" s="75">
        <v>5</v>
      </c>
      <c r="E1613" s="75" t="s">
        <v>2705</v>
      </c>
      <c r="F1613" s="75" t="s">
        <v>5910</v>
      </c>
    </row>
    <row r="1614" spans="1:6">
      <c r="A1614" s="75">
        <v>5</v>
      </c>
      <c r="B1614" s="76" t="s">
        <v>2705</v>
      </c>
      <c r="C1614" s="75" t="s">
        <v>2706</v>
      </c>
      <c r="D1614" s="75">
        <v>5</v>
      </c>
      <c r="E1614" s="75" t="s">
        <v>2733</v>
      </c>
      <c r="F1614" s="75" t="s">
        <v>5825</v>
      </c>
    </row>
    <row r="1615" spans="1:6">
      <c r="A1615" s="75">
        <v>5</v>
      </c>
      <c r="B1615" s="76" t="s">
        <v>2705</v>
      </c>
      <c r="C1615" s="75" t="s">
        <v>2706</v>
      </c>
      <c r="D1615" s="75">
        <v>5</v>
      </c>
      <c r="E1615" s="75" t="s">
        <v>2737</v>
      </c>
      <c r="F1615" s="75" t="s">
        <v>5817</v>
      </c>
    </row>
    <row r="1616" spans="1:6">
      <c r="A1616" s="75">
        <v>4</v>
      </c>
      <c r="B1616" s="76" t="s">
        <v>3742</v>
      </c>
      <c r="C1616" s="75" t="s">
        <v>2708</v>
      </c>
      <c r="D1616" s="75">
        <v>4</v>
      </c>
      <c r="E1616" s="75" t="s">
        <v>3742</v>
      </c>
      <c r="F1616" s="75" t="s">
        <v>5911</v>
      </c>
    </row>
    <row r="1617" spans="1:6">
      <c r="A1617" s="75">
        <v>5</v>
      </c>
      <c r="B1617" s="76" t="s">
        <v>2707</v>
      </c>
      <c r="C1617" s="75" t="s">
        <v>2708</v>
      </c>
      <c r="D1617" s="75">
        <v>5</v>
      </c>
      <c r="E1617" s="75" t="s">
        <v>2707</v>
      </c>
      <c r="F1617" s="75" t="s">
        <v>5911</v>
      </c>
    </row>
    <row r="1618" spans="1:6">
      <c r="A1618" s="75">
        <v>4</v>
      </c>
      <c r="B1618" s="76" t="s">
        <v>3743</v>
      </c>
      <c r="C1618" s="75" t="s">
        <v>5912</v>
      </c>
      <c r="D1618" s="75">
        <v>4</v>
      </c>
      <c r="E1618" s="75" t="s">
        <v>3743</v>
      </c>
      <c r="F1618" s="75" t="s">
        <v>5913</v>
      </c>
    </row>
    <row r="1619" spans="1:6">
      <c r="A1619" s="75">
        <v>4</v>
      </c>
      <c r="B1619" s="76" t="s">
        <v>3743</v>
      </c>
      <c r="C1619" s="75" t="s">
        <v>5912</v>
      </c>
      <c r="D1619" s="75">
        <v>4</v>
      </c>
      <c r="E1619" s="75" t="s">
        <v>3747</v>
      </c>
      <c r="F1619" s="75" t="s">
        <v>5841</v>
      </c>
    </row>
    <row r="1620" spans="1:6">
      <c r="A1620" s="75">
        <v>5</v>
      </c>
      <c r="B1620" s="76" t="s">
        <v>2709</v>
      </c>
      <c r="C1620" s="75" t="s">
        <v>2710</v>
      </c>
      <c r="D1620" s="75">
        <v>5</v>
      </c>
      <c r="E1620" s="75" t="s">
        <v>5914</v>
      </c>
      <c r="F1620" s="75" t="s">
        <v>5913</v>
      </c>
    </row>
    <row r="1621" spans="1:6">
      <c r="A1621" s="75">
        <v>5</v>
      </c>
      <c r="B1621" s="76" t="s">
        <v>2711</v>
      </c>
      <c r="C1621" s="75" t="s">
        <v>2712</v>
      </c>
      <c r="D1621" s="75">
        <v>5</v>
      </c>
      <c r="E1621" s="75" t="s">
        <v>2723</v>
      </c>
      <c r="F1621" s="75" t="s">
        <v>5915</v>
      </c>
    </row>
    <row r="1622" spans="1:6">
      <c r="A1622" s="75">
        <v>4</v>
      </c>
      <c r="B1622" s="76" t="s">
        <v>3744</v>
      </c>
      <c r="C1622" s="75" t="s">
        <v>2714</v>
      </c>
      <c r="D1622" s="75">
        <v>4</v>
      </c>
      <c r="E1622" s="75" t="s">
        <v>3744</v>
      </c>
      <c r="F1622" s="75" t="s">
        <v>5916</v>
      </c>
    </row>
    <row r="1623" spans="1:6">
      <c r="A1623" s="75">
        <v>4</v>
      </c>
      <c r="B1623" s="76" t="s">
        <v>3744</v>
      </c>
      <c r="C1623" s="75" t="s">
        <v>2714</v>
      </c>
      <c r="D1623" s="75">
        <v>4</v>
      </c>
      <c r="E1623" s="75" t="s">
        <v>5826</v>
      </c>
      <c r="F1623" s="75" t="s">
        <v>5827</v>
      </c>
    </row>
    <row r="1624" spans="1:6">
      <c r="A1624" s="75">
        <v>4</v>
      </c>
      <c r="B1624" s="76" t="s">
        <v>3744</v>
      </c>
      <c r="C1624" s="75" t="s">
        <v>2714</v>
      </c>
      <c r="D1624" s="75">
        <v>4</v>
      </c>
      <c r="E1624" s="75" t="s">
        <v>3752</v>
      </c>
      <c r="F1624" s="75" t="s">
        <v>5817</v>
      </c>
    </row>
    <row r="1625" spans="1:6">
      <c r="A1625" s="75">
        <v>5</v>
      </c>
      <c r="B1625" s="76" t="s">
        <v>2713</v>
      </c>
      <c r="C1625" s="75" t="s">
        <v>2714</v>
      </c>
      <c r="D1625" s="75">
        <v>5</v>
      </c>
      <c r="E1625" s="75" t="s">
        <v>2713</v>
      </c>
      <c r="F1625" s="75" t="s">
        <v>5916</v>
      </c>
    </row>
    <row r="1626" spans="1:6">
      <c r="A1626" s="75">
        <v>5</v>
      </c>
      <c r="B1626" s="76" t="s">
        <v>2713</v>
      </c>
      <c r="C1626" s="75" t="s">
        <v>2714</v>
      </c>
      <c r="D1626" s="75">
        <v>5</v>
      </c>
      <c r="E1626" s="75" t="s">
        <v>5831</v>
      </c>
      <c r="F1626" s="75" t="s">
        <v>5827</v>
      </c>
    </row>
    <row r="1627" spans="1:6">
      <c r="A1627" s="75">
        <v>5</v>
      </c>
      <c r="B1627" s="76" t="s">
        <v>2713</v>
      </c>
      <c r="C1627" s="75" t="s">
        <v>2714</v>
      </c>
      <c r="D1627" s="75">
        <v>5</v>
      </c>
      <c r="E1627" s="75" t="s">
        <v>2737</v>
      </c>
      <c r="F1627" s="75" t="s">
        <v>5817</v>
      </c>
    </row>
    <row r="1628" spans="1:6">
      <c r="A1628" s="75">
        <v>4</v>
      </c>
      <c r="B1628" s="76" t="s">
        <v>3745</v>
      </c>
      <c r="C1628" s="75" t="s">
        <v>5917</v>
      </c>
      <c r="D1628" s="75">
        <v>4</v>
      </c>
      <c r="E1628" s="75" t="s">
        <v>3745</v>
      </c>
      <c r="F1628" s="75" t="s">
        <v>5918</v>
      </c>
    </row>
    <row r="1629" spans="1:6">
      <c r="A1629" s="75">
        <v>4</v>
      </c>
      <c r="B1629" s="76" t="s">
        <v>3745</v>
      </c>
      <c r="C1629" s="75" t="s">
        <v>5917</v>
      </c>
      <c r="D1629" s="75">
        <v>4</v>
      </c>
      <c r="E1629" s="75" t="s">
        <v>3747</v>
      </c>
      <c r="F1629" s="75" t="s">
        <v>5841</v>
      </c>
    </row>
    <row r="1630" spans="1:6">
      <c r="A1630" s="75">
        <v>4</v>
      </c>
      <c r="B1630" s="76" t="s">
        <v>3745</v>
      </c>
      <c r="C1630" s="75" t="s">
        <v>5917</v>
      </c>
      <c r="D1630" s="75">
        <v>4</v>
      </c>
      <c r="E1630" s="75" t="s">
        <v>5826</v>
      </c>
      <c r="F1630" s="75" t="s">
        <v>5827</v>
      </c>
    </row>
    <row r="1631" spans="1:6">
      <c r="A1631" s="75">
        <v>4</v>
      </c>
      <c r="B1631" s="76" t="s">
        <v>3745</v>
      </c>
      <c r="C1631" s="75" t="s">
        <v>5917</v>
      </c>
      <c r="D1631" s="75">
        <v>4</v>
      </c>
      <c r="E1631" s="75" t="s">
        <v>3752</v>
      </c>
      <c r="F1631" s="75" t="s">
        <v>5817</v>
      </c>
    </row>
    <row r="1632" spans="1:6">
      <c r="A1632" s="75">
        <v>5</v>
      </c>
      <c r="B1632" s="76" t="s">
        <v>2715</v>
      </c>
      <c r="C1632" s="75" t="s">
        <v>2716</v>
      </c>
      <c r="D1632" s="75">
        <v>5</v>
      </c>
      <c r="E1632" s="75" t="s">
        <v>2715</v>
      </c>
      <c r="F1632" s="75" t="s">
        <v>5919</v>
      </c>
    </row>
    <row r="1633" spans="1:6">
      <c r="A1633" s="75">
        <v>5</v>
      </c>
      <c r="B1633" s="76" t="s">
        <v>2715</v>
      </c>
      <c r="C1633" s="75" t="s">
        <v>2716</v>
      </c>
      <c r="D1633" s="75">
        <v>5</v>
      </c>
      <c r="E1633" s="75" t="s">
        <v>5831</v>
      </c>
      <c r="F1633" s="75" t="s">
        <v>5827</v>
      </c>
    </row>
    <row r="1634" spans="1:6">
      <c r="A1634" s="75">
        <v>5</v>
      </c>
      <c r="B1634" s="76" t="s">
        <v>2715</v>
      </c>
      <c r="C1634" s="75" t="s">
        <v>2716</v>
      </c>
      <c r="D1634" s="75">
        <v>5</v>
      </c>
      <c r="E1634" s="75" t="s">
        <v>2737</v>
      </c>
      <c r="F1634" s="75" t="s">
        <v>5817</v>
      </c>
    </row>
    <row r="1635" spans="1:6">
      <c r="A1635" s="75">
        <v>5</v>
      </c>
      <c r="B1635" s="76" t="s">
        <v>2717</v>
      </c>
      <c r="C1635" s="75" t="s">
        <v>2718</v>
      </c>
      <c r="D1635" s="75">
        <v>5</v>
      </c>
      <c r="E1635" s="75" t="s">
        <v>2717</v>
      </c>
      <c r="F1635" s="75" t="s">
        <v>5920</v>
      </c>
    </row>
    <row r="1636" spans="1:6">
      <c r="A1636" s="75">
        <v>5</v>
      </c>
      <c r="B1636" s="76" t="s">
        <v>2717</v>
      </c>
      <c r="C1636" s="75" t="s">
        <v>2718</v>
      </c>
      <c r="D1636" s="75">
        <v>5</v>
      </c>
      <c r="E1636" s="75" t="s">
        <v>5842</v>
      </c>
      <c r="F1636" s="75" t="s">
        <v>5843</v>
      </c>
    </row>
    <row r="1637" spans="1:6">
      <c r="A1637" s="75">
        <v>4</v>
      </c>
      <c r="B1637" s="76" t="s">
        <v>3746</v>
      </c>
      <c r="C1637" s="75" t="s">
        <v>2720</v>
      </c>
      <c r="D1637" s="75">
        <v>4</v>
      </c>
      <c r="E1637" s="75" t="s">
        <v>3746</v>
      </c>
      <c r="F1637" s="75" t="s">
        <v>5921</v>
      </c>
    </row>
    <row r="1638" spans="1:6">
      <c r="A1638" s="75">
        <v>4</v>
      </c>
      <c r="B1638" s="76" t="s">
        <v>3746</v>
      </c>
      <c r="C1638" s="75" t="s">
        <v>2720</v>
      </c>
      <c r="D1638" s="75">
        <v>4</v>
      </c>
      <c r="E1638" s="75" t="s">
        <v>3752</v>
      </c>
      <c r="F1638" s="75" t="s">
        <v>5817</v>
      </c>
    </row>
    <row r="1639" spans="1:6">
      <c r="A1639" s="75">
        <v>5</v>
      </c>
      <c r="B1639" s="76" t="s">
        <v>2719</v>
      </c>
      <c r="C1639" s="75" t="s">
        <v>2720</v>
      </c>
      <c r="D1639" s="75">
        <v>5</v>
      </c>
      <c r="E1639" s="75" t="s">
        <v>2719</v>
      </c>
      <c r="F1639" s="75" t="s">
        <v>5921</v>
      </c>
    </row>
    <row r="1640" spans="1:6">
      <c r="A1640" s="75">
        <v>5</v>
      </c>
      <c r="B1640" s="76" t="s">
        <v>2719</v>
      </c>
      <c r="C1640" s="75" t="s">
        <v>2720</v>
      </c>
      <c r="D1640" s="75">
        <v>5</v>
      </c>
      <c r="E1640" s="75" t="s">
        <v>2737</v>
      </c>
      <c r="F1640" s="75" t="s">
        <v>5817</v>
      </c>
    </row>
    <row r="1641" spans="1:6">
      <c r="A1641" s="75">
        <v>4</v>
      </c>
      <c r="B1641" s="76" t="s">
        <v>3747</v>
      </c>
      <c r="C1641" s="75" t="s">
        <v>5922</v>
      </c>
      <c r="D1641" s="75">
        <v>4</v>
      </c>
      <c r="E1641" s="75" t="s">
        <v>3747</v>
      </c>
      <c r="F1641" s="75" t="s">
        <v>5841</v>
      </c>
    </row>
    <row r="1642" spans="1:6">
      <c r="A1642" s="75">
        <v>5</v>
      </c>
      <c r="B1642" s="76" t="s">
        <v>2721</v>
      </c>
      <c r="C1642" s="75" t="s">
        <v>2722</v>
      </c>
      <c r="D1642" s="75">
        <v>5</v>
      </c>
      <c r="E1642" s="75" t="s">
        <v>2723</v>
      </c>
      <c r="F1642" s="75" t="s">
        <v>5915</v>
      </c>
    </row>
    <row r="1643" spans="1:6">
      <c r="A1643" s="75">
        <v>5</v>
      </c>
      <c r="B1643" s="76" t="s">
        <v>2723</v>
      </c>
      <c r="C1643" s="75" t="s">
        <v>2724</v>
      </c>
      <c r="D1643" s="75">
        <v>5</v>
      </c>
      <c r="E1643" s="75" t="s">
        <v>2725</v>
      </c>
      <c r="F1643" s="75" t="s">
        <v>5923</v>
      </c>
    </row>
    <row r="1644" spans="1:6">
      <c r="A1644" s="75">
        <v>5</v>
      </c>
      <c r="B1644" s="76" t="s">
        <v>2725</v>
      </c>
      <c r="C1644" s="75" t="s">
        <v>2726</v>
      </c>
      <c r="D1644" s="75">
        <v>5</v>
      </c>
      <c r="E1644" s="75" t="s">
        <v>5842</v>
      </c>
      <c r="F1644" s="75" t="s">
        <v>5843</v>
      </c>
    </row>
    <row r="1645" spans="1:6">
      <c r="A1645" s="75">
        <v>4</v>
      </c>
      <c r="B1645" s="76" t="s">
        <v>3748</v>
      </c>
      <c r="C1645" s="75" t="s">
        <v>2728</v>
      </c>
      <c r="D1645" s="75">
        <v>4</v>
      </c>
      <c r="E1645" s="75" t="s">
        <v>3748</v>
      </c>
      <c r="F1645" s="75" t="s">
        <v>5924</v>
      </c>
    </row>
    <row r="1646" spans="1:6">
      <c r="A1646" s="75">
        <v>4</v>
      </c>
      <c r="B1646" s="76" t="s">
        <v>3748</v>
      </c>
      <c r="C1646" s="75" t="s">
        <v>2728</v>
      </c>
      <c r="D1646" s="75">
        <v>4</v>
      </c>
      <c r="E1646" s="75" t="s">
        <v>3750</v>
      </c>
      <c r="F1646" s="75" t="s">
        <v>5825</v>
      </c>
    </row>
    <row r="1647" spans="1:6">
      <c r="A1647" s="75">
        <v>4</v>
      </c>
      <c r="B1647" s="76" t="s">
        <v>3748</v>
      </c>
      <c r="C1647" s="75" t="s">
        <v>2728</v>
      </c>
      <c r="D1647" s="75">
        <v>4</v>
      </c>
      <c r="E1647" s="75" t="s">
        <v>5826</v>
      </c>
      <c r="F1647" s="75" t="s">
        <v>5827</v>
      </c>
    </row>
    <row r="1648" spans="1:6">
      <c r="A1648" s="75">
        <v>4</v>
      </c>
      <c r="B1648" s="76" t="s">
        <v>3748</v>
      </c>
      <c r="C1648" s="75" t="s">
        <v>2728</v>
      </c>
      <c r="D1648" s="75">
        <v>4</v>
      </c>
      <c r="E1648" s="75" t="s">
        <v>3752</v>
      </c>
      <c r="F1648" s="75" t="s">
        <v>5817</v>
      </c>
    </row>
    <row r="1649" spans="1:6">
      <c r="A1649" s="75">
        <v>5</v>
      </c>
      <c r="B1649" s="76" t="s">
        <v>2727</v>
      </c>
      <c r="C1649" s="75" t="s">
        <v>2728</v>
      </c>
      <c r="D1649" s="75">
        <v>5</v>
      </c>
      <c r="E1649" s="75" t="s">
        <v>2727</v>
      </c>
      <c r="F1649" s="75" t="s">
        <v>5924</v>
      </c>
    </row>
    <row r="1650" spans="1:6">
      <c r="A1650" s="75">
        <v>5</v>
      </c>
      <c r="B1650" s="76" t="s">
        <v>2727</v>
      </c>
      <c r="C1650" s="75" t="s">
        <v>2728</v>
      </c>
      <c r="D1650" s="75">
        <v>5</v>
      </c>
      <c r="E1650" s="75" t="s">
        <v>2733</v>
      </c>
      <c r="F1650" s="75" t="s">
        <v>5825</v>
      </c>
    </row>
    <row r="1651" spans="1:6">
      <c r="A1651" s="75">
        <v>5</v>
      </c>
      <c r="B1651" s="76" t="s">
        <v>2727</v>
      </c>
      <c r="C1651" s="75" t="s">
        <v>2728</v>
      </c>
      <c r="D1651" s="75">
        <v>5</v>
      </c>
      <c r="E1651" s="75" t="s">
        <v>5831</v>
      </c>
      <c r="F1651" s="75" t="s">
        <v>5827</v>
      </c>
    </row>
    <row r="1652" spans="1:6">
      <c r="A1652" s="75">
        <v>5</v>
      </c>
      <c r="B1652" s="76" t="s">
        <v>2727</v>
      </c>
      <c r="C1652" s="75" t="s">
        <v>2728</v>
      </c>
      <c r="D1652" s="75">
        <v>5</v>
      </c>
      <c r="E1652" s="75" t="s">
        <v>2737</v>
      </c>
      <c r="F1652" s="75" t="s">
        <v>5817</v>
      </c>
    </row>
    <row r="1653" spans="1:6">
      <c r="A1653" s="75">
        <v>3</v>
      </c>
      <c r="B1653" s="76" t="s">
        <v>5810</v>
      </c>
      <c r="C1653" s="75" t="s">
        <v>5925</v>
      </c>
      <c r="D1653" s="75">
        <v>3</v>
      </c>
      <c r="E1653" s="75" t="s">
        <v>5706</v>
      </c>
      <c r="F1653" s="75" t="s">
        <v>5707</v>
      </c>
    </row>
    <row r="1654" spans="1:6">
      <c r="A1654" s="75">
        <v>3</v>
      </c>
      <c r="B1654" s="76" t="s">
        <v>5810</v>
      </c>
      <c r="C1654" s="75" t="s">
        <v>5925</v>
      </c>
      <c r="D1654" s="75">
        <v>3</v>
      </c>
      <c r="E1654" s="75" t="s">
        <v>5708</v>
      </c>
      <c r="F1654" s="75" t="s">
        <v>5709</v>
      </c>
    </row>
    <row r="1655" spans="1:6">
      <c r="A1655" s="75">
        <v>3</v>
      </c>
      <c r="B1655" s="76" t="s">
        <v>5810</v>
      </c>
      <c r="C1655" s="75" t="s">
        <v>5925</v>
      </c>
      <c r="D1655" s="75">
        <v>3</v>
      </c>
      <c r="E1655" s="75" t="s">
        <v>5710</v>
      </c>
      <c r="F1655" s="75" t="s">
        <v>5711</v>
      </c>
    </row>
    <row r="1656" spans="1:6">
      <c r="A1656" s="75">
        <v>4</v>
      </c>
      <c r="B1656" s="76" t="s">
        <v>3749</v>
      </c>
      <c r="C1656" s="75" t="s">
        <v>5926</v>
      </c>
      <c r="D1656" s="75">
        <v>4</v>
      </c>
      <c r="E1656" s="75" t="s">
        <v>5719</v>
      </c>
      <c r="F1656" s="75" t="s">
        <v>5720</v>
      </c>
    </row>
    <row r="1657" spans="1:6">
      <c r="A1657" s="75">
        <v>4</v>
      </c>
      <c r="B1657" s="76" t="s">
        <v>3749</v>
      </c>
      <c r="C1657" s="75" t="s">
        <v>5926</v>
      </c>
      <c r="D1657" s="75">
        <v>4</v>
      </c>
      <c r="E1657" s="75" t="s">
        <v>5721</v>
      </c>
      <c r="F1657" s="75" t="s">
        <v>5722</v>
      </c>
    </row>
    <row r="1658" spans="1:6">
      <c r="A1658" s="75">
        <v>5</v>
      </c>
      <c r="B1658" s="76" t="s">
        <v>2729</v>
      </c>
      <c r="C1658" s="75" t="s">
        <v>2730</v>
      </c>
      <c r="D1658" s="75">
        <v>5</v>
      </c>
      <c r="E1658" s="75" t="s">
        <v>5726</v>
      </c>
      <c r="F1658" s="75" t="s">
        <v>5720</v>
      </c>
    </row>
    <row r="1659" spans="1:6">
      <c r="A1659" s="75">
        <v>5</v>
      </c>
      <c r="B1659" s="76" t="s">
        <v>2731</v>
      </c>
      <c r="C1659" s="75" t="s">
        <v>2732</v>
      </c>
      <c r="D1659" s="75">
        <v>5</v>
      </c>
      <c r="E1659" s="75" t="s">
        <v>5727</v>
      </c>
      <c r="F1659" s="75" t="s">
        <v>5722</v>
      </c>
    </row>
    <row r="1660" spans="1:6">
      <c r="A1660" s="75">
        <v>4</v>
      </c>
      <c r="B1660" s="76" t="s">
        <v>3750</v>
      </c>
      <c r="C1660" s="75" t="s">
        <v>2734</v>
      </c>
      <c r="D1660" s="75">
        <v>4</v>
      </c>
      <c r="E1660" s="75" t="s">
        <v>5927</v>
      </c>
      <c r="F1660" s="75" t="s">
        <v>2734</v>
      </c>
    </row>
    <row r="1661" spans="1:6">
      <c r="A1661" s="75">
        <v>5</v>
      </c>
      <c r="B1661" s="76" t="s">
        <v>2733</v>
      </c>
      <c r="C1661" s="75" t="s">
        <v>2734</v>
      </c>
      <c r="D1661" s="75">
        <v>5</v>
      </c>
      <c r="E1661" s="75" t="s">
        <v>5928</v>
      </c>
      <c r="F1661" s="75" t="s">
        <v>2734</v>
      </c>
    </row>
    <row r="1662" spans="1:6">
      <c r="A1662" s="75">
        <v>4</v>
      </c>
      <c r="B1662" s="76" t="s">
        <v>3751</v>
      </c>
      <c r="C1662" s="75" t="s">
        <v>2736</v>
      </c>
      <c r="D1662" s="75">
        <v>4</v>
      </c>
      <c r="E1662" s="75" t="s">
        <v>5724</v>
      </c>
      <c r="F1662" s="75" t="s">
        <v>5711</v>
      </c>
    </row>
    <row r="1663" spans="1:6">
      <c r="A1663" s="75">
        <v>5</v>
      </c>
      <c r="B1663" s="76" t="s">
        <v>2735</v>
      </c>
      <c r="C1663" s="75" t="s">
        <v>2736</v>
      </c>
      <c r="D1663" s="75">
        <v>5</v>
      </c>
      <c r="E1663" s="75" t="s">
        <v>5729</v>
      </c>
      <c r="F1663" s="75" t="s">
        <v>5730</v>
      </c>
    </row>
    <row r="1664" spans="1:6">
      <c r="A1664" s="75">
        <v>3</v>
      </c>
      <c r="B1664" s="76" t="s">
        <v>5812</v>
      </c>
      <c r="C1664" s="75" t="s">
        <v>5929</v>
      </c>
      <c r="D1664" s="75">
        <v>3</v>
      </c>
      <c r="E1664" s="75" t="s">
        <v>5893</v>
      </c>
      <c r="F1664" s="75" t="s">
        <v>5894</v>
      </c>
    </row>
    <row r="1665" spans="1:6">
      <c r="A1665" s="75">
        <v>3</v>
      </c>
      <c r="B1665" s="76" t="s">
        <v>5812</v>
      </c>
      <c r="C1665" s="75" t="s">
        <v>5929</v>
      </c>
      <c r="D1665" s="75">
        <v>3</v>
      </c>
      <c r="E1665" s="75" t="s">
        <v>5812</v>
      </c>
      <c r="F1665" s="75" t="s">
        <v>5813</v>
      </c>
    </row>
    <row r="1666" spans="1:6">
      <c r="A1666" s="75">
        <v>3</v>
      </c>
      <c r="B1666" s="76" t="s">
        <v>5812</v>
      </c>
      <c r="C1666" s="75" t="s">
        <v>5929</v>
      </c>
      <c r="D1666" s="75">
        <v>3</v>
      </c>
      <c r="E1666" s="75" t="s">
        <v>5693</v>
      </c>
      <c r="F1666" s="75" t="s">
        <v>5694</v>
      </c>
    </row>
    <row r="1667" spans="1:6">
      <c r="A1667" s="75">
        <v>4</v>
      </c>
      <c r="B1667" s="76" t="s">
        <v>3752</v>
      </c>
      <c r="C1667" s="75" t="s">
        <v>2738</v>
      </c>
      <c r="D1667" s="75">
        <v>4</v>
      </c>
      <c r="E1667" s="75" t="s">
        <v>3748</v>
      </c>
      <c r="F1667" s="75" t="s">
        <v>5924</v>
      </c>
    </row>
    <row r="1668" spans="1:6">
      <c r="A1668" s="75">
        <v>4</v>
      </c>
      <c r="B1668" s="76" t="s">
        <v>3752</v>
      </c>
      <c r="C1668" s="75" t="s">
        <v>2738</v>
      </c>
      <c r="D1668" s="75">
        <v>4</v>
      </c>
      <c r="E1668" s="75" t="s">
        <v>5818</v>
      </c>
      <c r="F1668" s="75" t="s">
        <v>5819</v>
      </c>
    </row>
    <row r="1669" spans="1:6">
      <c r="A1669" s="75">
        <v>4</v>
      </c>
      <c r="B1669" s="76" t="s">
        <v>3752</v>
      </c>
      <c r="C1669" s="75" t="s">
        <v>2738</v>
      </c>
      <c r="D1669" s="75">
        <v>4</v>
      </c>
      <c r="E1669" s="75" t="s">
        <v>3897</v>
      </c>
      <c r="F1669" s="75" t="s">
        <v>5695</v>
      </c>
    </row>
    <row r="1670" spans="1:6">
      <c r="A1670" s="75">
        <v>5</v>
      </c>
      <c r="B1670" s="76" t="s">
        <v>2737</v>
      </c>
      <c r="C1670" s="75" t="s">
        <v>2738</v>
      </c>
      <c r="D1670" s="75">
        <v>5</v>
      </c>
      <c r="E1670" s="75" t="s">
        <v>2727</v>
      </c>
      <c r="F1670" s="75" t="s">
        <v>5924</v>
      </c>
    </row>
    <row r="1671" spans="1:6">
      <c r="A1671" s="75">
        <v>5</v>
      </c>
      <c r="B1671" s="76" t="s">
        <v>2737</v>
      </c>
      <c r="C1671" s="75" t="s">
        <v>2738</v>
      </c>
      <c r="D1671" s="75">
        <v>5</v>
      </c>
      <c r="E1671" s="75" t="s">
        <v>5821</v>
      </c>
      <c r="F1671" s="75" t="s">
        <v>5819</v>
      </c>
    </row>
    <row r="1672" spans="1:6">
      <c r="A1672" s="75">
        <v>5</v>
      </c>
      <c r="B1672" s="76" t="s">
        <v>2737</v>
      </c>
      <c r="C1672" s="75" t="s">
        <v>2738</v>
      </c>
      <c r="D1672" s="75">
        <v>5</v>
      </c>
      <c r="E1672" s="75" t="s">
        <v>3133</v>
      </c>
      <c r="F1672" s="75" t="s">
        <v>5695</v>
      </c>
    </row>
    <row r="1673" spans="1:6">
      <c r="A1673" s="75">
        <v>4</v>
      </c>
      <c r="B1673" s="76" t="s">
        <v>3753</v>
      </c>
      <c r="C1673" s="75" t="s">
        <v>2740</v>
      </c>
      <c r="D1673" s="75">
        <v>4</v>
      </c>
      <c r="E1673" s="75" t="s">
        <v>3748</v>
      </c>
      <c r="F1673" s="75" t="s">
        <v>5924</v>
      </c>
    </row>
    <row r="1674" spans="1:6">
      <c r="A1674" s="75">
        <v>4</v>
      </c>
      <c r="B1674" s="76" t="s">
        <v>3753</v>
      </c>
      <c r="C1674" s="75" t="s">
        <v>2740</v>
      </c>
      <c r="D1674" s="75">
        <v>4</v>
      </c>
      <c r="E1674" s="75" t="s">
        <v>5818</v>
      </c>
      <c r="F1674" s="75" t="s">
        <v>5819</v>
      </c>
    </row>
    <row r="1675" spans="1:6">
      <c r="A1675" s="75">
        <v>5</v>
      </c>
      <c r="B1675" s="76" t="s">
        <v>2739</v>
      </c>
      <c r="C1675" s="75" t="s">
        <v>2740</v>
      </c>
      <c r="D1675" s="75">
        <v>5</v>
      </c>
      <c r="E1675" s="75" t="s">
        <v>2727</v>
      </c>
      <c r="F1675" s="75" t="s">
        <v>5924</v>
      </c>
    </row>
    <row r="1676" spans="1:6">
      <c r="A1676" s="75">
        <v>5</v>
      </c>
      <c r="B1676" s="76" t="s">
        <v>2739</v>
      </c>
      <c r="C1676" s="75" t="s">
        <v>2740</v>
      </c>
      <c r="D1676" s="75">
        <v>5</v>
      </c>
      <c r="E1676" s="75" t="s">
        <v>5821</v>
      </c>
      <c r="F1676" s="75" t="s">
        <v>5819</v>
      </c>
    </row>
    <row r="1677" spans="1:6">
      <c r="A1677" s="75">
        <v>1</v>
      </c>
      <c r="B1677" s="76" t="s">
        <v>5595</v>
      </c>
      <c r="C1677" s="75" t="s">
        <v>5596</v>
      </c>
      <c r="D1677" s="75">
        <v>1</v>
      </c>
      <c r="E1677" s="75" t="s">
        <v>5595</v>
      </c>
      <c r="F1677" s="75" t="s">
        <v>5596</v>
      </c>
    </row>
    <row r="1678" spans="1:6">
      <c r="A1678" s="75">
        <v>1</v>
      </c>
      <c r="B1678" s="76" t="s">
        <v>5595</v>
      </c>
      <c r="C1678" s="75" t="s">
        <v>5596</v>
      </c>
      <c r="D1678" s="75">
        <v>1</v>
      </c>
      <c r="E1678" s="75" t="s">
        <v>4152</v>
      </c>
      <c r="F1678" s="75" t="s">
        <v>5112</v>
      </c>
    </row>
    <row r="1679" spans="1:6">
      <c r="A1679" s="75">
        <v>1</v>
      </c>
      <c r="B1679" s="76" t="s">
        <v>5595</v>
      </c>
      <c r="C1679" s="75" t="s">
        <v>5596</v>
      </c>
      <c r="D1679" s="75">
        <v>1</v>
      </c>
      <c r="E1679" s="75" t="s">
        <v>5930</v>
      </c>
      <c r="F1679" s="75" t="s">
        <v>5931</v>
      </c>
    </row>
    <row r="1680" spans="1:6">
      <c r="A1680" s="75">
        <v>2</v>
      </c>
      <c r="B1680" s="76" t="s">
        <v>4882</v>
      </c>
      <c r="C1680" s="75" t="s">
        <v>5932</v>
      </c>
      <c r="D1680" s="75">
        <v>2</v>
      </c>
      <c r="E1680" s="75" t="s">
        <v>4882</v>
      </c>
      <c r="F1680" s="75" t="s">
        <v>5932</v>
      </c>
    </row>
    <row r="1681" spans="1:6">
      <c r="A1681" s="75">
        <v>3</v>
      </c>
      <c r="B1681" s="76" t="s">
        <v>5933</v>
      </c>
      <c r="C1681" s="75" t="s">
        <v>5934</v>
      </c>
      <c r="D1681" s="75">
        <v>3</v>
      </c>
      <c r="E1681" s="75" t="s">
        <v>5933</v>
      </c>
      <c r="F1681" s="75" t="s">
        <v>5935</v>
      </c>
    </row>
    <row r="1682" spans="1:6">
      <c r="A1682" s="75">
        <v>3</v>
      </c>
      <c r="B1682" s="76" t="s">
        <v>5933</v>
      </c>
      <c r="C1682" s="75" t="s">
        <v>5934</v>
      </c>
      <c r="D1682" s="75">
        <v>3</v>
      </c>
      <c r="E1682" s="75" t="s">
        <v>5936</v>
      </c>
      <c r="F1682" s="75" t="s">
        <v>5937</v>
      </c>
    </row>
    <row r="1683" spans="1:6">
      <c r="A1683" s="75">
        <v>4</v>
      </c>
      <c r="B1683" s="76" t="s">
        <v>3754</v>
      </c>
      <c r="C1683" s="75" t="s">
        <v>2742</v>
      </c>
      <c r="D1683" s="75">
        <v>4</v>
      </c>
      <c r="E1683" s="75" t="s">
        <v>4964</v>
      </c>
      <c r="F1683" s="75" t="s">
        <v>5935</v>
      </c>
    </row>
    <row r="1684" spans="1:6">
      <c r="A1684" s="75">
        <v>4</v>
      </c>
      <c r="B1684" s="76" t="s">
        <v>3754</v>
      </c>
      <c r="C1684" s="75" t="s">
        <v>2742</v>
      </c>
      <c r="D1684" s="75">
        <v>4</v>
      </c>
      <c r="E1684" s="75" t="s">
        <v>3757</v>
      </c>
      <c r="F1684" s="75" t="s">
        <v>5938</v>
      </c>
    </row>
    <row r="1685" spans="1:6">
      <c r="A1685" s="75">
        <v>5</v>
      </c>
      <c r="B1685" s="76" t="s">
        <v>2741</v>
      </c>
      <c r="C1685" s="75" t="s">
        <v>2742</v>
      </c>
      <c r="D1685" s="75">
        <v>5</v>
      </c>
      <c r="E1685" s="75" t="s">
        <v>5939</v>
      </c>
      <c r="F1685" s="75" t="s">
        <v>5935</v>
      </c>
    </row>
    <row r="1686" spans="1:6">
      <c r="A1686" s="75">
        <v>5</v>
      </c>
      <c r="B1686" s="76" t="s">
        <v>2741</v>
      </c>
      <c r="C1686" s="75" t="s">
        <v>2742</v>
      </c>
      <c r="D1686" s="75">
        <v>5</v>
      </c>
      <c r="E1686" s="75" t="s">
        <v>5940</v>
      </c>
      <c r="F1686" s="75" t="s">
        <v>5938</v>
      </c>
    </row>
    <row r="1687" spans="1:6">
      <c r="A1687" s="75">
        <v>4</v>
      </c>
      <c r="B1687" s="76" t="s">
        <v>3755</v>
      </c>
      <c r="C1687" s="75" t="s">
        <v>2744</v>
      </c>
      <c r="D1687" s="75">
        <v>4</v>
      </c>
      <c r="E1687" s="75" t="s">
        <v>4964</v>
      </c>
      <c r="F1687" s="75" t="s">
        <v>5935</v>
      </c>
    </row>
    <row r="1688" spans="1:6">
      <c r="A1688" s="75">
        <v>4</v>
      </c>
      <c r="B1688" s="76" t="s">
        <v>3755</v>
      </c>
      <c r="C1688" s="75" t="s">
        <v>2744</v>
      </c>
      <c r="D1688" s="75">
        <v>4</v>
      </c>
      <c r="E1688" s="75" t="s">
        <v>3757</v>
      </c>
      <c r="F1688" s="75" t="s">
        <v>5938</v>
      </c>
    </row>
    <row r="1689" spans="1:6">
      <c r="A1689" s="75">
        <v>5</v>
      </c>
      <c r="B1689" s="76" t="s">
        <v>2743</v>
      </c>
      <c r="C1689" s="75" t="s">
        <v>2744</v>
      </c>
      <c r="D1689" s="75">
        <v>5</v>
      </c>
      <c r="E1689" s="75" t="s">
        <v>5939</v>
      </c>
      <c r="F1689" s="75" t="s">
        <v>5935</v>
      </c>
    </row>
    <row r="1690" spans="1:6">
      <c r="A1690" s="75">
        <v>5</v>
      </c>
      <c r="B1690" s="76" t="s">
        <v>2743</v>
      </c>
      <c r="C1690" s="75" t="s">
        <v>2744</v>
      </c>
      <c r="D1690" s="75">
        <v>5</v>
      </c>
      <c r="E1690" s="75" t="s">
        <v>5940</v>
      </c>
      <c r="F1690" s="75" t="s">
        <v>5938</v>
      </c>
    </row>
    <row r="1691" spans="1:6">
      <c r="A1691" s="75">
        <v>3</v>
      </c>
      <c r="B1691" s="76" t="s">
        <v>5941</v>
      </c>
      <c r="C1691" s="75" t="s">
        <v>2746</v>
      </c>
      <c r="D1691" s="75">
        <v>3</v>
      </c>
      <c r="E1691" s="75" t="s">
        <v>5941</v>
      </c>
      <c r="F1691" s="75" t="s">
        <v>5942</v>
      </c>
    </row>
    <row r="1692" spans="1:6">
      <c r="A1692" s="75">
        <v>4</v>
      </c>
      <c r="B1692" s="76" t="s">
        <v>3756</v>
      </c>
      <c r="C1692" s="75" t="s">
        <v>2746</v>
      </c>
      <c r="D1692" s="75">
        <v>4</v>
      </c>
      <c r="E1692" s="75" t="s">
        <v>3756</v>
      </c>
      <c r="F1692" s="75" t="s">
        <v>5943</v>
      </c>
    </row>
    <row r="1693" spans="1:6">
      <c r="A1693" s="75">
        <v>5</v>
      </c>
      <c r="B1693" s="76" t="s">
        <v>2745</v>
      </c>
      <c r="C1693" s="75" t="s">
        <v>2746</v>
      </c>
      <c r="D1693" s="75">
        <v>5</v>
      </c>
      <c r="E1693" s="75" t="s">
        <v>2745</v>
      </c>
      <c r="F1693" s="75" t="s">
        <v>5943</v>
      </c>
    </row>
    <row r="1694" spans="1:6">
      <c r="A1694" s="75">
        <v>3</v>
      </c>
      <c r="B1694" s="76" t="s">
        <v>5936</v>
      </c>
      <c r="C1694" s="75" t="s">
        <v>5937</v>
      </c>
      <c r="D1694" s="75">
        <v>3</v>
      </c>
      <c r="E1694" s="75" t="s">
        <v>5936</v>
      </c>
      <c r="F1694" s="75" t="s">
        <v>5937</v>
      </c>
    </row>
    <row r="1695" spans="1:6">
      <c r="A1695" s="75">
        <v>4</v>
      </c>
      <c r="B1695" s="76" t="s">
        <v>3757</v>
      </c>
      <c r="C1695" s="75" t="s">
        <v>5944</v>
      </c>
      <c r="D1695" s="75">
        <v>4</v>
      </c>
      <c r="E1695" s="75" t="s">
        <v>3757</v>
      </c>
      <c r="F1695" s="75" t="s">
        <v>5938</v>
      </c>
    </row>
    <row r="1696" spans="1:6">
      <c r="A1696" s="75">
        <v>4</v>
      </c>
      <c r="B1696" s="76" t="s">
        <v>3757</v>
      </c>
      <c r="C1696" s="75" t="s">
        <v>5944</v>
      </c>
      <c r="D1696" s="75">
        <v>4</v>
      </c>
      <c r="E1696" s="75" t="s">
        <v>3761</v>
      </c>
      <c r="F1696" s="75" t="s">
        <v>5945</v>
      </c>
    </row>
    <row r="1697" spans="1:6">
      <c r="A1697" s="75">
        <v>5</v>
      </c>
      <c r="B1697" s="76" t="s">
        <v>2747</v>
      </c>
      <c r="C1697" s="75" t="s">
        <v>2748</v>
      </c>
      <c r="D1697" s="75">
        <v>5</v>
      </c>
      <c r="E1697" s="75" t="s">
        <v>5940</v>
      </c>
      <c r="F1697" s="75" t="s">
        <v>5938</v>
      </c>
    </row>
    <row r="1698" spans="1:6">
      <c r="A1698" s="75">
        <v>5</v>
      </c>
      <c r="B1698" s="76" t="s">
        <v>2749</v>
      </c>
      <c r="C1698" s="75" t="s">
        <v>2750</v>
      </c>
      <c r="D1698" s="75">
        <v>5</v>
      </c>
      <c r="E1698" s="75" t="s">
        <v>5946</v>
      </c>
      <c r="F1698" s="75" t="s">
        <v>5947</v>
      </c>
    </row>
    <row r="1699" spans="1:6">
      <c r="A1699" s="75">
        <v>4</v>
      </c>
      <c r="B1699" s="76" t="s">
        <v>3758</v>
      </c>
      <c r="C1699" s="75" t="s">
        <v>2752</v>
      </c>
      <c r="D1699" s="75">
        <v>4</v>
      </c>
      <c r="E1699" s="75" t="s">
        <v>3761</v>
      </c>
      <c r="F1699" s="75" t="s">
        <v>5945</v>
      </c>
    </row>
    <row r="1700" spans="1:6">
      <c r="A1700" s="75">
        <v>5</v>
      </c>
      <c r="B1700" s="76" t="s">
        <v>2751</v>
      </c>
      <c r="C1700" s="75" t="s">
        <v>2752</v>
      </c>
      <c r="D1700" s="75">
        <v>5</v>
      </c>
      <c r="E1700" s="75" t="s">
        <v>5948</v>
      </c>
      <c r="F1700" s="75" t="s">
        <v>5949</v>
      </c>
    </row>
    <row r="1701" spans="1:6">
      <c r="A1701" s="75">
        <v>4</v>
      </c>
      <c r="B1701" s="76" t="s">
        <v>3759</v>
      </c>
      <c r="C1701" s="75" t="s">
        <v>2754</v>
      </c>
      <c r="D1701" s="75">
        <v>4</v>
      </c>
      <c r="E1701" s="75" t="s">
        <v>3758</v>
      </c>
      <c r="F1701" s="75" t="s">
        <v>5950</v>
      </c>
    </row>
    <row r="1702" spans="1:6">
      <c r="A1702" s="75">
        <v>5</v>
      </c>
      <c r="B1702" s="76" t="s">
        <v>2753</v>
      </c>
      <c r="C1702" s="75" t="s">
        <v>2754</v>
      </c>
      <c r="D1702" s="75">
        <v>5</v>
      </c>
      <c r="E1702" s="75" t="s">
        <v>2751</v>
      </c>
      <c r="F1702" s="75" t="s">
        <v>5950</v>
      </c>
    </row>
    <row r="1703" spans="1:6">
      <c r="A1703" s="75">
        <v>4</v>
      </c>
      <c r="B1703" s="76" t="s">
        <v>3760</v>
      </c>
      <c r="C1703" s="75" t="s">
        <v>2756</v>
      </c>
      <c r="D1703" s="75">
        <v>4</v>
      </c>
      <c r="E1703" s="75" t="s">
        <v>3757</v>
      </c>
      <c r="F1703" s="75" t="s">
        <v>5938</v>
      </c>
    </row>
    <row r="1704" spans="1:6">
      <c r="A1704" s="75">
        <v>4</v>
      </c>
      <c r="B1704" s="76" t="s">
        <v>3760</v>
      </c>
      <c r="C1704" s="75" t="s">
        <v>2756</v>
      </c>
      <c r="D1704" s="75">
        <v>4</v>
      </c>
      <c r="E1704" s="75" t="s">
        <v>3761</v>
      </c>
      <c r="F1704" s="75" t="s">
        <v>5945</v>
      </c>
    </row>
    <row r="1705" spans="1:6">
      <c r="A1705" s="75">
        <v>5</v>
      </c>
      <c r="B1705" s="76" t="s">
        <v>2755</v>
      </c>
      <c r="C1705" s="75" t="s">
        <v>2756</v>
      </c>
      <c r="D1705" s="75">
        <v>5</v>
      </c>
      <c r="E1705" s="75" t="s">
        <v>5940</v>
      </c>
      <c r="F1705" s="75" t="s">
        <v>5938</v>
      </c>
    </row>
    <row r="1706" spans="1:6">
      <c r="A1706" s="75">
        <v>5</v>
      </c>
      <c r="B1706" s="76" t="s">
        <v>2755</v>
      </c>
      <c r="C1706" s="75" t="s">
        <v>2756</v>
      </c>
      <c r="D1706" s="75">
        <v>5</v>
      </c>
      <c r="E1706" s="75" t="s">
        <v>5948</v>
      </c>
      <c r="F1706" s="75" t="s">
        <v>5949</v>
      </c>
    </row>
    <row r="1707" spans="1:6">
      <c r="A1707" s="75">
        <v>4</v>
      </c>
      <c r="B1707" s="76" t="s">
        <v>3761</v>
      </c>
      <c r="C1707" s="75" t="s">
        <v>2758</v>
      </c>
      <c r="D1707" s="75">
        <v>4</v>
      </c>
      <c r="E1707" s="75" t="s">
        <v>3761</v>
      </c>
      <c r="F1707" s="75" t="s">
        <v>5945</v>
      </c>
    </row>
    <row r="1708" spans="1:6">
      <c r="A1708" s="75">
        <v>5</v>
      </c>
      <c r="B1708" s="76" t="s">
        <v>2757</v>
      </c>
      <c r="C1708" s="75" t="s">
        <v>2758</v>
      </c>
      <c r="D1708" s="75">
        <v>5</v>
      </c>
      <c r="E1708" s="75" t="s">
        <v>5948</v>
      </c>
      <c r="F1708" s="75" t="s">
        <v>5949</v>
      </c>
    </row>
    <row r="1709" spans="1:6">
      <c r="A1709" s="75">
        <v>3</v>
      </c>
      <c r="B1709" s="76" t="s">
        <v>5951</v>
      </c>
      <c r="C1709" s="75" t="s">
        <v>5952</v>
      </c>
      <c r="D1709" s="75">
        <v>3</v>
      </c>
      <c r="E1709" s="75" t="s">
        <v>5951</v>
      </c>
      <c r="F1709" s="75" t="s">
        <v>5953</v>
      </c>
    </row>
    <row r="1710" spans="1:6">
      <c r="A1710" s="75">
        <v>4</v>
      </c>
      <c r="B1710" s="76" t="s">
        <v>3762</v>
      </c>
      <c r="C1710" s="75" t="s">
        <v>2760</v>
      </c>
      <c r="D1710" s="75">
        <v>4</v>
      </c>
      <c r="E1710" s="75" t="s">
        <v>3762</v>
      </c>
      <c r="F1710" s="75" t="s">
        <v>2760</v>
      </c>
    </row>
    <row r="1711" spans="1:6">
      <c r="A1711" s="75">
        <v>5</v>
      </c>
      <c r="B1711" s="76" t="s">
        <v>2759</v>
      </c>
      <c r="C1711" s="75" t="s">
        <v>2760</v>
      </c>
      <c r="D1711" s="75">
        <v>5</v>
      </c>
      <c r="E1711" s="75" t="s">
        <v>2759</v>
      </c>
      <c r="F1711" s="75" t="s">
        <v>2760</v>
      </c>
    </row>
    <row r="1712" spans="1:6">
      <c r="A1712" s="75">
        <v>4</v>
      </c>
      <c r="B1712" s="76" t="s">
        <v>3763</v>
      </c>
      <c r="C1712" s="75" t="s">
        <v>2762</v>
      </c>
      <c r="D1712" s="75">
        <v>4</v>
      </c>
      <c r="E1712" s="75" t="s">
        <v>3763</v>
      </c>
      <c r="F1712" s="75" t="s">
        <v>5954</v>
      </c>
    </row>
    <row r="1713" spans="1:6">
      <c r="A1713" s="75">
        <v>5</v>
      </c>
      <c r="B1713" s="76" t="s">
        <v>2761</v>
      </c>
      <c r="C1713" s="75" t="s">
        <v>2762</v>
      </c>
      <c r="D1713" s="75">
        <v>5</v>
      </c>
      <c r="E1713" s="75" t="s">
        <v>2761</v>
      </c>
      <c r="F1713" s="75" t="s">
        <v>5954</v>
      </c>
    </row>
    <row r="1714" spans="1:6">
      <c r="A1714" s="75">
        <v>3</v>
      </c>
      <c r="B1714" s="76" t="s">
        <v>5955</v>
      </c>
      <c r="C1714" s="75" t="s">
        <v>2764</v>
      </c>
      <c r="D1714" s="75">
        <v>3</v>
      </c>
      <c r="E1714" s="75" t="s">
        <v>5955</v>
      </c>
      <c r="F1714" s="75" t="s">
        <v>2764</v>
      </c>
    </row>
    <row r="1715" spans="1:6">
      <c r="A1715" s="75">
        <v>4</v>
      </c>
      <c r="B1715" s="76" t="s">
        <v>3764</v>
      </c>
      <c r="C1715" s="75" t="s">
        <v>2764</v>
      </c>
      <c r="D1715" s="75">
        <v>4</v>
      </c>
      <c r="E1715" s="75" t="s">
        <v>3764</v>
      </c>
      <c r="F1715" s="75" t="s">
        <v>2764</v>
      </c>
    </row>
    <row r="1716" spans="1:6">
      <c r="A1716" s="75">
        <v>5</v>
      </c>
      <c r="B1716" s="76" t="s">
        <v>2763</v>
      </c>
      <c r="C1716" s="75" t="s">
        <v>2764</v>
      </c>
      <c r="D1716" s="75">
        <v>5</v>
      </c>
      <c r="E1716" s="75" t="s">
        <v>2763</v>
      </c>
      <c r="F1716" s="75" t="s">
        <v>2764</v>
      </c>
    </row>
    <row r="1717" spans="1:6">
      <c r="A1717" s="75">
        <v>2</v>
      </c>
      <c r="B1717" s="76" t="s">
        <v>4883</v>
      </c>
      <c r="C1717" s="75" t="s">
        <v>5956</v>
      </c>
      <c r="D1717" s="75">
        <v>2</v>
      </c>
      <c r="E1717" s="75" t="s">
        <v>4883</v>
      </c>
      <c r="F1717" s="75" t="s">
        <v>5956</v>
      </c>
    </row>
    <row r="1718" spans="1:6">
      <c r="A1718" s="75">
        <v>3</v>
      </c>
      <c r="B1718" s="76" t="s">
        <v>5957</v>
      </c>
      <c r="C1718" s="75" t="s">
        <v>5958</v>
      </c>
      <c r="D1718" s="75">
        <v>3</v>
      </c>
      <c r="E1718" s="75" t="s">
        <v>5957</v>
      </c>
      <c r="F1718" s="75" t="s">
        <v>5958</v>
      </c>
    </row>
    <row r="1719" spans="1:6">
      <c r="A1719" s="75">
        <v>4</v>
      </c>
      <c r="B1719" s="76" t="s">
        <v>3765</v>
      </c>
      <c r="C1719" s="75" t="s">
        <v>5958</v>
      </c>
      <c r="D1719" s="75">
        <v>4</v>
      </c>
      <c r="E1719" s="75" t="s">
        <v>3765</v>
      </c>
      <c r="F1719" s="75" t="s">
        <v>5958</v>
      </c>
    </row>
    <row r="1720" spans="1:6">
      <c r="A1720" s="75">
        <v>5</v>
      </c>
      <c r="B1720" s="76" t="s">
        <v>2765</v>
      </c>
      <c r="C1720" s="75" t="s">
        <v>2766</v>
      </c>
      <c r="D1720" s="75">
        <v>5</v>
      </c>
      <c r="E1720" s="75" t="s">
        <v>2765</v>
      </c>
      <c r="F1720" s="75" t="s">
        <v>2766</v>
      </c>
    </row>
    <row r="1721" spans="1:6">
      <c r="A1721" s="75">
        <v>5</v>
      </c>
      <c r="B1721" s="76" t="s">
        <v>2767</v>
      </c>
      <c r="C1721" s="75" t="s">
        <v>2768</v>
      </c>
      <c r="D1721" s="75">
        <v>5</v>
      </c>
      <c r="E1721" s="75" t="s">
        <v>2767</v>
      </c>
      <c r="F1721" s="75" t="s">
        <v>5959</v>
      </c>
    </row>
    <row r="1722" spans="1:6">
      <c r="A1722" s="75">
        <v>5</v>
      </c>
      <c r="B1722" s="76" t="s">
        <v>2769</v>
      </c>
      <c r="C1722" s="75" t="s">
        <v>2770</v>
      </c>
      <c r="D1722" s="75">
        <v>5</v>
      </c>
      <c r="E1722" s="75" t="s">
        <v>2767</v>
      </c>
      <c r="F1722" s="75" t="s">
        <v>5959</v>
      </c>
    </row>
    <row r="1723" spans="1:6">
      <c r="A1723" s="75">
        <v>3</v>
      </c>
      <c r="B1723" s="76" t="s">
        <v>4966</v>
      </c>
      <c r="C1723" s="75" t="s">
        <v>2772</v>
      </c>
      <c r="D1723" s="75">
        <v>3</v>
      </c>
      <c r="E1723" s="75" t="s">
        <v>4966</v>
      </c>
      <c r="F1723" s="75" t="s">
        <v>2772</v>
      </c>
    </row>
    <row r="1724" spans="1:6">
      <c r="A1724" s="75">
        <v>4</v>
      </c>
      <c r="B1724" s="76" t="s">
        <v>3766</v>
      </c>
      <c r="C1724" s="75" t="s">
        <v>2772</v>
      </c>
      <c r="D1724" s="75">
        <v>4</v>
      </c>
      <c r="E1724" s="75" t="s">
        <v>3766</v>
      </c>
      <c r="F1724" s="75" t="s">
        <v>2772</v>
      </c>
    </row>
    <row r="1725" spans="1:6">
      <c r="A1725" s="75">
        <v>5</v>
      </c>
      <c r="B1725" s="76" t="s">
        <v>2771</v>
      </c>
      <c r="C1725" s="75" t="s">
        <v>2772</v>
      </c>
      <c r="D1725" s="75">
        <v>5</v>
      </c>
      <c r="E1725" s="75" t="s">
        <v>2771</v>
      </c>
      <c r="F1725" s="75" t="s">
        <v>2772</v>
      </c>
    </row>
    <row r="1726" spans="1:6">
      <c r="A1726" s="75">
        <v>3</v>
      </c>
      <c r="B1726" s="76" t="s">
        <v>5960</v>
      </c>
      <c r="C1726" s="75" t="s">
        <v>5961</v>
      </c>
      <c r="D1726" s="75">
        <v>3</v>
      </c>
      <c r="E1726" s="75" t="s">
        <v>5960</v>
      </c>
      <c r="F1726" s="75" t="s">
        <v>5961</v>
      </c>
    </row>
    <row r="1727" spans="1:6">
      <c r="A1727" s="75">
        <v>4</v>
      </c>
      <c r="B1727" s="76" t="s">
        <v>3767</v>
      </c>
      <c r="C1727" s="75" t="s">
        <v>5961</v>
      </c>
      <c r="D1727" s="75">
        <v>4</v>
      </c>
      <c r="E1727" s="75" t="s">
        <v>3767</v>
      </c>
      <c r="F1727" s="75" t="s">
        <v>5961</v>
      </c>
    </row>
    <row r="1728" spans="1:6">
      <c r="A1728" s="75">
        <v>5</v>
      </c>
      <c r="B1728" s="76" t="s">
        <v>2773</v>
      </c>
      <c r="C1728" s="75" t="s">
        <v>2774</v>
      </c>
      <c r="D1728" s="75">
        <v>5</v>
      </c>
      <c r="E1728" s="75" t="s">
        <v>5962</v>
      </c>
      <c r="F1728" s="75" t="s">
        <v>5961</v>
      </c>
    </row>
    <row r="1729" spans="1:6">
      <c r="A1729" s="75">
        <v>5</v>
      </c>
      <c r="B1729" s="76" t="s">
        <v>2775</v>
      </c>
      <c r="C1729" s="75" t="s">
        <v>2776</v>
      </c>
      <c r="D1729" s="75">
        <v>5</v>
      </c>
      <c r="E1729" s="75" t="s">
        <v>5962</v>
      </c>
      <c r="F1729" s="75" t="s">
        <v>5961</v>
      </c>
    </row>
    <row r="1730" spans="1:6">
      <c r="A1730" s="75">
        <v>3</v>
      </c>
      <c r="B1730" s="76" t="s">
        <v>4965</v>
      </c>
      <c r="C1730" s="75" t="s">
        <v>2778</v>
      </c>
      <c r="D1730" s="75">
        <v>3</v>
      </c>
      <c r="E1730" s="75" t="s">
        <v>4965</v>
      </c>
      <c r="F1730" s="75" t="s">
        <v>2778</v>
      </c>
    </row>
    <row r="1731" spans="1:6">
      <c r="A1731" s="75">
        <v>4</v>
      </c>
      <c r="B1731" s="76" t="s">
        <v>3768</v>
      </c>
      <c r="C1731" s="75" t="s">
        <v>2778</v>
      </c>
      <c r="D1731" s="75">
        <v>4</v>
      </c>
      <c r="E1731" s="75" t="s">
        <v>3768</v>
      </c>
      <c r="F1731" s="75" t="s">
        <v>2778</v>
      </c>
    </row>
    <row r="1732" spans="1:6">
      <c r="A1732" s="75">
        <v>5</v>
      </c>
      <c r="B1732" s="76" t="s">
        <v>2777</v>
      </c>
      <c r="C1732" s="75" t="s">
        <v>2778</v>
      </c>
      <c r="D1732" s="75">
        <v>5</v>
      </c>
      <c r="E1732" s="75" t="s">
        <v>2777</v>
      </c>
      <c r="F1732" s="75" t="s">
        <v>2778</v>
      </c>
    </row>
    <row r="1733" spans="1:6">
      <c r="A1733" s="75">
        <v>2</v>
      </c>
      <c r="B1733" s="76" t="s">
        <v>4884</v>
      </c>
      <c r="C1733" s="75" t="s">
        <v>5963</v>
      </c>
      <c r="D1733" s="75">
        <v>2</v>
      </c>
      <c r="E1733" s="75" t="s">
        <v>4884</v>
      </c>
      <c r="F1733" s="75" t="s">
        <v>5963</v>
      </c>
    </row>
    <row r="1734" spans="1:6">
      <c r="A1734" s="75">
        <v>3</v>
      </c>
      <c r="B1734" s="76" t="s">
        <v>4968</v>
      </c>
      <c r="C1734" s="75" t="s">
        <v>2780</v>
      </c>
      <c r="D1734" s="75">
        <v>3</v>
      </c>
      <c r="E1734" s="75" t="s">
        <v>4968</v>
      </c>
      <c r="F1734" s="75" t="s">
        <v>2780</v>
      </c>
    </row>
    <row r="1735" spans="1:6">
      <c r="A1735" s="75">
        <v>4</v>
      </c>
      <c r="B1735" s="76" t="s">
        <v>3769</v>
      </c>
      <c r="C1735" s="75" t="s">
        <v>2780</v>
      </c>
      <c r="D1735" s="75">
        <v>4</v>
      </c>
      <c r="E1735" s="75" t="s">
        <v>3769</v>
      </c>
      <c r="F1735" s="75" t="s">
        <v>2780</v>
      </c>
    </row>
    <row r="1736" spans="1:6">
      <c r="A1736" s="75">
        <v>5</v>
      </c>
      <c r="B1736" s="76" t="s">
        <v>2779</v>
      </c>
      <c r="C1736" s="75" t="s">
        <v>2780</v>
      </c>
      <c r="D1736" s="75">
        <v>5</v>
      </c>
      <c r="E1736" s="75" t="s">
        <v>2779</v>
      </c>
      <c r="F1736" s="75" t="s">
        <v>2780</v>
      </c>
    </row>
    <row r="1737" spans="1:6">
      <c r="A1737" s="75">
        <v>3</v>
      </c>
      <c r="B1737" s="76" t="s">
        <v>5964</v>
      </c>
      <c r="C1737" s="75" t="s">
        <v>5965</v>
      </c>
      <c r="D1737" s="75">
        <v>3</v>
      </c>
      <c r="E1737" s="75" t="s">
        <v>5964</v>
      </c>
      <c r="F1737" s="75" t="s">
        <v>5965</v>
      </c>
    </row>
    <row r="1738" spans="1:6">
      <c r="A1738" s="75">
        <v>4</v>
      </c>
      <c r="B1738" s="76" t="s">
        <v>3770</v>
      </c>
      <c r="C1738" s="75" t="s">
        <v>2782</v>
      </c>
      <c r="D1738" s="75">
        <v>4</v>
      </c>
      <c r="E1738" s="75" t="s">
        <v>3770</v>
      </c>
      <c r="F1738" s="75" t="s">
        <v>2782</v>
      </c>
    </row>
    <row r="1739" spans="1:6">
      <c r="A1739" s="75">
        <v>5</v>
      </c>
      <c r="B1739" s="76" t="s">
        <v>2781</v>
      </c>
      <c r="C1739" s="75" t="s">
        <v>2782</v>
      </c>
      <c r="D1739" s="75">
        <v>5</v>
      </c>
      <c r="E1739" s="75" t="s">
        <v>2781</v>
      </c>
      <c r="F1739" s="75" t="s">
        <v>2782</v>
      </c>
    </row>
    <row r="1740" spans="1:6">
      <c r="A1740" s="75">
        <v>4</v>
      </c>
      <c r="B1740" s="76" t="s">
        <v>3771</v>
      </c>
      <c r="C1740" s="75" t="s">
        <v>2784</v>
      </c>
      <c r="D1740" s="75">
        <v>4</v>
      </c>
      <c r="E1740" s="75" t="s">
        <v>3771</v>
      </c>
      <c r="F1740" s="75" t="s">
        <v>2784</v>
      </c>
    </row>
    <row r="1741" spans="1:6">
      <c r="A1741" s="75">
        <v>5</v>
      </c>
      <c r="B1741" s="76" t="s">
        <v>2783</v>
      </c>
      <c r="C1741" s="75" t="s">
        <v>2784</v>
      </c>
      <c r="D1741" s="75">
        <v>5</v>
      </c>
      <c r="E1741" s="75" t="s">
        <v>2783</v>
      </c>
      <c r="F1741" s="75" t="s">
        <v>2784</v>
      </c>
    </row>
    <row r="1742" spans="1:6">
      <c r="A1742" s="75">
        <v>2</v>
      </c>
      <c r="B1742" s="76" t="s">
        <v>4885</v>
      </c>
      <c r="C1742" s="75" t="s">
        <v>5966</v>
      </c>
      <c r="D1742" s="75">
        <v>2</v>
      </c>
      <c r="E1742" s="75" t="s">
        <v>4885</v>
      </c>
      <c r="F1742" s="75" t="s">
        <v>5597</v>
      </c>
    </row>
    <row r="1743" spans="1:6">
      <c r="A1743" s="75">
        <v>2</v>
      </c>
      <c r="B1743" s="76" t="s">
        <v>4885</v>
      </c>
      <c r="C1743" s="75" t="s">
        <v>5966</v>
      </c>
      <c r="D1743" s="75">
        <v>2</v>
      </c>
      <c r="E1743" s="75" t="s">
        <v>4908</v>
      </c>
      <c r="F1743" s="75" t="s">
        <v>5967</v>
      </c>
    </row>
    <row r="1744" spans="1:6">
      <c r="A1744" s="75">
        <v>2</v>
      </c>
      <c r="B1744" s="76" t="s">
        <v>4885</v>
      </c>
      <c r="C1744" s="75" t="s">
        <v>5966</v>
      </c>
      <c r="D1744" s="75">
        <v>2</v>
      </c>
      <c r="E1744" s="75" t="s">
        <v>4911</v>
      </c>
      <c r="F1744" s="75" t="s">
        <v>5269</v>
      </c>
    </row>
    <row r="1745" spans="1:6">
      <c r="A1745" s="75">
        <v>3</v>
      </c>
      <c r="B1745" s="76" t="s">
        <v>5617</v>
      </c>
      <c r="C1745" s="75" t="s">
        <v>5618</v>
      </c>
      <c r="D1745" s="75">
        <v>3</v>
      </c>
      <c r="E1745" s="75" t="s">
        <v>5617</v>
      </c>
      <c r="F1745" s="75" t="s">
        <v>5618</v>
      </c>
    </row>
    <row r="1746" spans="1:6">
      <c r="A1746" s="75">
        <v>4</v>
      </c>
      <c r="B1746" s="76" t="s">
        <v>3772</v>
      </c>
      <c r="C1746" s="75" t="s">
        <v>5618</v>
      </c>
      <c r="D1746" s="75">
        <v>4</v>
      </c>
      <c r="E1746" s="75" t="s">
        <v>3772</v>
      </c>
      <c r="F1746" s="75" t="s">
        <v>5618</v>
      </c>
    </row>
    <row r="1747" spans="1:6">
      <c r="A1747" s="75">
        <v>5</v>
      </c>
      <c r="B1747" s="76" t="s">
        <v>2785</v>
      </c>
      <c r="C1747" s="75" t="s">
        <v>2786</v>
      </c>
      <c r="D1747" s="75">
        <v>5</v>
      </c>
      <c r="E1747" s="75" t="s">
        <v>2785</v>
      </c>
      <c r="F1747" s="75" t="s">
        <v>2786</v>
      </c>
    </row>
    <row r="1748" spans="1:6">
      <c r="A1748" s="75">
        <v>5</v>
      </c>
      <c r="B1748" s="76" t="s">
        <v>2787</v>
      </c>
      <c r="C1748" s="75" t="s">
        <v>2788</v>
      </c>
      <c r="D1748" s="75">
        <v>5</v>
      </c>
      <c r="E1748" s="75" t="s">
        <v>2787</v>
      </c>
      <c r="F1748" s="75" t="s">
        <v>2788</v>
      </c>
    </row>
    <row r="1749" spans="1:6">
      <c r="A1749" s="75">
        <v>3</v>
      </c>
      <c r="B1749" s="76" t="s">
        <v>5968</v>
      </c>
      <c r="C1749" s="75" t="s">
        <v>5969</v>
      </c>
      <c r="D1749" s="75">
        <v>3</v>
      </c>
      <c r="E1749" s="75" t="s">
        <v>5968</v>
      </c>
      <c r="F1749" s="75" t="s">
        <v>5970</v>
      </c>
    </row>
    <row r="1750" spans="1:6">
      <c r="A1750" s="75">
        <v>4</v>
      </c>
      <c r="B1750" s="76" t="s">
        <v>3773</v>
      </c>
      <c r="C1750" s="75" t="s">
        <v>5971</v>
      </c>
      <c r="D1750" s="75">
        <v>4</v>
      </c>
      <c r="E1750" s="75" t="s">
        <v>3773</v>
      </c>
      <c r="F1750" s="75" t="s">
        <v>5972</v>
      </c>
    </row>
    <row r="1751" spans="1:6">
      <c r="A1751" s="75">
        <v>5</v>
      </c>
      <c r="B1751" s="76" t="s">
        <v>2789</v>
      </c>
      <c r="C1751" s="75" t="s">
        <v>2790</v>
      </c>
      <c r="D1751" s="75">
        <v>5</v>
      </c>
      <c r="E1751" s="75" t="s">
        <v>2789</v>
      </c>
      <c r="F1751" s="75" t="s">
        <v>5973</v>
      </c>
    </row>
    <row r="1752" spans="1:6">
      <c r="A1752" s="75">
        <v>5</v>
      </c>
      <c r="B1752" s="76" t="s">
        <v>2791</v>
      </c>
      <c r="C1752" s="75" t="s">
        <v>2792</v>
      </c>
      <c r="D1752" s="75">
        <v>5</v>
      </c>
      <c r="E1752" s="75" t="s">
        <v>2791</v>
      </c>
      <c r="F1752" s="75" t="s">
        <v>2792</v>
      </c>
    </row>
    <row r="1753" spans="1:6">
      <c r="A1753" s="75">
        <v>5</v>
      </c>
      <c r="B1753" s="76" t="s">
        <v>2793</v>
      </c>
      <c r="C1753" s="75" t="s">
        <v>2794</v>
      </c>
      <c r="D1753" s="75">
        <v>5</v>
      </c>
      <c r="E1753" s="75" t="s">
        <v>2793</v>
      </c>
      <c r="F1753" s="75" t="s">
        <v>5974</v>
      </c>
    </row>
    <row r="1754" spans="1:6">
      <c r="A1754" s="75">
        <v>4</v>
      </c>
      <c r="B1754" s="76" t="s">
        <v>3774</v>
      </c>
      <c r="C1754" s="75" t="s">
        <v>2796</v>
      </c>
      <c r="D1754" s="75">
        <v>4</v>
      </c>
      <c r="E1754" s="75" t="s">
        <v>3774</v>
      </c>
      <c r="F1754" s="75" t="s">
        <v>5975</v>
      </c>
    </row>
    <row r="1755" spans="1:6">
      <c r="A1755" s="75">
        <v>5</v>
      </c>
      <c r="B1755" s="76" t="s">
        <v>2795</v>
      </c>
      <c r="C1755" s="75" t="s">
        <v>2796</v>
      </c>
      <c r="D1755" s="75">
        <v>5</v>
      </c>
      <c r="E1755" s="75" t="s">
        <v>2795</v>
      </c>
      <c r="F1755" s="75" t="s">
        <v>5975</v>
      </c>
    </row>
    <row r="1756" spans="1:6">
      <c r="A1756" s="75">
        <v>4</v>
      </c>
      <c r="B1756" s="76" t="s">
        <v>3775</v>
      </c>
      <c r="C1756" s="75" t="s">
        <v>2798</v>
      </c>
      <c r="D1756" s="75">
        <v>4</v>
      </c>
      <c r="E1756" s="75" t="s">
        <v>3775</v>
      </c>
      <c r="F1756" s="75" t="s">
        <v>5976</v>
      </c>
    </row>
    <row r="1757" spans="1:6">
      <c r="A1757" s="75">
        <v>5</v>
      </c>
      <c r="B1757" s="76" t="s">
        <v>2797</v>
      </c>
      <c r="C1757" s="75" t="s">
        <v>2798</v>
      </c>
      <c r="D1757" s="75">
        <v>5</v>
      </c>
      <c r="E1757" s="75" t="s">
        <v>2797</v>
      </c>
      <c r="F1757" s="75" t="s">
        <v>5976</v>
      </c>
    </row>
    <row r="1758" spans="1:6">
      <c r="A1758" s="75">
        <v>4</v>
      </c>
      <c r="B1758" s="76" t="s">
        <v>3776</v>
      </c>
      <c r="C1758" s="75" t="s">
        <v>2800</v>
      </c>
      <c r="D1758" s="75">
        <v>4</v>
      </c>
      <c r="E1758" s="75" t="s">
        <v>3776</v>
      </c>
      <c r="F1758" s="75" t="s">
        <v>2800</v>
      </c>
    </row>
    <row r="1759" spans="1:6">
      <c r="A1759" s="75">
        <v>5</v>
      </c>
      <c r="B1759" s="76" t="s">
        <v>2799</v>
      </c>
      <c r="C1759" s="75" t="s">
        <v>2800</v>
      </c>
      <c r="D1759" s="75">
        <v>5</v>
      </c>
      <c r="E1759" s="75" t="s">
        <v>2799</v>
      </c>
      <c r="F1759" s="75" t="s">
        <v>2800</v>
      </c>
    </row>
    <row r="1760" spans="1:6">
      <c r="A1760" s="75">
        <v>4</v>
      </c>
      <c r="B1760" s="76" t="s">
        <v>3777</v>
      </c>
      <c r="C1760" s="75" t="s">
        <v>2802</v>
      </c>
      <c r="D1760" s="75">
        <v>4</v>
      </c>
      <c r="E1760" s="75" t="s">
        <v>4969</v>
      </c>
      <c r="F1760" s="75" t="s">
        <v>5977</v>
      </c>
    </row>
    <row r="1761" spans="1:6">
      <c r="A1761" s="75">
        <v>5</v>
      </c>
      <c r="B1761" s="76" t="s">
        <v>2801</v>
      </c>
      <c r="C1761" s="75" t="s">
        <v>2802</v>
      </c>
      <c r="D1761" s="75">
        <v>5</v>
      </c>
      <c r="E1761" s="75" t="s">
        <v>5978</v>
      </c>
      <c r="F1761" s="75" t="s">
        <v>5979</v>
      </c>
    </row>
    <row r="1762" spans="1:6">
      <c r="A1762" s="75">
        <v>4</v>
      </c>
      <c r="B1762" s="76" t="s">
        <v>3778</v>
      </c>
      <c r="C1762" s="75" t="s">
        <v>5980</v>
      </c>
      <c r="D1762" s="75">
        <v>4</v>
      </c>
      <c r="E1762" s="75" t="s">
        <v>4969</v>
      </c>
      <c r="F1762" s="75" t="s">
        <v>5977</v>
      </c>
    </row>
    <row r="1763" spans="1:6">
      <c r="A1763" s="75">
        <v>5</v>
      </c>
      <c r="B1763" s="76" t="s">
        <v>2803</v>
      </c>
      <c r="C1763" s="75" t="s">
        <v>2804</v>
      </c>
      <c r="D1763" s="75">
        <v>5</v>
      </c>
      <c r="E1763" s="75" t="s">
        <v>5981</v>
      </c>
      <c r="F1763" s="75" t="s">
        <v>2804</v>
      </c>
    </row>
    <row r="1764" spans="1:6">
      <c r="A1764" s="75">
        <v>5</v>
      </c>
      <c r="B1764" s="76" t="s">
        <v>2805</v>
      </c>
      <c r="C1764" s="75" t="s">
        <v>2806</v>
      </c>
      <c r="D1764" s="75">
        <v>5</v>
      </c>
      <c r="E1764" s="75" t="s">
        <v>5978</v>
      </c>
      <c r="F1764" s="75" t="s">
        <v>5979</v>
      </c>
    </row>
    <row r="1765" spans="1:6">
      <c r="A1765" s="75">
        <v>3</v>
      </c>
      <c r="B1765" s="76" t="s">
        <v>5982</v>
      </c>
      <c r="C1765" s="75" t="s">
        <v>5983</v>
      </c>
      <c r="D1765" s="75">
        <v>3</v>
      </c>
      <c r="E1765" s="75" t="s">
        <v>5968</v>
      </c>
      <c r="F1765" s="75" t="s">
        <v>5970</v>
      </c>
    </row>
    <row r="1766" spans="1:6">
      <c r="A1766" s="75">
        <v>3</v>
      </c>
      <c r="B1766" s="76" t="s">
        <v>5982</v>
      </c>
      <c r="C1766" s="75" t="s">
        <v>5983</v>
      </c>
      <c r="D1766" s="75">
        <v>3</v>
      </c>
      <c r="E1766" s="75" t="s">
        <v>5984</v>
      </c>
      <c r="F1766" s="75" t="s">
        <v>5985</v>
      </c>
    </row>
    <row r="1767" spans="1:6">
      <c r="A1767" s="75">
        <v>3</v>
      </c>
      <c r="B1767" s="76" t="s">
        <v>5982</v>
      </c>
      <c r="C1767" s="75" t="s">
        <v>5983</v>
      </c>
      <c r="D1767" s="75">
        <v>3</v>
      </c>
      <c r="E1767" s="75" t="s">
        <v>5986</v>
      </c>
      <c r="F1767" s="75" t="s">
        <v>5987</v>
      </c>
    </row>
    <row r="1768" spans="1:6">
      <c r="A1768" s="75">
        <v>3</v>
      </c>
      <c r="B1768" s="76" t="s">
        <v>5982</v>
      </c>
      <c r="C1768" s="75" t="s">
        <v>5983</v>
      </c>
      <c r="D1768" s="75">
        <v>3</v>
      </c>
      <c r="E1768" s="75" t="s">
        <v>5693</v>
      </c>
      <c r="F1768" s="75" t="s">
        <v>5694</v>
      </c>
    </row>
    <row r="1769" spans="1:6">
      <c r="A1769" s="75">
        <v>4</v>
      </c>
      <c r="B1769" s="76" t="s">
        <v>3779</v>
      </c>
      <c r="C1769" s="75" t="s">
        <v>2808</v>
      </c>
      <c r="D1769" s="75">
        <v>4</v>
      </c>
      <c r="E1769" s="75" t="s">
        <v>4969</v>
      </c>
      <c r="F1769" s="75" t="s">
        <v>5977</v>
      </c>
    </row>
    <row r="1770" spans="1:6">
      <c r="A1770" s="75">
        <v>4</v>
      </c>
      <c r="B1770" s="76" t="s">
        <v>3779</v>
      </c>
      <c r="C1770" s="75" t="s">
        <v>2808</v>
      </c>
      <c r="D1770" s="75">
        <v>4</v>
      </c>
      <c r="E1770" s="75" t="s">
        <v>3897</v>
      </c>
      <c r="F1770" s="75" t="s">
        <v>5695</v>
      </c>
    </row>
    <row r="1771" spans="1:6">
      <c r="A1771" s="75">
        <v>5</v>
      </c>
      <c r="B1771" s="76" t="s">
        <v>2807</v>
      </c>
      <c r="C1771" s="75" t="s">
        <v>2808</v>
      </c>
      <c r="D1771" s="75">
        <v>5</v>
      </c>
      <c r="E1771" s="75" t="s">
        <v>5978</v>
      </c>
      <c r="F1771" s="75" t="s">
        <v>5979</v>
      </c>
    </row>
    <row r="1772" spans="1:6">
      <c r="A1772" s="75">
        <v>5</v>
      </c>
      <c r="B1772" s="76" t="s">
        <v>2807</v>
      </c>
      <c r="C1772" s="75" t="s">
        <v>2808</v>
      </c>
      <c r="D1772" s="75">
        <v>5</v>
      </c>
      <c r="E1772" s="75" t="s">
        <v>3133</v>
      </c>
      <c r="F1772" s="75" t="s">
        <v>5695</v>
      </c>
    </row>
    <row r="1773" spans="1:6">
      <c r="A1773" s="75">
        <v>4</v>
      </c>
      <c r="B1773" s="76" t="s">
        <v>3780</v>
      </c>
      <c r="C1773" s="75" t="s">
        <v>2810</v>
      </c>
      <c r="D1773" s="75">
        <v>4</v>
      </c>
      <c r="E1773" s="75" t="s">
        <v>3773</v>
      </c>
      <c r="F1773" s="75" t="s">
        <v>5972</v>
      </c>
    </row>
    <row r="1774" spans="1:6">
      <c r="A1774" s="75">
        <v>4</v>
      </c>
      <c r="B1774" s="76" t="s">
        <v>3780</v>
      </c>
      <c r="C1774" s="75" t="s">
        <v>2810</v>
      </c>
      <c r="D1774" s="75">
        <v>4</v>
      </c>
      <c r="E1774" s="75" t="s">
        <v>3881</v>
      </c>
      <c r="F1774" s="75" t="s">
        <v>5988</v>
      </c>
    </row>
    <row r="1775" spans="1:6">
      <c r="A1775" s="75">
        <v>4</v>
      </c>
      <c r="B1775" s="76" t="s">
        <v>3780</v>
      </c>
      <c r="C1775" s="75" t="s">
        <v>2810</v>
      </c>
      <c r="D1775" s="75">
        <v>4</v>
      </c>
      <c r="E1775" s="75" t="s">
        <v>3883</v>
      </c>
      <c r="F1775" s="75" t="s">
        <v>5987</v>
      </c>
    </row>
    <row r="1776" spans="1:6">
      <c r="A1776" s="75">
        <v>5</v>
      </c>
      <c r="B1776" s="76" t="s">
        <v>2809</v>
      </c>
      <c r="C1776" s="75" t="s">
        <v>2810</v>
      </c>
      <c r="D1776" s="75">
        <v>5</v>
      </c>
      <c r="E1776" s="75" t="s">
        <v>2793</v>
      </c>
      <c r="F1776" s="75" t="s">
        <v>5974</v>
      </c>
    </row>
    <row r="1777" spans="1:6">
      <c r="A1777" s="75">
        <v>5</v>
      </c>
      <c r="B1777" s="76" t="s">
        <v>2809</v>
      </c>
      <c r="C1777" s="75" t="s">
        <v>2810</v>
      </c>
      <c r="D1777" s="75">
        <v>5</v>
      </c>
      <c r="E1777" s="75" t="s">
        <v>3095</v>
      </c>
      <c r="F1777" s="75" t="s">
        <v>5988</v>
      </c>
    </row>
    <row r="1778" spans="1:6">
      <c r="A1778" s="75">
        <v>5</v>
      </c>
      <c r="B1778" s="76" t="s">
        <v>2809</v>
      </c>
      <c r="C1778" s="75" t="s">
        <v>2810</v>
      </c>
      <c r="D1778" s="75">
        <v>5</v>
      </c>
      <c r="E1778" s="75" t="s">
        <v>3099</v>
      </c>
      <c r="F1778" s="75" t="s">
        <v>5987</v>
      </c>
    </row>
    <row r="1779" spans="1:6">
      <c r="A1779" s="75">
        <v>2</v>
      </c>
      <c r="B1779" s="76" t="s">
        <v>4886</v>
      </c>
      <c r="C1779" s="75" t="s">
        <v>5989</v>
      </c>
      <c r="D1779" s="75">
        <v>2</v>
      </c>
      <c r="E1779" s="75" t="s">
        <v>4885</v>
      </c>
      <c r="F1779" s="75" t="s">
        <v>5597</v>
      </c>
    </row>
    <row r="1780" spans="1:6">
      <c r="A1780" s="75">
        <v>2</v>
      </c>
      <c r="B1780" s="76" t="s">
        <v>4886</v>
      </c>
      <c r="C1780" s="75" t="s">
        <v>5989</v>
      </c>
      <c r="D1780" s="75">
        <v>2</v>
      </c>
      <c r="E1780" s="75" t="s">
        <v>4886</v>
      </c>
      <c r="F1780" s="75" t="s">
        <v>5990</v>
      </c>
    </row>
    <row r="1781" spans="1:6">
      <c r="A1781" s="75">
        <v>2</v>
      </c>
      <c r="B1781" s="76" t="s">
        <v>4886</v>
      </c>
      <c r="C1781" s="75" t="s">
        <v>5989</v>
      </c>
      <c r="D1781" s="75">
        <v>2</v>
      </c>
      <c r="E1781" s="75" t="s">
        <v>4911</v>
      </c>
      <c r="F1781" s="75" t="s">
        <v>5269</v>
      </c>
    </row>
    <row r="1782" spans="1:6">
      <c r="A1782" s="75">
        <v>2</v>
      </c>
      <c r="B1782" s="76" t="s">
        <v>4886</v>
      </c>
      <c r="C1782" s="75" t="s">
        <v>5989</v>
      </c>
      <c r="D1782" s="75">
        <v>2</v>
      </c>
      <c r="E1782" s="75" t="s">
        <v>4923</v>
      </c>
      <c r="F1782" s="75" t="s">
        <v>5991</v>
      </c>
    </row>
    <row r="1783" spans="1:6">
      <c r="A1783" s="75">
        <v>3</v>
      </c>
      <c r="B1783" s="76" t="s">
        <v>5992</v>
      </c>
      <c r="C1783" s="75" t="s">
        <v>2812</v>
      </c>
      <c r="D1783" s="75">
        <v>3</v>
      </c>
      <c r="E1783" s="75" t="s">
        <v>5992</v>
      </c>
      <c r="F1783" s="75" t="s">
        <v>5993</v>
      </c>
    </row>
    <row r="1784" spans="1:6">
      <c r="A1784" s="75">
        <v>4</v>
      </c>
      <c r="B1784" s="76" t="s">
        <v>3781</v>
      </c>
      <c r="C1784" s="75" t="s">
        <v>2812</v>
      </c>
      <c r="D1784" s="75">
        <v>4</v>
      </c>
      <c r="E1784" s="75" t="s">
        <v>3781</v>
      </c>
      <c r="F1784" s="75" t="s">
        <v>5993</v>
      </c>
    </row>
    <row r="1785" spans="1:6">
      <c r="A1785" s="75">
        <v>5</v>
      </c>
      <c r="B1785" s="76" t="s">
        <v>2811</v>
      </c>
      <c r="C1785" s="75" t="s">
        <v>2812</v>
      </c>
      <c r="D1785" s="75">
        <v>5</v>
      </c>
      <c r="E1785" s="75" t="s">
        <v>2811</v>
      </c>
      <c r="F1785" s="75" t="s">
        <v>5993</v>
      </c>
    </row>
    <row r="1786" spans="1:6">
      <c r="A1786" s="75">
        <v>3</v>
      </c>
      <c r="B1786" s="76" t="s">
        <v>5994</v>
      </c>
      <c r="C1786" s="75" t="s">
        <v>5995</v>
      </c>
      <c r="D1786" s="75">
        <v>3</v>
      </c>
      <c r="E1786" s="75" t="s">
        <v>5994</v>
      </c>
      <c r="F1786" s="75" t="s">
        <v>5996</v>
      </c>
    </row>
    <row r="1787" spans="1:6">
      <c r="A1787" s="75">
        <v>3</v>
      </c>
      <c r="B1787" s="76" t="s">
        <v>5994</v>
      </c>
      <c r="C1787" s="75" t="s">
        <v>5995</v>
      </c>
      <c r="D1787" s="75">
        <v>3</v>
      </c>
      <c r="E1787" s="75" t="s">
        <v>5997</v>
      </c>
      <c r="F1787" s="75" t="s">
        <v>5991</v>
      </c>
    </row>
    <row r="1788" spans="1:6">
      <c r="A1788" s="75">
        <v>4</v>
      </c>
      <c r="B1788" s="76" t="s">
        <v>3782</v>
      </c>
      <c r="C1788" s="75" t="s">
        <v>5995</v>
      </c>
      <c r="D1788" s="75">
        <v>4</v>
      </c>
      <c r="E1788" s="75" t="s">
        <v>3782</v>
      </c>
      <c r="F1788" s="75" t="s">
        <v>5996</v>
      </c>
    </row>
    <row r="1789" spans="1:6">
      <c r="A1789" s="75">
        <v>4</v>
      </c>
      <c r="B1789" s="76" t="s">
        <v>3782</v>
      </c>
      <c r="C1789" s="75" t="s">
        <v>5995</v>
      </c>
      <c r="D1789" s="75">
        <v>4</v>
      </c>
      <c r="E1789" s="75" t="s">
        <v>5998</v>
      </c>
      <c r="F1789" s="75" t="s">
        <v>5999</v>
      </c>
    </row>
    <row r="1790" spans="1:6">
      <c r="A1790" s="75">
        <v>5</v>
      </c>
      <c r="B1790" s="76" t="s">
        <v>2813</v>
      </c>
      <c r="C1790" s="75" t="s">
        <v>2814</v>
      </c>
      <c r="D1790" s="75">
        <v>5</v>
      </c>
      <c r="E1790" s="75" t="s">
        <v>6000</v>
      </c>
      <c r="F1790" s="75" t="s">
        <v>5996</v>
      </c>
    </row>
    <row r="1791" spans="1:6">
      <c r="A1791" s="75">
        <v>5</v>
      </c>
      <c r="B1791" s="76" t="s">
        <v>2815</v>
      </c>
      <c r="C1791" s="75" t="s">
        <v>2816</v>
      </c>
      <c r="D1791" s="75">
        <v>5</v>
      </c>
      <c r="E1791" s="75" t="s">
        <v>6000</v>
      </c>
      <c r="F1791" s="75" t="s">
        <v>5996</v>
      </c>
    </row>
    <row r="1792" spans="1:6">
      <c r="A1792" s="75">
        <v>5</v>
      </c>
      <c r="B1792" s="76" t="s">
        <v>2815</v>
      </c>
      <c r="C1792" s="75" t="s">
        <v>2816</v>
      </c>
      <c r="D1792" s="75">
        <v>5</v>
      </c>
      <c r="E1792" s="75" t="s">
        <v>6001</v>
      </c>
      <c r="F1792" s="75" t="s">
        <v>5999</v>
      </c>
    </row>
    <row r="1793" spans="1:6">
      <c r="A1793" s="75">
        <v>3</v>
      </c>
      <c r="B1793" s="76" t="s">
        <v>6002</v>
      </c>
      <c r="C1793" s="75" t="s">
        <v>2818</v>
      </c>
      <c r="D1793" s="75">
        <v>3</v>
      </c>
      <c r="E1793" s="75" t="s">
        <v>5968</v>
      </c>
      <c r="F1793" s="75" t="s">
        <v>5970</v>
      </c>
    </row>
    <row r="1794" spans="1:6">
      <c r="A1794" s="75">
        <v>3</v>
      </c>
      <c r="B1794" s="76" t="s">
        <v>6002</v>
      </c>
      <c r="C1794" s="75" t="s">
        <v>2818</v>
      </c>
      <c r="D1794" s="75">
        <v>3</v>
      </c>
      <c r="E1794" s="75" t="s">
        <v>5693</v>
      </c>
      <c r="F1794" s="75" t="s">
        <v>5694</v>
      </c>
    </row>
    <row r="1795" spans="1:6">
      <c r="A1795" s="75">
        <v>4</v>
      </c>
      <c r="B1795" s="76" t="s">
        <v>3783</v>
      </c>
      <c r="C1795" s="75" t="s">
        <v>2818</v>
      </c>
      <c r="D1795" s="75">
        <v>4</v>
      </c>
      <c r="E1795" s="75" t="s">
        <v>3773</v>
      </c>
      <c r="F1795" s="75" t="s">
        <v>5972</v>
      </c>
    </row>
    <row r="1796" spans="1:6">
      <c r="A1796" s="75">
        <v>4</v>
      </c>
      <c r="B1796" s="76" t="s">
        <v>3783</v>
      </c>
      <c r="C1796" s="75" t="s">
        <v>2818</v>
      </c>
      <c r="D1796" s="75">
        <v>4</v>
      </c>
      <c r="E1796" s="75" t="s">
        <v>3897</v>
      </c>
      <c r="F1796" s="75" t="s">
        <v>5695</v>
      </c>
    </row>
    <row r="1797" spans="1:6">
      <c r="A1797" s="75">
        <v>5</v>
      </c>
      <c r="B1797" s="76" t="s">
        <v>2817</v>
      </c>
      <c r="C1797" s="75" t="s">
        <v>2818</v>
      </c>
      <c r="D1797" s="75">
        <v>5</v>
      </c>
      <c r="E1797" s="75" t="s">
        <v>2793</v>
      </c>
      <c r="F1797" s="75" t="s">
        <v>5974</v>
      </c>
    </row>
    <row r="1798" spans="1:6">
      <c r="A1798" s="75">
        <v>5</v>
      </c>
      <c r="B1798" s="76" t="s">
        <v>2817</v>
      </c>
      <c r="C1798" s="75" t="s">
        <v>2818</v>
      </c>
      <c r="D1798" s="75">
        <v>5</v>
      </c>
      <c r="E1798" s="75" t="s">
        <v>3133</v>
      </c>
      <c r="F1798" s="75" t="s">
        <v>5695</v>
      </c>
    </row>
    <row r="1799" spans="1:6">
      <c r="A1799" s="75">
        <v>1</v>
      </c>
      <c r="B1799" s="76" t="s">
        <v>6003</v>
      </c>
      <c r="C1799" s="75" t="s">
        <v>6004</v>
      </c>
      <c r="D1799" s="75">
        <v>1</v>
      </c>
      <c r="E1799" s="75" t="s">
        <v>6003</v>
      </c>
      <c r="F1799" s="75" t="s">
        <v>6005</v>
      </c>
    </row>
    <row r="1800" spans="1:6">
      <c r="A1800" s="75">
        <v>1</v>
      </c>
      <c r="B1800" s="76" t="s">
        <v>6003</v>
      </c>
      <c r="C1800" s="75" t="s">
        <v>6004</v>
      </c>
      <c r="D1800" s="75">
        <v>1</v>
      </c>
      <c r="E1800" s="75" t="s">
        <v>4152</v>
      </c>
      <c r="F1800" s="75" t="s">
        <v>5112</v>
      </c>
    </row>
    <row r="1801" spans="1:6">
      <c r="A1801" s="75">
        <v>2</v>
      </c>
      <c r="B1801" s="76" t="s">
        <v>4887</v>
      </c>
      <c r="C1801" s="75" t="s">
        <v>6006</v>
      </c>
      <c r="D1801" s="75">
        <v>2</v>
      </c>
      <c r="E1801" s="75" t="s">
        <v>4887</v>
      </c>
      <c r="F1801" s="75" t="s">
        <v>6006</v>
      </c>
    </row>
    <row r="1802" spans="1:6">
      <c r="A1802" s="75">
        <v>2</v>
      </c>
      <c r="B1802" s="76" t="s">
        <v>4887</v>
      </c>
      <c r="C1802" s="75" t="s">
        <v>6006</v>
      </c>
      <c r="D1802" s="75">
        <v>2</v>
      </c>
      <c r="E1802" s="75" t="s">
        <v>4908</v>
      </c>
      <c r="F1802" s="75" t="s">
        <v>5967</v>
      </c>
    </row>
    <row r="1803" spans="1:6">
      <c r="A1803" s="75">
        <v>3</v>
      </c>
      <c r="B1803" s="76" t="s">
        <v>6007</v>
      </c>
      <c r="C1803" s="75" t="s">
        <v>6008</v>
      </c>
      <c r="D1803" s="75">
        <v>3</v>
      </c>
      <c r="E1803" s="75" t="s">
        <v>6007</v>
      </c>
      <c r="F1803" s="75" t="s">
        <v>6008</v>
      </c>
    </row>
    <row r="1804" spans="1:6">
      <c r="A1804" s="75">
        <v>3</v>
      </c>
      <c r="B1804" s="76" t="s">
        <v>6007</v>
      </c>
      <c r="C1804" s="75" t="s">
        <v>6008</v>
      </c>
      <c r="D1804" s="75">
        <v>3</v>
      </c>
      <c r="E1804" s="75" t="s">
        <v>6009</v>
      </c>
      <c r="F1804" s="75" t="s">
        <v>6010</v>
      </c>
    </row>
    <row r="1805" spans="1:6">
      <c r="A1805" s="75">
        <v>4</v>
      </c>
      <c r="B1805" s="76" t="s">
        <v>3784</v>
      </c>
      <c r="C1805" s="75" t="s">
        <v>6008</v>
      </c>
      <c r="D1805" s="75">
        <v>4</v>
      </c>
      <c r="E1805" s="75" t="s">
        <v>6011</v>
      </c>
      <c r="F1805" s="75" t="s">
        <v>6012</v>
      </c>
    </row>
    <row r="1806" spans="1:6">
      <c r="A1806" s="75">
        <v>4</v>
      </c>
      <c r="B1806" s="76" t="s">
        <v>3784</v>
      </c>
      <c r="C1806" s="75" t="s">
        <v>6008</v>
      </c>
      <c r="D1806" s="75">
        <v>4</v>
      </c>
      <c r="E1806" s="75" t="s">
        <v>6013</v>
      </c>
      <c r="F1806" s="75" t="s">
        <v>6014</v>
      </c>
    </row>
    <row r="1807" spans="1:6">
      <c r="A1807" s="75">
        <v>4</v>
      </c>
      <c r="B1807" s="76" t="s">
        <v>3784</v>
      </c>
      <c r="C1807" s="75" t="s">
        <v>6008</v>
      </c>
      <c r="D1807" s="75">
        <v>4</v>
      </c>
      <c r="E1807" s="75" t="s">
        <v>3785</v>
      </c>
      <c r="F1807" s="75" t="s">
        <v>6010</v>
      </c>
    </row>
    <row r="1808" spans="1:6">
      <c r="A1808" s="75">
        <v>5</v>
      </c>
      <c r="B1808" s="76" t="s">
        <v>2819</v>
      </c>
      <c r="C1808" s="75" t="s">
        <v>2820</v>
      </c>
      <c r="D1808" s="75">
        <v>5</v>
      </c>
      <c r="E1808" s="75" t="s">
        <v>6015</v>
      </c>
      <c r="F1808" s="75" t="s">
        <v>6016</v>
      </c>
    </row>
    <row r="1809" spans="1:6">
      <c r="A1809" s="75">
        <v>5</v>
      </c>
      <c r="B1809" s="76" t="s">
        <v>2819</v>
      </c>
      <c r="C1809" s="75" t="s">
        <v>2820</v>
      </c>
      <c r="D1809" s="75">
        <v>5</v>
      </c>
      <c r="E1809" s="75" t="s">
        <v>6017</v>
      </c>
      <c r="F1809" s="75" t="s">
        <v>6018</v>
      </c>
    </row>
    <row r="1810" spans="1:6">
      <c r="A1810" s="75">
        <v>5</v>
      </c>
      <c r="B1810" s="76" t="s">
        <v>2821</v>
      </c>
      <c r="C1810" s="75" t="s">
        <v>2822</v>
      </c>
      <c r="D1810" s="75">
        <v>5</v>
      </c>
      <c r="E1810" s="75" t="s">
        <v>6019</v>
      </c>
      <c r="F1810" s="75" t="s">
        <v>6020</v>
      </c>
    </row>
    <row r="1811" spans="1:6">
      <c r="A1811" s="75">
        <v>5</v>
      </c>
      <c r="B1811" s="76" t="s">
        <v>2823</v>
      </c>
      <c r="C1811" s="75" t="s">
        <v>2824</v>
      </c>
      <c r="D1811" s="75">
        <v>5</v>
      </c>
      <c r="E1811" s="75" t="s">
        <v>6021</v>
      </c>
      <c r="F1811" s="75" t="s">
        <v>6022</v>
      </c>
    </row>
    <row r="1812" spans="1:6">
      <c r="A1812" s="75">
        <v>5</v>
      </c>
      <c r="B1812" s="76" t="s">
        <v>2825</v>
      </c>
      <c r="C1812" s="75" t="s">
        <v>2826</v>
      </c>
      <c r="D1812" s="75">
        <v>5</v>
      </c>
      <c r="E1812" s="75" t="s">
        <v>6023</v>
      </c>
      <c r="F1812" s="75" t="s">
        <v>6024</v>
      </c>
    </row>
    <row r="1813" spans="1:6">
      <c r="A1813" s="75">
        <v>5</v>
      </c>
      <c r="B1813" s="76" t="s">
        <v>2827</v>
      </c>
      <c r="C1813" s="75" t="s">
        <v>2828</v>
      </c>
      <c r="D1813" s="75">
        <v>5</v>
      </c>
      <c r="E1813" s="75" t="s">
        <v>6025</v>
      </c>
      <c r="F1813" s="75" t="s">
        <v>6026</v>
      </c>
    </row>
    <row r="1814" spans="1:6">
      <c r="A1814" s="75">
        <v>5</v>
      </c>
      <c r="B1814" s="76" t="s">
        <v>2827</v>
      </c>
      <c r="C1814" s="75" t="s">
        <v>2828</v>
      </c>
      <c r="D1814" s="75">
        <v>5</v>
      </c>
      <c r="E1814" s="75" t="s">
        <v>6027</v>
      </c>
      <c r="F1814" s="75" t="s">
        <v>6028</v>
      </c>
    </row>
    <row r="1815" spans="1:6">
      <c r="A1815" s="75">
        <v>5</v>
      </c>
      <c r="B1815" s="76" t="s">
        <v>2829</v>
      </c>
      <c r="C1815" s="75" t="s">
        <v>2830</v>
      </c>
      <c r="D1815" s="75">
        <v>5</v>
      </c>
      <c r="E1815" s="75" t="s">
        <v>6015</v>
      </c>
      <c r="F1815" s="75" t="s">
        <v>6016</v>
      </c>
    </row>
    <row r="1816" spans="1:6">
      <c r="A1816" s="75">
        <v>5</v>
      </c>
      <c r="B1816" s="76" t="s">
        <v>2829</v>
      </c>
      <c r="C1816" s="75" t="s">
        <v>2830</v>
      </c>
      <c r="D1816" s="75">
        <v>5</v>
      </c>
      <c r="E1816" s="75" t="s">
        <v>2835</v>
      </c>
      <c r="F1816" s="75" t="s">
        <v>6029</v>
      </c>
    </row>
    <row r="1817" spans="1:6">
      <c r="A1817" s="75">
        <v>5</v>
      </c>
      <c r="B1817" s="76" t="s">
        <v>2831</v>
      </c>
      <c r="C1817" s="75" t="s">
        <v>2832</v>
      </c>
      <c r="D1817" s="75">
        <v>5</v>
      </c>
      <c r="E1817" s="75" t="s">
        <v>6030</v>
      </c>
      <c r="F1817" s="75" t="s">
        <v>6031</v>
      </c>
    </row>
    <row r="1818" spans="1:6">
      <c r="A1818" s="75">
        <v>5</v>
      </c>
      <c r="B1818" s="76" t="s">
        <v>2831</v>
      </c>
      <c r="C1818" s="75" t="s">
        <v>2832</v>
      </c>
      <c r="D1818" s="75">
        <v>5</v>
      </c>
      <c r="E1818" s="75" t="s">
        <v>6032</v>
      </c>
      <c r="F1818" s="75" t="s">
        <v>6033</v>
      </c>
    </row>
    <row r="1819" spans="1:6">
      <c r="A1819" s="75">
        <v>5</v>
      </c>
      <c r="B1819" s="76" t="s">
        <v>2831</v>
      </c>
      <c r="C1819" s="75" t="s">
        <v>2832</v>
      </c>
      <c r="D1819" s="75">
        <v>5</v>
      </c>
      <c r="E1819" s="75" t="s">
        <v>6034</v>
      </c>
      <c r="F1819" s="75" t="s">
        <v>6035</v>
      </c>
    </row>
    <row r="1820" spans="1:6">
      <c r="A1820" s="75">
        <v>5</v>
      </c>
      <c r="B1820" s="76" t="s">
        <v>2831</v>
      </c>
      <c r="C1820" s="75" t="s">
        <v>2832</v>
      </c>
      <c r="D1820" s="75">
        <v>5</v>
      </c>
      <c r="E1820" s="75" t="s">
        <v>6036</v>
      </c>
      <c r="F1820" s="75" t="s">
        <v>6037</v>
      </c>
    </row>
    <row r="1821" spans="1:6">
      <c r="A1821" s="75">
        <v>5</v>
      </c>
      <c r="B1821" s="76" t="s">
        <v>2831</v>
      </c>
      <c r="C1821" s="75" t="s">
        <v>2832</v>
      </c>
      <c r="D1821" s="75">
        <v>5</v>
      </c>
      <c r="E1821" s="75" t="s">
        <v>6038</v>
      </c>
      <c r="F1821" s="75" t="s">
        <v>6039</v>
      </c>
    </row>
    <row r="1822" spans="1:6">
      <c r="A1822" s="75">
        <v>5</v>
      </c>
      <c r="B1822" s="76" t="s">
        <v>2831</v>
      </c>
      <c r="C1822" s="75" t="s">
        <v>2832</v>
      </c>
      <c r="D1822" s="75">
        <v>5</v>
      </c>
      <c r="E1822" s="75" t="s">
        <v>6040</v>
      </c>
      <c r="F1822" s="75" t="s">
        <v>6041</v>
      </c>
    </row>
    <row r="1823" spans="1:6">
      <c r="A1823" s="75">
        <v>3</v>
      </c>
      <c r="B1823" s="76" t="s">
        <v>6009</v>
      </c>
      <c r="C1823" s="75" t="s">
        <v>6042</v>
      </c>
      <c r="D1823" s="75">
        <v>3</v>
      </c>
      <c r="E1823" s="75" t="s">
        <v>6009</v>
      </c>
      <c r="F1823" s="75" t="s">
        <v>6010</v>
      </c>
    </row>
    <row r="1824" spans="1:6">
      <c r="A1824" s="75">
        <v>4</v>
      </c>
      <c r="B1824" s="76" t="s">
        <v>3785</v>
      </c>
      <c r="C1824" s="75" t="s">
        <v>6042</v>
      </c>
      <c r="D1824" s="75">
        <v>4</v>
      </c>
      <c r="E1824" s="75" t="s">
        <v>3785</v>
      </c>
      <c r="F1824" s="75" t="s">
        <v>6010</v>
      </c>
    </row>
    <row r="1825" spans="1:6">
      <c r="A1825" s="75">
        <v>5</v>
      </c>
      <c r="B1825" s="76" t="s">
        <v>2833</v>
      </c>
      <c r="C1825" s="75" t="s">
        <v>2834</v>
      </c>
      <c r="D1825" s="75">
        <v>5</v>
      </c>
      <c r="E1825" s="75" t="s">
        <v>2833</v>
      </c>
      <c r="F1825" s="75" t="s">
        <v>2834</v>
      </c>
    </row>
    <row r="1826" spans="1:6">
      <c r="A1826" s="75">
        <v>5</v>
      </c>
      <c r="B1826" s="76" t="s">
        <v>2835</v>
      </c>
      <c r="C1826" s="75" t="s">
        <v>2836</v>
      </c>
      <c r="D1826" s="75">
        <v>5</v>
      </c>
      <c r="E1826" s="75" t="s">
        <v>2835</v>
      </c>
      <c r="F1826" s="75" t="s">
        <v>6029</v>
      </c>
    </row>
    <row r="1827" spans="1:6">
      <c r="A1827" s="75">
        <v>5</v>
      </c>
      <c r="B1827" s="76" t="s">
        <v>2837</v>
      </c>
      <c r="C1827" s="75" t="s">
        <v>2838</v>
      </c>
      <c r="D1827" s="75">
        <v>5</v>
      </c>
      <c r="E1827" s="75" t="s">
        <v>2835</v>
      </c>
      <c r="F1827" s="75" t="s">
        <v>6029</v>
      </c>
    </row>
    <row r="1828" spans="1:6">
      <c r="A1828" s="75">
        <v>5</v>
      </c>
      <c r="B1828" s="76" t="s">
        <v>2839</v>
      </c>
      <c r="C1828" s="75" t="s">
        <v>2840</v>
      </c>
      <c r="D1828" s="75">
        <v>5</v>
      </c>
      <c r="E1828" s="75" t="s">
        <v>2839</v>
      </c>
      <c r="F1828" s="75" t="s">
        <v>2846</v>
      </c>
    </row>
    <row r="1829" spans="1:6">
      <c r="A1829" s="75">
        <v>5</v>
      </c>
      <c r="B1829" s="76" t="s">
        <v>2841</v>
      </c>
      <c r="C1829" s="75" t="s">
        <v>2842</v>
      </c>
      <c r="D1829" s="75">
        <v>5</v>
      </c>
      <c r="E1829" s="75" t="s">
        <v>2839</v>
      </c>
      <c r="F1829" s="75" t="s">
        <v>2846</v>
      </c>
    </row>
    <row r="1830" spans="1:6">
      <c r="A1830" s="75">
        <v>5</v>
      </c>
      <c r="B1830" s="76" t="s">
        <v>2843</v>
      </c>
      <c r="C1830" s="75" t="s">
        <v>2844</v>
      </c>
      <c r="D1830" s="75">
        <v>5</v>
      </c>
      <c r="E1830" s="75" t="s">
        <v>2837</v>
      </c>
      <c r="F1830" s="75" t="s">
        <v>2844</v>
      </c>
    </row>
    <row r="1831" spans="1:6">
      <c r="A1831" s="75">
        <v>5</v>
      </c>
      <c r="B1831" s="76" t="s">
        <v>2845</v>
      </c>
      <c r="C1831" s="75" t="s">
        <v>2846</v>
      </c>
      <c r="D1831" s="75">
        <v>5</v>
      </c>
      <c r="E1831" s="75" t="s">
        <v>2839</v>
      </c>
      <c r="F1831" s="75" t="s">
        <v>2846</v>
      </c>
    </row>
    <row r="1832" spans="1:6">
      <c r="A1832" s="75">
        <v>3</v>
      </c>
      <c r="B1832" s="76" t="s">
        <v>6043</v>
      </c>
      <c r="C1832" s="75" t="s">
        <v>2848</v>
      </c>
      <c r="D1832" s="75">
        <v>3</v>
      </c>
      <c r="E1832" s="75" t="s">
        <v>6043</v>
      </c>
      <c r="F1832" s="75" t="s">
        <v>2848</v>
      </c>
    </row>
    <row r="1833" spans="1:6">
      <c r="A1833" s="75">
        <v>4</v>
      </c>
      <c r="B1833" s="76" t="s">
        <v>3786</v>
      </c>
      <c r="C1833" s="75" t="s">
        <v>2848</v>
      </c>
      <c r="D1833" s="75">
        <v>4</v>
      </c>
      <c r="E1833" s="75" t="s">
        <v>3786</v>
      </c>
      <c r="F1833" s="75" t="s">
        <v>2848</v>
      </c>
    </row>
    <row r="1834" spans="1:6">
      <c r="A1834" s="75">
        <v>5</v>
      </c>
      <c r="B1834" s="76" t="s">
        <v>2847</v>
      </c>
      <c r="C1834" s="75" t="s">
        <v>2848</v>
      </c>
      <c r="D1834" s="75">
        <v>5</v>
      </c>
      <c r="E1834" s="75" t="s">
        <v>2847</v>
      </c>
      <c r="F1834" s="75" t="s">
        <v>2848</v>
      </c>
    </row>
    <row r="1835" spans="1:6">
      <c r="A1835" s="75">
        <v>3</v>
      </c>
      <c r="B1835" s="76" t="s">
        <v>6044</v>
      </c>
      <c r="C1835" s="75" t="s">
        <v>2850</v>
      </c>
      <c r="D1835" s="75">
        <v>3</v>
      </c>
      <c r="E1835" s="75" t="s">
        <v>5984</v>
      </c>
      <c r="F1835" s="75" t="s">
        <v>5985</v>
      </c>
    </row>
    <row r="1836" spans="1:6">
      <c r="A1836" s="75">
        <v>3</v>
      </c>
      <c r="B1836" s="76" t="s">
        <v>6044</v>
      </c>
      <c r="C1836" s="75" t="s">
        <v>2850</v>
      </c>
      <c r="D1836" s="75">
        <v>3</v>
      </c>
      <c r="E1836" s="75" t="s">
        <v>5986</v>
      </c>
      <c r="F1836" s="75" t="s">
        <v>5987</v>
      </c>
    </row>
    <row r="1837" spans="1:6">
      <c r="A1837" s="75">
        <v>4</v>
      </c>
      <c r="B1837" s="76" t="s">
        <v>3787</v>
      </c>
      <c r="C1837" s="75" t="s">
        <v>2850</v>
      </c>
      <c r="D1837" s="75">
        <v>4</v>
      </c>
      <c r="E1837" s="75" t="s">
        <v>3881</v>
      </c>
      <c r="F1837" s="75" t="s">
        <v>5988</v>
      </c>
    </row>
    <row r="1838" spans="1:6">
      <c r="A1838" s="75">
        <v>4</v>
      </c>
      <c r="B1838" s="76" t="s">
        <v>3787</v>
      </c>
      <c r="C1838" s="75" t="s">
        <v>2850</v>
      </c>
      <c r="D1838" s="75">
        <v>4</v>
      </c>
      <c r="E1838" s="75" t="s">
        <v>3883</v>
      </c>
      <c r="F1838" s="75" t="s">
        <v>5987</v>
      </c>
    </row>
    <row r="1839" spans="1:6">
      <c r="A1839" s="75">
        <v>5</v>
      </c>
      <c r="B1839" s="76" t="s">
        <v>2849</v>
      </c>
      <c r="C1839" s="75" t="s">
        <v>2850</v>
      </c>
      <c r="D1839" s="75">
        <v>5</v>
      </c>
      <c r="E1839" s="75" t="s">
        <v>3095</v>
      </c>
      <c r="F1839" s="75" t="s">
        <v>5988</v>
      </c>
    </row>
    <row r="1840" spans="1:6">
      <c r="A1840" s="75">
        <v>5</v>
      </c>
      <c r="B1840" s="76" t="s">
        <v>2849</v>
      </c>
      <c r="C1840" s="75" t="s">
        <v>2850</v>
      </c>
      <c r="D1840" s="75">
        <v>5</v>
      </c>
      <c r="E1840" s="75" t="s">
        <v>3099</v>
      </c>
      <c r="F1840" s="75" t="s">
        <v>5987</v>
      </c>
    </row>
    <row r="1841" spans="1:6">
      <c r="A1841" s="75">
        <v>3</v>
      </c>
      <c r="B1841" s="76" t="s">
        <v>6045</v>
      </c>
      <c r="C1841" s="75" t="s">
        <v>2852</v>
      </c>
      <c r="D1841" s="75">
        <v>3</v>
      </c>
      <c r="E1841" s="75" t="s">
        <v>6045</v>
      </c>
      <c r="F1841" s="75" t="s">
        <v>2852</v>
      </c>
    </row>
    <row r="1842" spans="1:6">
      <c r="A1842" s="75">
        <v>4</v>
      </c>
      <c r="B1842" s="76" t="s">
        <v>3788</v>
      </c>
      <c r="C1842" s="75" t="s">
        <v>2852</v>
      </c>
      <c r="D1842" s="75">
        <v>4</v>
      </c>
      <c r="E1842" s="75" t="s">
        <v>3788</v>
      </c>
      <c r="F1842" s="75" t="s">
        <v>2852</v>
      </c>
    </row>
    <row r="1843" spans="1:6">
      <c r="A1843" s="75">
        <v>5</v>
      </c>
      <c r="B1843" s="76" t="s">
        <v>2851</v>
      </c>
      <c r="C1843" s="75" t="s">
        <v>2852</v>
      </c>
      <c r="D1843" s="75">
        <v>5</v>
      </c>
      <c r="E1843" s="75" t="s">
        <v>2851</v>
      </c>
      <c r="F1843" s="75" t="s">
        <v>2852</v>
      </c>
    </row>
    <row r="1844" spans="1:6">
      <c r="A1844" s="75">
        <v>2</v>
      </c>
      <c r="B1844" s="76" t="s">
        <v>4888</v>
      </c>
      <c r="C1844" s="75" t="s">
        <v>6046</v>
      </c>
      <c r="D1844" s="75">
        <v>2</v>
      </c>
      <c r="E1844" s="75" t="s">
        <v>4888</v>
      </c>
      <c r="F1844" s="75" t="s">
        <v>6047</v>
      </c>
    </row>
    <row r="1845" spans="1:6">
      <c r="A1845" s="75">
        <v>2</v>
      </c>
      <c r="B1845" s="76" t="s">
        <v>4888</v>
      </c>
      <c r="C1845" s="75" t="s">
        <v>6046</v>
      </c>
      <c r="D1845" s="75">
        <v>2</v>
      </c>
      <c r="E1845" s="75" t="s">
        <v>4908</v>
      </c>
      <c r="F1845" s="75" t="s">
        <v>5967</v>
      </c>
    </row>
    <row r="1846" spans="1:6">
      <c r="A1846" s="75">
        <v>3</v>
      </c>
      <c r="B1846" s="76" t="s">
        <v>6048</v>
      </c>
      <c r="C1846" s="75" t="s">
        <v>6049</v>
      </c>
      <c r="D1846" s="75">
        <v>3</v>
      </c>
      <c r="E1846" s="75" t="s">
        <v>6048</v>
      </c>
      <c r="F1846" s="75" t="s">
        <v>6050</v>
      </c>
    </row>
    <row r="1847" spans="1:6">
      <c r="A1847" s="75">
        <v>4</v>
      </c>
      <c r="B1847" s="76" t="s">
        <v>3789</v>
      </c>
      <c r="C1847" s="75" t="s">
        <v>6051</v>
      </c>
      <c r="D1847" s="75">
        <v>4</v>
      </c>
      <c r="E1847" s="75" t="s">
        <v>6052</v>
      </c>
      <c r="F1847" s="75" t="s">
        <v>6050</v>
      </c>
    </row>
    <row r="1848" spans="1:6">
      <c r="A1848" s="75">
        <v>5</v>
      </c>
      <c r="B1848" s="76" t="s">
        <v>2853</v>
      </c>
      <c r="C1848" s="75" t="s">
        <v>2854</v>
      </c>
      <c r="D1848" s="75">
        <v>5</v>
      </c>
      <c r="E1848" s="75" t="s">
        <v>6053</v>
      </c>
      <c r="F1848" s="75" t="s">
        <v>2854</v>
      </c>
    </row>
    <row r="1849" spans="1:6">
      <c r="A1849" s="75">
        <v>5</v>
      </c>
      <c r="B1849" s="76" t="s">
        <v>2855</v>
      </c>
      <c r="C1849" s="75" t="s">
        <v>2856</v>
      </c>
      <c r="D1849" s="75">
        <v>5</v>
      </c>
      <c r="E1849" s="75" t="s">
        <v>6054</v>
      </c>
      <c r="F1849" s="75" t="s">
        <v>2856</v>
      </c>
    </row>
    <row r="1850" spans="1:6">
      <c r="A1850" s="75">
        <v>5</v>
      </c>
      <c r="B1850" s="76" t="s">
        <v>2857</v>
      </c>
      <c r="C1850" s="75" t="s">
        <v>2858</v>
      </c>
      <c r="D1850" s="75">
        <v>5</v>
      </c>
      <c r="E1850" s="75" t="s">
        <v>6055</v>
      </c>
      <c r="F1850" s="75" t="s">
        <v>2858</v>
      </c>
    </row>
    <row r="1851" spans="1:6">
      <c r="A1851" s="75">
        <v>5</v>
      </c>
      <c r="B1851" s="76" t="s">
        <v>2859</v>
      </c>
      <c r="C1851" s="75" t="s">
        <v>2860</v>
      </c>
      <c r="D1851" s="75">
        <v>5</v>
      </c>
      <c r="E1851" s="75" t="s">
        <v>6056</v>
      </c>
      <c r="F1851" s="75" t="s">
        <v>2860</v>
      </c>
    </row>
    <row r="1852" spans="1:6">
      <c r="A1852" s="75">
        <v>5</v>
      </c>
      <c r="B1852" s="76" t="s">
        <v>2861</v>
      </c>
      <c r="C1852" s="75" t="s">
        <v>2862</v>
      </c>
      <c r="D1852" s="75">
        <v>5</v>
      </c>
      <c r="E1852" s="75" t="s">
        <v>6057</v>
      </c>
      <c r="F1852" s="75" t="s">
        <v>2862</v>
      </c>
    </row>
    <row r="1853" spans="1:6">
      <c r="A1853" s="75">
        <v>5</v>
      </c>
      <c r="B1853" s="76" t="s">
        <v>2863</v>
      </c>
      <c r="C1853" s="75" t="s">
        <v>2864</v>
      </c>
      <c r="D1853" s="75">
        <v>5</v>
      </c>
      <c r="E1853" s="75" t="s">
        <v>6058</v>
      </c>
      <c r="F1853" s="75" t="s">
        <v>6059</v>
      </c>
    </row>
    <row r="1854" spans="1:6">
      <c r="A1854" s="75">
        <v>5</v>
      </c>
      <c r="B1854" s="76" t="s">
        <v>2865</v>
      </c>
      <c r="C1854" s="75" t="s">
        <v>2866</v>
      </c>
      <c r="D1854" s="75">
        <v>5</v>
      </c>
      <c r="E1854" s="75" t="s">
        <v>6060</v>
      </c>
      <c r="F1854" s="75" t="s">
        <v>6061</v>
      </c>
    </row>
    <row r="1855" spans="1:6">
      <c r="A1855" s="75">
        <v>4</v>
      </c>
      <c r="B1855" s="76" t="s">
        <v>3790</v>
      </c>
      <c r="C1855" s="75" t="s">
        <v>2868</v>
      </c>
      <c r="D1855" s="75">
        <v>4</v>
      </c>
      <c r="E1855" s="75" t="s">
        <v>6052</v>
      </c>
      <c r="F1855" s="75" t="s">
        <v>6050</v>
      </c>
    </row>
    <row r="1856" spans="1:6">
      <c r="A1856" s="75">
        <v>5</v>
      </c>
      <c r="B1856" s="76" t="s">
        <v>2867</v>
      </c>
      <c r="C1856" s="75" t="s">
        <v>2868</v>
      </c>
      <c r="D1856" s="75">
        <v>5</v>
      </c>
      <c r="E1856" s="75" t="s">
        <v>6060</v>
      </c>
      <c r="F1856" s="75" t="s">
        <v>6061</v>
      </c>
    </row>
    <row r="1857" spans="1:6">
      <c r="A1857" s="75">
        <v>3</v>
      </c>
      <c r="B1857" s="76" t="s">
        <v>6062</v>
      </c>
      <c r="C1857" s="75" t="s">
        <v>6063</v>
      </c>
      <c r="D1857" s="75">
        <v>3</v>
      </c>
      <c r="E1857" s="75" t="s">
        <v>6062</v>
      </c>
      <c r="F1857" s="75" t="s">
        <v>6064</v>
      </c>
    </row>
    <row r="1858" spans="1:6">
      <c r="A1858" s="75">
        <v>4</v>
      </c>
      <c r="B1858" s="76" t="s">
        <v>3791</v>
      </c>
      <c r="C1858" s="75" t="s">
        <v>2870</v>
      </c>
      <c r="D1858" s="75">
        <v>4</v>
      </c>
      <c r="E1858" s="75" t="s">
        <v>3791</v>
      </c>
      <c r="F1858" s="75" t="s">
        <v>2870</v>
      </c>
    </row>
    <row r="1859" spans="1:6">
      <c r="A1859" s="75">
        <v>5</v>
      </c>
      <c r="B1859" s="76" t="s">
        <v>2869</v>
      </c>
      <c r="C1859" s="75" t="s">
        <v>2870</v>
      </c>
      <c r="D1859" s="75">
        <v>5</v>
      </c>
      <c r="E1859" s="75" t="s">
        <v>2869</v>
      </c>
      <c r="F1859" s="75" t="s">
        <v>2870</v>
      </c>
    </row>
    <row r="1860" spans="1:6">
      <c r="A1860" s="75">
        <v>4</v>
      </c>
      <c r="B1860" s="76" t="s">
        <v>3792</v>
      </c>
      <c r="C1860" s="75" t="s">
        <v>2872</v>
      </c>
      <c r="D1860" s="75">
        <v>4</v>
      </c>
      <c r="E1860" s="75" t="s">
        <v>6065</v>
      </c>
      <c r="F1860" s="75" t="s">
        <v>6066</v>
      </c>
    </row>
    <row r="1861" spans="1:6">
      <c r="A1861" s="75">
        <v>5</v>
      </c>
      <c r="B1861" s="76" t="s">
        <v>2871</v>
      </c>
      <c r="C1861" s="75" t="s">
        <v>2872</v>
      </c>
      <c r="D1861" s="75">
        <v>5</v>
      </c>
      <c r="E1861" s="75" t="s">
        <v>6067</v>
      </c>
      <c r="F1861" s="75" t="s">
        <v>6066</v>
      </c>
    </row>
    <row r="1862" spans="1:6">
      <c r="A1862" s="75">
        <v>3</v>
      </c>
      <c r="B1862" s="76" t="s">
        <v>6068</v>
      </c>
      <c r="C1862" s="75" t="s">
        <v>6069</v>
      </c>
      <c r="D1862" s="75">
        <v>3</v>
      </c>
      <c r="E1862" s="75" t="s">
        <v>6068</v>
      </c>
      <c r="F1862" s="75" t="s">
        <v>6070</v>
      </c>
    </row>
    <row r="1863" spans="1:6">
      <c r="A1863" s="75">
        <v>4</v>
      </c>
      <c r="B1863" s="76" t="s">
        <v>3793</v>
      </c>
      <c r="C1863" s="75" t="s">
        <v>6069</v>
      </c>
      <c r="D1863" s="75">
        <v>4</v>
      </c>
      <c r="E1863" s="75" t="s">
        <v>3793</v>
      </c>
      <c r="F1863" s="75" t="s">
        <v>6070</v>
      </c>
    </row>
    <row r="1864" spans="1:6">
      <c r="A1864" s="75">
        <v>5</v>
      </c>
      <c r="B1864" s="76" t="s">
        <v>2873</v>
      </c>
      <c r="C1864" s="75" t="s">
        <v>2874</v>
      </c>
      <c r="D1864" s="75">
        <v>5</v>
      </c>
      <c r="E1864" s="75" t="s">
        <v>2873</v>
      </c>
      <c r="F1864" s="75" t="s">
        <v>2874</v>
      </c>
    </row>
    <row r="1865" spans="1:6">
      <c r="A1865" s="75">
        <v>5</v>
      </c>
      <c r="B1865" s="76" t="s">
        <v>2875</v>
      </c>
      <c r="C1865" s="75" t="s">
        <v>2876</v>
      </c>
      <c r="D1865" s="75">
        <v>5</v>
      </c>
      <c r="E1865" s="75" t="s">
        <v>2875</v>
      </c>
      <c r="F1865" s="75" t="s">
        <v>2876</v>
      </c>
    </row>
    <row r="1866" spans="1:6">
      <c r="A1866" s="75">
        <v>5</v>
      </c>
      <c r="B1866" s="76" t="s">
        <v>2877</v>
      </c>
      <c r="C1866" s="75" t="s">
        <v>2878</v>
      </c>
      <c r="D1866" s="75">
        <v>5</v>
      </c>
      <c r="E1866" s="75" t="s">
        <v>2877</v>
      </c>
      <c r="F1866" s="75" t="s">
        <v>2878</v>
      </c>
    </row>
    <row r="1867" spans="1:6">
      <c r="A1867" s="75">
        <v>5</v>
      </c>
      <c r="B1867" s="76" t="s">
        <v>2879</v>
      </c>
      <c r="C1867" s="75" t="s">
        <v>2880</v>
      </c>
      <c r="D1867" s="75">
        <v>5</v>
      </c>
      <c r="E1867" s="75" t="s">
        <v>2879</v>
      </c>
      <c r="F1867" s="75" t="s">
        <v>6071</v>
      </c>
    </row>
    <row r="1868" spans="1:6">
      <c r="A1868" s="75">
        <v>5</v>
      </c>
      <c r="B1868" s="76" t="s">
        <v>2881</v>
      </c>
      <c r="C1868" s="75" t="s">
        <v>2882</v>
      </c>
      <c r="D1868" s="75">
        <v>5</v>
      </c>
      <c r="E1868" s="75" t="s">
        <v>2881</v>
      </c>
      <c r="F1868" s="75" t="s">
        <v>2882</v>
      </c>
    </row>
    <row r="1869" spans="1:6">
      <c r="A1869" s="75">
        <v>5</v>
      </c>
      <c r="B1869" s="76" t="s">
        <v>2883</v>
      </c>
      <c r="C1869" s="75" t="s">
        <v>2884</v>
      </c>
      <c r="D1869" s="75">
        <v>5</v>
      </c>
      <c r="E1869" s="75" t="s">
        <v>2879</v>
      </c>
      <c r="F1869" s="75" t="s">
        <v>6071</v>
      </c>
    </row>
    <row r="1870" spans="1:6">
      <c r="A1870" s="75">
        <v>5</v>
      </c>
      <c r="B1870" s="76" t="s">
        <v>2883</v>
      </c>
      <c r="C1870" s="75" t="s">
        <v>2884</v>
      </c>
      <c r="D1870" s="75">
        <v>5</v>
      </c>
      <c r="E1870" s="75" t="s">
        <v>2883</v>
      </c>
      <c r="F1870" s="75" t="s">
        <v>6072</v>
      </c>
    </row>
    <row r="1871" spans="1:6">
      <c r="A1871" s="75">
        <v>3</v>
      </c>
      <c r="B1871" s="76" t="s">
        <v>6073</v>
      </c>
      <c r="C1871" s="75" t="s">
        <v>2886</v>
      </c>
      <c r="D1871" s="75">
        <v>3</v>
      </c>
      <c r="E1871" s="75" t="s">
        <v>5986</v>
      </c>
      <c r="F1871" s="75" t="s">
        <v>5987</v>
      </c>
    </row>
    <row r="1872" spans="1:6">
      <c r="A1872" s="75">
        <v>4</v>
      </c>
      <c r="B1872" s="76" t="s">
        <v>3794</v>
      </c>
      <c r="C1872" s="75" t="s">
        <v>2886</v>
      </c>
      <c r="D1872" s="75">
        <v>4</v>
      </c>
      <c r="E1872" s="75" t="s">
        <v>3883</v>
      </c>
      <c r="F1872" s="75" t="s">
        <v>5987</v>
      </c>
    </row>
    <row r="1873" spans="1:6">
      <c r="A1873" s="75">
        <v>5</v>
      </c>
      <c r="B1873" s="76" t="s">
        <v>2885</v>
      </c>
      <c r="C1873" s="75" t="s">
        <v>2886</v>
      </c>
      <c r="D1873" s="75">
        <v>5</v>
      </c>
      <c r="E1873" s="75" t="s">
        <v>3099</v>
      </c>
      <c r="F1873" s="75" t="s">
        <v>5987</v>
      </c>
    </row>
    <row r="1874" spans="1:6">
      <c r="A1874" s="75">
        <v>1</v>
      </c>
      <c r="B1874" s="76" t="s">
        <v>6074</v>
      </c>
      <c r="C1874" s="75" t="s">
        <v>6075</v>
      </c>
      <c r="D1874" s="75">
        <v>1</v>
      </c>
      <c r="E1874" s="75" t="s">
        <v>6074</v>
      </c>
      <c r="F1874" s="75" t="s">
        <v>6076</v>
      </c>
    </row>
    <row r="1875" spans="1:6">
      <c r="A1875" s="75">
        <v>1</v>
      </c>
      <c r="B1875" s="76" t="s">
        <v>6074</v>
      </c>
      <c r="C1875" s="75" t="s">
        <v>6075</v>
      </c>
      <c r="D1875" s="75">
        <v>1</v>
      </c>
      <c r="E1875" s="75" t="s">
        <v>5110</v>
      </c>
      <c r="F1875" s="75" t="s">
        <v>5111</v>
      </c>
    </row>
    <row r="1876" spans="1:6">
      <c r="A1876" s="75">
        <v>2</v>
      </c>
      <c r="B1876" s="76" t="s">
        <v>4889</v>
      </c>
      <c r="C1876" s="75" t="s">
        <v>6077</v>
      </c>
      <c r="D1876" s="75">
        <v>2</v>
      </c>
      <c r="E1876" s="75" t="s">
        <v>4889</v>
      </c>
      <c r="F1876" s="75" t="s">
        <v>6078</v>
      </c>
    </row>
    <row r="1877" spans="1:6">
      <c r="A1877" s="75">
        <v>2</v>
      </c>
      <c r="B1877" s="76" t="s">
        <v>4889</v>
      </c>
      <c r="C1877" s="75" t="s">
        <v>6077</v>
      </c>
      <c r="D1877" s="75">
        <v>2</v>
      </c>
      <c r="E1877" s="75" t="s">
        <v>4904</v>
      </c>
      <c r="F1877" s="75" t="s">
        <v>5268</v>
      </c>
    </row>
    <row r="1878" spans="1:6">
      <c r="A1878" s="75">
        <v>3</v>
      </c>
      <c r="B1878" s="76" t="s">
        <v>6079</v>
      </c>
      <c r="C1878" s="75" t="s">
        <v>6080</v>
      </c>
      <c r="D1878" s="75">
        <v>3</v>
      </c>
      <c r="E1878" s="75" t="s">
        <v>6079</v>
      </c>
      <c r="F1878" s="75" t="s">
        <v>6081</v>
      </c>
    </row>
    <row r="1879" spans="1:6">
      <c r="A1879" s="75">
        <v>3</v>
      </c>
      <c r="B1879" s="76" t="s">
        <v>6079</v>
      </c>
      <c r="C1879" s="75" t="s">
        <v>6080</v>
      </c>
      <c r="D1879" s="75">
        <v>3</v>
      </c>
      <c r="E1879" s="75" t="s">
        <v>5273</v>
      </c>
      <c r="F1879" s="75" t="s">
        <v>5274</v>
      </c>
    </row>
    <row r="1880" spans="1:6">
      <c r="A1880" s="75">
        <v>4</v>
      </c>
      <c r="B1880" s="76" t="s">
        <v>3795</v>
      </c>
      <c r="C1880" s="75" t="s">
        <v>2888</v>
      </c>
      <c r="D1880" s="75">
        <v>4</v>
      </c>
      <c r="E1880" s="75" t="s">
        <v>3795</v>
      </c>
      <c r="F1880" s="75" t="s">
        <v>2888</v>
      </c>
    </row>
    <row r="1881" spans="1:6">
      <c r="A1881" s="75">
        <v>5</v>
      </c>
      <c r="B1881" s="76" t="s">
        <v>2887</v>
      </c>
      <c r="C1881" s="75" t="s">
        <v>2888</v>
      </c>
      <c r="D1881" s="75">
        <v>5</v>
      </c>
      <c r="E1881" s="75" t="s">
        <v>2887</v>
      </c>
      <c r="F1881" s="75" t="s">
        <v>2888</v>
      </c>
    </row>
    <row r="1882" spans="1:6">
      <c r="A1882" s="75">
        <v>4</v>
      </c>
      <c r="B1882" s="76" t="s">
        <v>3796</v>
      </c>
      <c r="C1882" s="75" t="s">
        <v>2890</v>
      </c>
      <c r="D1882" s="75">
        <v>4</v>
      </c>
      <c r="E1882" s="75" t="s">
        <v>3797</v>
      </c>
      <c r="F1882" s="75" t="s">
        <v>2890</v>
      </c>
    </row>
    <row r="1883" spans="1:6">
      <c r="A1883" s="75">
        <v>5</v>
      </c>
      <c r="B1883" s="76" t="s">
        <v>2889</v>
      </c>
      <c r="C1883" s="75" t="s">
        <v>2890</v>
      </c>
      <c r="D1883" s="75">
        <v>5</v>
      </c>
      <c r="E1883" s="75" t="s">
        <v>2891</v>
      </c>
      <c r="F1883" s="75" t="s">
        <v>2890</v>
      </c>
    </row>
    <row r="1884" spans="1:6">
      <c r="A1884" s="75">
        <v>4</v>
      </c>
      <c r="B1884" s="76" t="s">
        <v>3797</v>
      </c>
      <c r="C1884" s="75" t="s">
        <v>2892</v>
      </c>
      <c r="D1884" s="75">
        <v>4</v>
      </c>
      <c r="E1884" s="75" t="s">
        <v>6082</v>
      </c>
      <c r="F1884" s="75" t="s">
        <v>2892</v>
      </c>
    </row>
    <row r="1885" spans="1:6">
      <c r="A1885" s="75">
        <v>5</v>
      </c>
      <c r="B1885" s="76" t="s">
        <v>2891</v>
      </c>
      <c r="C1885" s="75" t="s">
        <v>2892</v>
      </c>
      <c r="D1885" s="75">
        <v>5</v>
      </c>
      <c r="E1885" s="75" t="s">
        <v>6083</v>
      </c>
      <c r="F1885" s="75" t="s">
        <v>2892</v>
      </c>
    </row>
    <row r="1886" spans="1:6">
      <c r="A1886" s="75">
        <v>4</v>
      </c>
      <c r="B1886" s="76" t="s">
        <v>3798</v>
      </c>
      <c r="C1886" s="75" t="s">
        <v>2894</v>
      </c>
      <c r="D1886" s="75">
        <v>4</v>
      </c>
      <c r="E1886" s="75" t="s">
        <v>3796</v>
      </c>
      <c r="F1886" s="75" t="s">
        <v>6084</v>
      </c>
    </row>
    <row r="1887" spans="1:6">
      <c r="A1887" s="75">
        <v>4</v>
      </c>
      <c r="B1887" s="76" t="s">
        <v>3798</v>
      </c>
      <c r="C1887" s="75" t="s">
        <v>2894</v>
      </c>
      <c r="D1887" s="75">
        <v>4</v>
      </c>
      <c r="E1887" s="75" t="s">
        <v>3798</v>
      </c>
      <c r="F1887" s="75" t="s">
        <v>6085</v>
      </c>
    </row>
    <row r="1888" spans="1:6">
      <c r="A1888" s="75">
        <v>4</v>
      </c>
      <c r="B1888" s="76" t="s">
        <v>3798</v>
      </c>
      <c r="C1888" s="75" t="s">
        <v>2894</v>
      </c>
      <c r="D1888" s="75">
        <v>4</v>
      </c>
      <c r="E1888" s="75" t="s">
        <v>3861</v>
      </c>
      <c r="F1888" s="75" t="s">
        <v>5274</v>
      </c>
    </row>
    <row r="1889" spans="1:6">
      <c r="A1889" s="75">
        <v>5</v>
      </c>
      <c r="B1889" s="76" t="s">
        <v>2893</v>
      </c>
      <c r="C1889" s="75" t="s">
        <v>2894</v>
      </c>
      <c r="D1889" s="75">
        <v>5</v>
      </c>
      <c r="E1889" s="75" t="s">
        <v>2889</v>
      </c>
      <c r="F1889" s="75" t="s">
        <v>6084</v>
      </c>
    </row>
    <row r="1890" spans="1:6">
      <c r="A1890" s="75">
        <v>5</v>
      </c>
      <c r="B1890" s="76" t="s">
        <v>2893</v>
      </c>
      <c r="C1890" s="75" t="s">
        <v>2894</v>
      </c>
      <c r="D1890" s="75">
        <v>5</v>
      </c>
      <c r="E1890" s="75" t="s">
        <v>2893</v>
      </c>
      <c r="F1890" s="75" t="s">
        <v>6085</v>
      </c>
    </row>
    <row r="1891" spans="1:6">
      <c r="A1891" s="75">
        <v>5</v>
      </c>
      <c r="B1891" s="76" t="s">
        <v>2893</v>
      </c>
      <c r="C1891" s="75" t="s">
        <v>2894</v>
      </c>
      <c r="D1891" s="75">
        <v>5</v>
      </c>
      <c r="E1891" s="75" t="s">
        <v>3047</v>
      </c>
      <c r="F1891" s="75" t="s">
        <v>5274</v>
      </c>
    </row>
    <row r="1892" spans="1:6">
      <c r="A1892" s="75">
        <v>3</v>
      </c>
      <c r="B1892" s="76" t="s">
        <v>6086</v>
      </c>
      <c r="C1892" s="75" t="s">
        <v>6087</v>
      </c>
      <c r="D1892" s="75">
        <v>3</v>
      </c>
      <c r="E1892" s="75" t="s">
        <v>6086</v>
      </c>
      <c r="F1892" s="75" t="s">
        <v>6087</v>
      </c>
    </row>
    <row r="1893" spans="1:6">
      <c r="A1893" s="75">
        <v>4</v>
      </c>
      <c r="B1893" s="76" t="s">
        <v>3799</v>
      </c>
      <c r="C1893" s="75" t="s">
        <v>2896</v>
      </c>
      <c r="D1893" s="75">
        <v>4</v>
      </c>
      <c r="E1893" s="75" t="s">
        <v>3799</v>
      </c>
      <c r="F1893" s="75" t="s">
        <v>6088</v>
      </c>
    </row>
    <row r="1894" spans="1:6">
      <c r="A1894" s="75">
        <v>5</v>
      </c>
      <c r="B1894" s="76" t="s">
        <v>2895</v>
      </c>
      <c r="C1894" s="75" t="s">
        <v>2896</v>
      </c>
      <c r="D1894" s="75">
        <v>5</v>
      </c>
      <c r="E1894" s="75" t="s">
        <v>2895</v>
      </c>
      <c r="F1894" s="75" t="s">
        <v>6088</v>
      </c>
    </row>
    <row r="1895" spans="1:6">
      <c r="A1895" s="75">
        <v>4</v>
      </c>
      <c r="B1895" s="76" t="s">
        <v>3800</v>
      </c>
      <c r="C1895" s="75" t="s">
        <v>2898</v>
      </c>
      <c r="D1895" s="75">
        <v>4</v>
      </c>
      <c r="E1895" s="75" t="s">
        <v>3800</v>
      </c>
      <c r="F1895" s="75" t="s">
        <v>2898</v>
      </c>
    </row>
    <row r="1896" spans="1:6">
      <c r="A1896" s="75">
        <v>5</v>
      </c>
      <c r="B1896" s="76" t="s">
        <v>2897</v>
      </c>
      <c r="C1896" s="75" t="s">
        <v>2898</v>
      </c>
      <c r="D1896" s="75">
        <v>5</v>
      </c>
      <c r="E1896" s="75" t="s">
        <v>2897</v>
      </c>
      <c r="F1896" s="75" t="s">
        <v>2898</v>
      </c>
    </row>
    <row r="1897" spans="1:6">
      <c r="A1897" s="75">
        <v>2</v>
      </c>
      <c r="B1897" s="76" t="s">
        <v>4890</v>
      </c>
      <c r="C1897" s="75" t="s">
        <v>6089</v>
      </c>
      <c r="D1897" s="75">
        <v>2</v>
      </c>
      <c r="E1897" s="75" t="s">
        <v>4890</v>
      </c>
      <c r="F1897" s="75" t="s">
        <v>6090</v>
      </c>
    </row>
    <row r="1898" spans="1:6">
      <c r="A1898" s="75">
        <v>3</v>
      </c>
      <c r="B1898" s="76" t="s">
        <v>6091</v>
      </c>
      <c r="C1898" s="75" t="s">
        <v>6092</v>
      </c>
      <c r="D1898" s="75">
        <v>3</v>
      </c>
      <c r="E1898" s="75" t="s">
        <v>6091</v>
      </c>
      <c r="F1898" s="75" t="s">
        <v>6093</v>
      </c>
    </row>
    <row r="1899" spans="1:6">
      <c r="A1899" s="75">
        <v>4</v>
      </c>
      <c r="B1899" s="76" t="s">
        <v>3801</v>
      </c>
      <c r="C1899" s="75" t="s">
        <v>2900</v>
      </c>
      <c r="D1899" s="75">
        <v>4</v>
      </c>
      <c r="E1899" s="75" t="s">
        <v>3801</v>
      </c>
      <c r="F1899" s="75" t="s">
        <v>6094</v>
      </c>
    </row>
    <row r="1900" spans="1:6">
      <c r="A1900" s="75">
        <v>5</v>
      </c>
      <c r="B1900" s="76" t="s">
        <v>2899</v>
      </c>
      <c r="C1900" s="75" t="s">
        <v>2900</v>
      </c>
      <c r="D1900" s="75">
        <v>5</v>
      </c>
      <c r="E1900" s="75" t="s">
        <v>2899</v>
      </c>
      <c r="F1900" s="75" t="s">
        <v>6094</v>
      </c>
    </row>
    <row r="1901" spans="1:6">
      <c r="A1901" s="75">
        <v>4</v>
      </c>
      <c r="B1901" s="76" t="s">
        <v>3802</v>
      </c>
      <c r="C1901" s="75" t="s">
        <v>2902</v>
      </c>
      <c r="D1901" s="75">
        <v>4</v>
      </c>
      <c r="E1901" s="75" t="s">
        <v>3802</v>
      </c>
      <c r="F1901" s="75" t="s">
        <v>6095</v>
      </c>
    </row>
    <row r="1902" spans="1:6">
      <c r="A1902" s="75">
        <v>5</v>
      </c>
      <c r="B1902" s="76" t="s">
        <v>2901</v>
      </c>
      <c r="C1902" s="75" t="s">
        <v>2902</v>
      </c>
      <c r="D1902" s="75">
        <v>5</v>
      </c>
      <c r="E1902" s="75" t="s">
        <v>2901</v>
      </c>
      <c r="F1902" s="75" t="s">
        <v>6095</v>
      </c>
    </row>
    <row r="1903" spans="1:6">
      <c r="A1903" s="75">
        <v>4</v>
      </c>
      <c r="B1903" s="76" t="s">
        <v>3803</v>
      </c>
      <c r="C1903" s="75" t="s">
        <v>2904</v>
      </c>
      <c r="D1903" s="75">
        <v>4</v>
      </c>
      <c r="E1903" s="75" t="s">
        <v>3803</v>
      </c>
      <c r="F1903" s="75" t="s">
        <v>6096</v>
      </c>
    </row>
    <row r="1904" spans="1:6">
      <c r="A1904" s="75">
        <v>5</v>
      </c>
      <c r="B1904" s="76" t="s">
        <v>2903</v>
      </c>
      <c r="C1904" s="75" t="s">
        <v>2904</v>
      </c>
      <c r="D1904" s="75">
        <v>5</v>
      </c>
      <c r="E1904" s="75" t="s">
        <v>2903</v>
      </c>
      <c r="F1904" s="75" t="s">
        <v>6096</v>
      </c>
    </row>
    <row r="1905" spans="1:6">
      <c r="A1905" s="75">
        <v>4</v>
      </c>
      <c r="B1905" s="76" t="s">
        <v>3804</v>
      </c>
      <c r="C1905" s="75" t="s">
        <v>2906</v>
      </c>
      <c r="D1905" s="75">
        <v>4</v>
      </c>
      <c r="E1905" s="75" t="s">
        <v>3804</v>
      </c>
      <c r="F1905" s="75" t="s">
        <v>6097</v>
      </c>
    </row>
    <row r="1906" spans="1:6">
      <c r="A1906" s="75">
        <v>5</v>
      </c>
      <c r="B1906" s="76" t="s">
        <v>2905</v>
      </c>
      <c r="C1906" s="75" t="s">
        <v>2906</v>
      </c>
      <c r="D1906" s="75">
        <v>5</v>
      </c>
      <c r="E1906" s="75" t="s">
        <v>2905</v>
      </c>
      <c r="F1906" s="75" t="s">
        <v>6097</v>
      </c>
    </row>
    <row r="1907" spans="1:6">
      <c r="A1907" s="75">
        <v>3</v>
      </c>
      <c r="B1907" s="76" t="s">
        <v>6098</v>
      </c>
      <c r="C1907" s="75" t="s">
        <v>2908</v>
      </c>
      <c r="D1907" s="75">
        <v>3</v>
      </c>
      <c r="E1907" s="75" t="s">
        <v>6098</v>
      </c>
      <c r="F1907" s="75" t="s">
        <v>6099</v>
      </c>
    </row>
    <row r="1908" spans="1:6">
      <c r="A1908" s="75">
        <v>4</v>
      </c>
      <c r="B1908" s="76" t="s">
        <v>3805</v>
      </c>
      <c r="C1908" s="75" t="s">
        <v>2908</v>
      </c>
      <c r="D1908" s="75">
        <v>4</v>
      </c>
      <c r="E1908" s="75" t="s">
        <v>3805</v>
      </c>
      <c r="F1908" s="75" t="s">
        <v>6099</v>
      </c>
    </row>
    <row r="1909" spans="1:6">
      <c r="A1909" s="75">
        <v>5</v>
      </c>
      <c r="B1909" s="76" t="s">
        <v>2907</v>
      </c>
      <c r="C1909" s="75" t="s">
        <v>2908</v>
      </c>
      <c r="D1909" s="75">
        <v>5</v>
      </c>
      <c r="E1909" s="75" t="s">
        <v>2907</v>
      </c>
      <c r="F1909" s="75" t="s">
        <v>6099</v>
      </c>
    </row>
    <row r="1910" spans="1:6">
      <c r="A1910" s="75">
        <v>2</v>
      </c>
      <c r="B1910" s="76" t="s">
        <v>4891</v>
      </c>
      <c r="C1910" s="75" t="s">
        <v>6100</v>
      </c>
      <c r="D1910" s="75">
        <v>2</v>
      </c>
      <c r="E1910" s="75" t="s">
        <v>4889</v>
      </c>
      <c r="F1910" s="75" t="s">
        <v>6078</v>
      </c>
    </row>
    <row r="1911" spans="1:6">
      <c r="A1911" s="75">
        <v>2</v>
      </c>
      <c r="B1911" s="76" t="s">
        <v>4891</v>
      </c>
      <c r="C1911" s="75" t="s">
        <v>6100</v>
      </c>
      <c r="D1911" s="75">
        <v>2</v>
      </c>
      <c r="E1911" s="75" t="s">
        <v>4890</v>
      </c>
      <c r="F1911" s="75" t="s">
        <v>6090</v>
      </c>
    </row>
    <row r="1912" spans="1:6">
      <c r="A1912" s="75">
        <v>2</v>
      </c>
      <c r="B1912" s="76" t="s">
        <v>4891</v>
      </c>
      <c r="C1912" s="75" t="s">
        <v>6100</v>
      </c>
      <c r="D1912" s="75">
        <v>2</v>
      </c>
      <c r="E1912" s="75" t="s">
        <v>4891</v>
      </c>
      <c r="F1912" s="75" t="s">
        <v>6101</v>
      </c>
    </row>
    <row r="1913" spans="1:6">
      <c r="A1913" s="75">
        <v>2</v>
      </c>
      <c r="B1913" s="76" t="s">
        <v>4891</v>
      </c>
      <c r="C1913" s="75" t="s">
        <v>6100</v>
      </c>
      <c r="D1913" s="75">
        <v>2</v>
      </c>
      <c r="E1913" s="75" t="s">
        <v>4894</v>
      </c>
      <c r="F1913" s="75" t="s">
        <v>6102</v>
      </c>
    </row>
    <row r="1914" spans="1:6">
      <c r="A1914" s="75">
        <v>3</v>
      </c>
      <c r="B1914" s="76" t="s">
        <v>6103</v>
      </c>
      <c r="C1914" s="75" t="s">
        <v>2910</v>
      </c>
      <c r="D1914" s="75">
        <v>3</v>
      </c>
      <c r="E1914" s="75" t="s">
        <v>6103</v>
      </c>
      <c r="F1914" s="75" t="s">
        <v>6104</v>
      </c>
    </row>
    <row r="1915" spans="1:6">
      <c r="A1915" s="75">
        <v>4</v>
      </c>
      <c r="B1915" s="76" t="s">
        <v>3806</v>
      </c>
      <c r="C1915" s="75" t="s">
        <v>2910</v>
      </c>
      <c r="D1915" s="75">
        <v>4</v>
      </c>
      <c r="E1915" s="75" t="s">
        <v>3806</v>
      </c>
      <c r="F1915" s="75" t="s">
        <v>6104</v>
      </c>
    </row>
    <row r="1916" spans="1:6">
      <c r="A1916" s="75">
        <v>5</v>
      </c>
      <c r="B1916" s="76" t="s">
        <v>2909</v>
      </c>
      <c r="C1916" s="75" t="s">
        <v>2910</v>
      </c>
      <c r="D1916" s="75">
        <v>5</v>
      </c>
      <c r="E1916" s="75" t="s">
        <v>2909</v>
      </c>
      <c r="F1916" s="75" t="s">
        <v>6104</v>
      </c>
    </row>
    <row r="1917" spans="1:6">
      <c r="A1917" s="75">
        <v>3</v>
      </c>
      <c r="B1917" s="76" t="s">
        <v>6105</v>
      </c>
      <c r="C1917" s="75" t="s">
        <v>2912</v>
      </c>
      <c r="D1917" s="75">
        <v>3</v>
      </c>
      <c r="E1917" s="75" t="s">
        <v>6091</v>
      </c>
      <c r="F1917" s="75" t="s">
        <v>6093</v>
      </c>
    </row>
    <row r="1918" spans="1:6">
      <c r="A1918" s="75">
        <v>3</v>
      </c>
      <c r="B1918" s="76" t="s">
        <v>6105</v>
      </c>
      <c r="C1918" s="75" t="s">
        <v>2912</v>
      </c>
      <c r="D1918" s="75">
        <v>3</v>
      </c>
      <c r="E1918" s="75" t="s">
        <v>6105</v>
      </c>
      <c r="F1918" s="75" t="s">
        <v>6106</v>
      </c>
    </row>
    <row r="1919" spans="1:6">
      <c r="A1919" s="75">
        <v>3</v>
      </c>
      <c r="B1919" s="76" t="s">
        <v>6105</v>
      </c>
      <c r="C1919" s="75" t="s">
        <v>2912</v>
      </c>
      <c r="D1919" s="75">
        <v>3</v>
      </c>
      <c r="E1919" s="75" t="s">
        <v>6107</v>
      </c>
      <c r="F1919" s="75" t="s">
        <v>6108</v>
      </c>
    </row>
    <row r="1920" spans="1:6">
      <c r="A1920" s="75">
        <v>4</v>
      </c>
      <c r="B1920" s="76" t="s">
        <v>3807</v>
      </c>
      <c r="C1920" s="75" t="s">
        <v>2912</v>
      </c>
      <c r="D1920" s="75">
        <v>4</v>
      </c>
      <c r="E1920" s="75" t="s">
        <v>3801</v>
      </c>
      <c r="F1920" s="75" t="s">
        <v>6094</v>
      </c>
    </row>
    <row r="1921" spans="1:6">
      <c r="A1921" s="75">
        <v>4</v>
      </c>
      <c r="B1921" s="76" t="s">
        <v>3807</v>
      </c>
      <c r="C1921" s="75" t="s">
        <v>2912</v>
      </c>
      <c r="D1921" s="75">
        <v>4</v>
      </c>
      <c r="E1921" s="75" t="s">
        <v>3807</v>
      </c>
      <c r="F1921" s="75" t="s">
        <v>6106</v>
      </c>
    </row>
    <row r="1922" spans="1:6">
      <c r="A1922" s="75">
        <v>4</v>
      </c>
      <c r="B1922" s="76" t="s">
        <v>3807</v>
      </c>
      <c r="C1922" s="75" t="s">
        <v>2912</v>
      </c>
      <c r="D1922" s="75">
        <v>4</v>
      </c>
      <c r="E1922" s="75" t="s">
        <v>6109</v>
      </c>
      <c r="F1922" s="75" t="s">
        <v>6110</v>
      </c>
    </row>
    <row r="1923" spans="1:6">
      <c r="A1923" s="75">
        <v>5</v>
      </c>
      <c r="B1923" s="76" t="s">
        <v>2911</v>
      </c>
      <c r="C1923" s="75" t="s">
        <v>2912</v>
      </c>
      <c r="D1923" s="75">
        <v>5</v>
      </c>
      <c r="E1923" s="75" t="s">
        <v>2899</v>
      </c>
      <c r="F1923" s="75" t="s">
        <v>6094</v>
      </c>
    </row>
    <row r="1924" spans="1:6">
      <c r="A1924" s="75">
        <v>5</v>
      </c>
      <c r="B1924" s="76" t="s">
        <v>2911</v>
      </c>
      <c r="C1924" s="75" t="s">
        <v>2912</v>
      </c>
      <c r="D1924" s="75">
        <v>5</v>
      </c>
      <c r="E1924" s="75" t="s">
        <v>2911</v>
      </c>
      <c r="F1924" s="75" t="s">
        <v>6106</v>
      </c>
    </row>
    <row r="1925" spans="1:6">
      <c r="A1925" s="75">
        <v>5</v>
      </c>
      <c r="B1925" s="76" t="s">
        <v>2911</v>
      </c>
      <c r="C1925" s="75" t="s">
        <v>2912</v>
      </c>
      <c r="D1925" s="75">
        <v>5</v>
      </c>
      <c r="E1925" s="75" t="s">
        <v>6111</v>
      </c>
      <c r="F1925" s="75" t="s">
        <v>6110</v>
      </c>
    </row>
    <row r="1926" spans="1:6">
      <c r="A1926" s="75">
        <v>3</v>
      </c>
      <c r="B1926" s="76" t="s">
        <v>6112</v>
      </c>
      <c r="C1926" s="75" t="s">
        <v>6113</v>
      </c>
      <c r="D1926" s="75">
        <v>3</v>
      </c>
      <c r="E1926" s="75" t="s">
        <v>6079</v>
      </c>
      <c r="F1926" s="75" t="s">
        <v>6081</v>
      </c>
    </row>
    <row r="1927" spans="1:6">
      <c r="A1927" s="75">
        <v>3</v>
      </c>
      <c r="B1927" s="76" t="s">
        <v>6112</v>
      </c>
      <c r="C1927" s="75" t="s">
        <v>6113</v>
      </c>
      <c r="D1927" s="75">
        <v>3</v>
      </c>
      <c r="E1927" s="75" t="s">
        <v>6107</v>
      </c>
      <c r="F1927" s="75" t="s">
        <v>6108</v>
      </c>
    </row>
    <row r="1928" spans="1:6">
      <c r="A1928" s="75">
        <v>3</v>
      </c>
      <c r="B1928" s="76" t="s">
        <v>6112</v>
      </c>
      <c r="C1928" s="75" t="s">
        <v>6113</v>
      </c>
      <c r="D1928" s="75">
        <v>3</v>
      </c>
      <c r="E1928" s="75" t="s">
        <v>6114</v>
      </c>
      <c r="F1928" s="75" t="s">
        <v>6115</v>
      </c>
    </row>
    <row r="1929" spans="1:6">
      <c r="A1929" s="75">
        <v>4</v>
      </c>
      <c r="B1929" s="76" t="s">
        <v>3808</v>
      </c>
      <c r="C1929" s="75" t="s">
        <v>2914</v>
      </c>
      <c r="D1929" s="75">
        <v>4</v>
      </c>
      <c r="E1929" s="75" t="s">
        <v>3817</v>
      </c>
      <c r="F1929" s="75" t="s">
        <v>6116</v>
      </c>
    </row>
    <row r="1930" spans="1:6">
      <c r="A1930" s="75">
        <v>5</v>
      </c>
      <c r="B1930" s="76" t="s">
        <v>2913</v>
      </c>
      <c r="C1930" s="75" t="s">
        <v>2914</v>
      </c>
      <c r="D1930" s="75">
        <v>5</v>
      </c>
      <c r="E1930" s="75" t="s">
        <v>2937</v>
      </c>
      <c r="F1930" s="75" t="s">
        <v>6116</v>
      </c>
    </row>
    <row r="1931" spans="1:6">
      <c r="A1931" s="75">
        <v>4</v>
      </c>
      <c r="B1931" s="76" t="s">
        <v>3809</v>
      </c>
      <c r="C1931" s="75" t="s">
        <v>2916</v>
      </c>
      <c r="D1931" s="75">
        <v>4</v>
      </c>
      <c r="E1931" s="75" t="s">
        <v>3798</v>
      </c>
      <c r="F1931" s="75" t="s">
        <v>6085</v>
      </c>
    </row>
    <row r="1932" spans="1:6">
      <c r="A1932" s="75">
        <v>4</v>
      </c>
      <c r="B1932" s="76" t="s">
        <v>3809</v>
      </c>
      <c r="C1932" s="75" t="s">
        <v>2916</v>
      </c>
      <c r="D1932" s="75">
        <v>4</v>
      </c>
      <c r="E1932" s="75" t="s">
        <v>6109</v>
      </c>
      <c r="F1932" s="75" t="s">
        <v>6110</v>
      </c>
    </row>
    <row r="1933" spans="1:6">
      <c r="A1933" s="75">
        <v>4</v>
      </c>
      <c r="B1933" s="76" t="s">
        <v>3809</v>
      </c>
      <c r="C1933" s="75" t="s">
        <v>2916</v>
      </c>
      <c r="D1933" s="75">
        <v>4</v>
      </c>
      <c r="E1933" s="75" t="s">
        <v>6117</v>
      </c>
      <c r="F1933" s="75" t="s">
        <v>6118</v>
      </c>
    </row>
    <row r="1934" spans="1:6">
      <c r="A1934" s="75">
        <v>5</v>
      </c>
      <c r="B1934" s="76" t="s">
        <v>2915</v>
      </c>
      <c r="C1934" s="75" t="s">
        <v>2916</v>
      </c>
      <c r="D1934" s="75">
        <v>5</v>
      </c>
      <c r="E1934" s="75" t="s">
        <v>2893</v>
      </c>
      <c r="F1934" s="75" t="s">
        <v>6085</v>
      </c>
    </row>
    <row r="1935" spans="1:6">
      <c r="A1935" s="75">
        <v>5</v>
      </c>
      <c r="B1935" s="76" t="s">
        <v>2915</v>
      </c>
      <c r="C1935" s="75" t="s">
        <v>2916</v>
      </c>
      <c r="D1935" s="75">
        <v>5</v>
      </c>
      <c r="E1935" s="75" t="s">
        <v>6111</v>
      </c>
      <c r="F1935" s="75" t="s">
        <v>6110</v>
      </c>
    </row>
    <row r="1936" spans="1:6">
      <c r="A1936" s="75">
        <v>5</v>
      </c>
      <c r="B1936" s="76" t="s">
        <v>2915</v>
      </c>
      <c r="C1936" s="75" t="s">
        <v>2916</v>
      </c>
      <c r="D1936" s="75">
        <v>5</v>
      </c>
      <c r="E1936" s="75" t="s">
        <v>6119</v>
      </c>
      <c r="F1936" s="75" t="s">
        <v>6118</v>
      </c>
    </row>
    <row r="1937" spans="1:6">
      <c r="A1937" s="75">
        <v>1</v>
      </c>
      <c r="B1937" s="76" t="s">
        <v>6120</v>
      </c>
      <c r="C1937" s="75" t="s">
        <v>6121</v>
      </c>
      <c r="D1937" s="75">
        <v>1</v>
      </c>
      <c r="E1937" s="75" t="s">
        <v>5698</v>
      </c>
      <c r="F1937" s="75" t="s">
        <v>5700</v>
      </c>
    </row>
    <row r="1938" spans="1:6">
      <c r="A1938" s="75">
        <v>1</v>
      </c>
      <c r="B1938" s="76" t="s">
        <v>6120</v>
      </c>
      <c r="C1938" s="75" t="s">
        <v>6121</v>
      </c>
      <c r="D1938" s="75">
        <v>1</v>
      </c>
      <c r="E1938" s="75" t="s">
        <v>6074</v>
      </c>
      <c r="F1938" s="75" t="s">
        <v>6076</v>
      </c>
    </row>
    <row r="1939" spans="1:6">
      <c r="A1939" s="75">
        <v>1</v>
      </c>
      <c r="B1939" s="76" t="s">
        <v>6120</v>
      </c>
      <c r="C1939" s="75" t="s">
        <v>6121</v>
      </c>
      <c r="D1939" s="75">
        <v>1</v>
      </c>
      <c r="E1939" s="75" t="s">
        <v>4152</v>
      </c>
      <c r="F1939" s="75" t="s">
        <v>5112</v>
      </c>
    </row>
    <row r="1940" spans="1:6">
      <c r="A1940" s="75">
        <v>2</v>
      </c>
      <c r="B1940" s="76" t="s">
        <v>4892</v>
      </c>
      <c r="C1940" s="75" t="s">
        <v>6122</v>
      </c>
      <c r="D1940" s="75">
        <v>2</v>
      </c>
      <c r="E1940" s="75" t="s">
        <v>4881</v>
      </c>
      <c r="F1940" s="75" t="s">
        <v>5806</v>
      </c>
    </row>
    <row r="1941" spans="1:6">
      <c r="A1941" s="75">
        <v>2</v>
      </c>
      <c r="B1941" s="76" t="s">
        <v>4892</v>
      </c>
      <c r="C1941" s="75" t="s">
        <v>6122</v>
      </c>
      <c r="D1941" s="75">
        <v>2</v>
      </c>
      <c r="E1941" s="75" t="s">
        <v>4892</v>
      </c>
      <c r="F1941" s="75" t="s">
        <v>6122</v>
      </c>
    </row>
    <row r="1942" spans="1:6">
      <c r="A1942" s="75">
        <v>2</v>
      </c>
      <c r="B1942" s="76" t="s">
        <v>4892</v>
      </c>
      <c r="C1942" s="75" t="s">
        <v>6122</v>
      </c>
      <c r="D1942" s="75">
        <v>2</v>
      </c>
      <c r="E1942" s="75" t="s">
        <v>4911</v>
      </c>
      <c r="F1942" s="75" t="s">
        <v>5269</v>
      </c>
    </row>
    <row r="1943" spans="1:6">
      <c r="A1943" s="75">
        <v>3</v>
      </c>
      <c r="B1943" s="76" t="s">
        <v>6123</v>
      </c>
      <c r="C1943" s="75" t="s">
        <v>6124</v>
      </c>
      <c r="D1943" s="75">
        <v>3</v>
      </c>
      <c r="E1943" s="75" t="s">
        <v>6123</v>
      </c>
      <c r="F1943" s="75" t="s">
        <v>6125</v>
      </c>
    </row>
    <row r="1944" spans="1:6">
      <c r="A1944" s="75">
        <v>3</v>
      </c>
      <c r="B1944" s="76" t="s">
        <v>6123</v>
      </c>
      <c r="C1944" s="75" t="s">
        <v>6124</v>
      </c>
      <c r="D1944" s="75">
        <v>3</v>
      </c>
      <c r="E1944" s="75" t="s">
        <v>6126</v>
      </c>
      <c r="F1944" s="75" t="s">
        <v>6127</v>
      </c>
    </row>
    <row r="1945" spans="1:6">
      <c r="A1945" s="75">
        <v>3</v>
      </c>
      <c r="B1945" s="76" t="s">
        <v>6123</v>
      </c>
      <c r="C1945" s="75" t="s">
        <v>6124</v>
      </c>
      <c r="D1945" s="75">
        <v>3</v>
      </c>
      <c r="E1945" s="75" t="s">
        <v>6128</v>
      </c>
      <c r="F1945" s="75" t="s">
        <v>6129</v>
      </c>
    </row>
    <row r="1946" spans="1:6">
      <c r="A1946" s="75">
        <v>3</v>
      </c>
      <c r="B1946" s="76" t="s">
        <v>6123</v>
      </c>
      <c r="C1946" s="75" t="s">
        <v>6124</v>
      </c>
      <c r="D1946" s="75">
        <v>3</v>
      </c>
      <c r="E1946" s="75" t="s">
        <v>6130</v>
      </c>
      <c r="F1946" s="75" t="s">
        <v>6131</v>
      </c>
    </row>
    <row r="1947" spans="1:6">
      <c r="A1947" s="75">
        <v>4</v>
      </c>
      <c r="B1947" s="76" t="s">
        <v>3810</v>
      </c>
      <c r="C1947" s="75" t="s">
        <v>6124</v>
      </c>
      <c r="D1947" s="75">
        <v>4</v>
      </c>
      <c r="E1947" s="75" t="s">
        <v>3810</v>
      </c>
      <c r="F1947" s="75" t="s">
        <v>6125</v>
      </c>
    </row>
    <row r="1948" spans="1:6">
      <c r="A1948" s="75">
        <v>4</v>
      </c>
      <c r="B1948" s="76" t="s">
        <v>3810</v>
      </c>
      <c r="C1948" s="75" t="s">
        <v>6124</v>
      </c>
      <c r="D1948" s="75">
        <v>4</v>
      </c>
      <c r="E1948" s="75" t="s">
        <v>3811</v>
      </c>
      <c r="F1948" s="75" t="s">
        <v>6127</v>
      </c>
    </row>
    <row r="1949" spans="1:6">
      <c r="A1949" s="75">
        <v>4</v>
      </c>
      <c r="B1949" s="76" t="s">
        <v>3810</v>
      </c>
      <c r="C1949" s="75" t="s">
        <v>6124</v>
      </c>
      <c r="D1949" s="75">
        <v>4</v>
      </c>
      <c r="E1949" s="75" t="s">
        <v>6132</v>
      </c>
      <c r="F1949" s="75" t="s">
        <v>6129</v>
      </c>
    </row>
    <row r="1950" spans="1:6">
      <c r="A1950" s="75">
        <v>4</v>
      </c>
      <c r="B1950" s="76" t="s">
        <v>3810</v>
      </c>
      <c r="C1950" s="75" t="s">
        <v>6124</v>
      </c>
      <c r="D1950" s="75">
        <v>4</v>
      </c>
      <c r="E1950" s="75" t="s">
        <v>3812</v>
      </c>
      <c r="F1950" s="75" t="s">
        <v>6131</v>
      </c>
    </row>
    <row r="1951" spans="1:6">
      <c r="A1951" s="75">
        <v>5</v>
      </c>
      <c r="B1951" s="76" t="s">
        <v>2917</v>
      </c>
      <c r="C1951" s="75" t="s">
        <v>2918</v>
      </c>
      <c r="D1951" s="75">
        <v>5</v>
      </c>
      <c r="E1951" s="75" t="s">
        <v>6133</v>
      </c>
      <c r="F1951" s="75" t="s">
        <v>6125</v>
      </c>
    </row>
    <row r="1952" spans="1:6">
      <c r="A1952" s="75">
        <v>5</v>
      </c>
      <c r="B1952" s="76" t="s">
        <v>2917</v>
      </c>
      <c r="C1952" s="75" t="s">
        <v>2918</v>
      </c>
      <c r="D1952" s="75">
        <v>5</v>
      </c>
      <c r="E1952" s="75" t="s">
        <v>2925</v>
      </c>
      <c r="F1952" s="75" t="s">
        <v>6131</v>
      </c>
    </row>
    <row r="1953" spans="1:6">
      <c r="A1953" s="75">
        <v>5</v>
      </c>
      <c r="B1953" s="76" t="s">
        <v>2919</v>
      </c>
      <c r="C1953" s="75" t="s">
        <v>2920</v>
      </c>
      <c r="D1953" s="75">
        <v>5</v>
      </c>
      <c r="E1953" s="75" t="s">
        <v>2923</v>
      </c>
      <c r="F1953" s="75" t="s">
        <v>6127</v>
      </c>
    </row>
    <row r="1954" spans="1:6">
      <c r="A1954" s="75">
        <v>5</v>
      </c>
      <c r="B1954" s="76" t="s">
        <v>2919</v>
      </c>
      <c r="C1954" s="75" t="s">
        <v>2920</v>
      </c>
      <c r="D1954" s="75">
        <v>5</v>
      </c>
      <c r="E1954" s="75" t="s">
        <v>2925</v>
      </c>
      <c r="F1954" s="75" t="s">
        <v>6131</v>
      </c>
    </row>
    <row r="1955" spans="1:6">
      <c r="A1955" s="75">
        <v>5</v>
      </c>
      <c r="B1955" s="76" t="s">
        <v>2921</v>
      </c>
      <c r="C1955" s="75" t="s">
        <v>2922</v>
      </c>
      <c r="D1955" s="75">
        <v>5</v>
      </c>
      <c r="E1955" s="75" t="s">
        <v>6134</v>
      </c>
      <c r="F1955" s="75" t="s">
        <v>6129</v>
      </c>
    </row>
    <row r="1956" spans="1:6">
      <c r="A1956" s="75">
        <v>5</v>
      </c>
      <c r="B1956" s="76" t="s">
        <v>2921</v>
      </c>
      <c r="C1956" s="75" t="s">
        <v>2922</v>
      </c>
      <c r="D1956" s="75">
        <v>5</v>
      </c>
      <c r="E1956" s="75" t="s">
        <v>2925</v>
      </c>
      <c r="F1956" s="75" t="s">
        <v>6131</v>
      </c>
    </row>
    <row r="1957" spans="1:6">
      <c r="A1957" s="75">
        <v>3</v>
      </c>
      <c r="B1957" s="76" t="s">
        <v>6126</v>
      </c>
      <c r="C1957" s="75" t="s">
        <v>2924</v>
      </c>
      <c r="D1957" s="75">
        <v>3</v>
      </c>
      <c r="E1957" s="75" t="s">
        <v>5855</v>
      </c>
      <c r="F1957" s="75" t="s">
        <v>5857</v>
      </c>
    </row>
    <row r="1958" spans="1:6">
      <c r="A1958" s="75">
        <v>3</v>
      </c>
      <c r="B1958" s="76" t="s">
        <v>6126</v>
      </c>
      <c r="C1958" s="75" t="s">
        <v>2924</v>
      </c>
      <c r="D1958" s="75">
        <v>3</v>
      </c>
      <c r="E1958" s="75" t="s">
        <v>6130</v>
      </c>
      <c r="F1958" s="75" t="s">
        <v>6131</v>
      </c>
    </row>
    <row r="1959" spans="1:6">
      <c r="A1959" s="75">
        <v>3</v>
      </c>
      <c r="B1959" s="76" t="s">
        <v>6126</v>
      </c>
      <c r="C1959" s="75" t="s">
        <v>2924</v>
      </c>
      <c r="D1959" s="75">
        <v>3</v>
      </c>
      <c r="E1959" s="75" t="s">
        <v>5693</v>
      </c>
      <c r="F1959" s="75" t="s">
        <v>5694</v>
      </c>
    </row>
    <row r="1960" spans="1:6">
      <c r="A1960" s="75">
        <v>4</v>
      </c>
      <c r="B1960" s="76" t="s">
        <v>3811</v>
      </c>
      <c r="C1960" s="75" t="s">
        <v>2924</v>
      </c>
      <c r="D1960" s="75">
        <v>4</v>
      </c>
      <c r="E1960" s="75" t="s">
        <v>5860</v>
      </c>
      <c r="F1960" s="75" t="s">
        <v>5861</v>
      </c>
    </row>
    <row r="1961" spans="1:6">
      <c r="A1961" s="75">
        <v>4</v>
      </c>
      <c r="B1961" s="76" t="s">
        <v>3811</v>
      </c>
      <c r="C1961" s="75" t="s">
        <v>2924</v>
      </c>
      <c r="D1961" s="75">
        <v>4</v>
      </c>
      <c r="E1961" s="75" t="s">
        <v>3812</v>
      </c>
      <c r="F1961" s="75" t="s">
        <v>6131</v>
      </c>
    </row>
    <row r="1962" spans="1:6">
      <c r="A1962" s="75">
        <v>4</v>
      </c>
      <c r="B1962" s="76" t="s">
        <v>3811</v>
      </c>
      <c r="C1962" s="75" t="s">
        <v>2924</v>
      </c>
      <c r="D1962" s="75">
        <v>4</v>
      </c>
      <c r="E1962" s="75" t="s">
        <v>3897</v>
      </c>
      <c r="F1962" s="75" t="s">
        <v>5695</v>
      </c>
    </row>
    <row r="1963" spans="1:6">
      <c r="A1963" s="75">
        <v>5</v>
      </c>
      <c r="B1963" s="76" t="s">
        <v>2923</v>
      </c>
      <c r="C1963" s="75" t="s">
        <v>2924</v>
      </c>
      <c r="D1963" s="75">
        <v>5</v>
      </c>
      <c r="E1963" s="75" t="s">
        <v>5865</v>
      </c>
      <c r="F1963" s="75" t="s">
        <v>5861</v>
      </c>
    </row>
    <row r="1964" spans="1:6">
      <c r="A1964" s="75">
        <v>5</v>
      </c>
      <c r="B1964" s="76" t="s">
        <v>2923</v>
      </c>
      <c r="C1964" s="75" t="s">
        <v>2924</v>
      </c>
      <c r="D1964" s="75">
        <v>5</v>
      </c>
      <c r="E1964" s="75" t="s">
        <v>2925</v>
      </c>
      <c r="F1964" s="75" t="s">
        <v>6131</v>
      </c>
    </row>
    <row r="1965" spans="1:6">
      <c r="A1965" s="75">
        <v>5</v>
      </c>
      <c r="B1965" s="76" t="s">
        <v>2923</v>
      </c>
      <c r="C1965" s="75" t="s">
        <v>2924</v>
      </c>
      <c r="D1965" s="75">
        <v>5</v>
      </c>
      <c r="E1965" s="75" t="s">
        <v>3133</v>
      </c>
      <c r="F1965" s="75" t="s">
        <v>5695</v>
      </c>
    </row>
    <row r="1966" spans="1:6">
      <c r="A1966" s="75">
        <v>3</v>
      </c>
      <c r="B1966" s="76" t="s">
        <v>6130</v>
      </c>
      <c r="C1966" s="75" t="s">
        <v>2926</v>
      </c>
      <c r="D1966" s="75">
        <v>3</v>
      </c>
      <c r="E1966" s="75" t="s">
        <v>6126</v>
      </c>
      <c r="F1966" s="75" t="s">
        <v>6127</v>
      </c>
    </row>
    <row r="1967" spans="1:6">
      <c r="A1967" s="75">
        <v>3</v>
      </c>
      <c r="B1967" s="76" t="s">
        <v>6130</v>
      </c>
      <c r="C1967" s="75" t="s">
        <v>2926</v>
      </c>
      <c r="D1967" s="75">
        <v>3</v>
      </c>
      <c r="E1967" s="75" t="s">
        <v>6130</v>
      </c>
      <c r="F1967" s="75" t="s">
        <v>6131</v>
      </c>
    </row>
    <row r="1968" spans="1:6">
      <c r="A1968" s="75">
        <v>4</v>
      </c>
      <c r="B1968" s="76" t="s">
        <v>3812</v>
      </c>
      <c r="C1968" s="75" t="s">
        <v>2926</v>
      </c>
      <c r="D1968" s="75">
        <v>4</v>
      </c>
      <c r="E1968" s="75" t="s">
        <v>3811</v>
      </c>
      <c r="F1968" s="75" t="s">
        <v>6127</v>
      </c>
    </row>
    <row r="1969" spans="1:6">
      <c r="A1969" s="75">
        <v>4</v>
      </c>
      <c r="B1969" s="76" t="s">
        <v>3812</v>
      </c>
      <c r="C1969" s="75" t="s">
        <v>2926</v>
      </c>
      <c r="D1969" s="75">
        <v>4</v>
      </c>
      <c r="E1969" s="75" t="s">
        <v>3812</v>
      </c>
      <c r="F1969" s="75" t="s">
        <v>6131</v>
      </c>
    </row>
    <row r="1970" spans="1:6">
      <c r="A1970" s="75">
        <v>5</v>
      </c>
      <c r="B1970" s="76" t="s">
        <v>2925</v>
      </c>
      <c r="C1970" s="75" t="s">
        <v>2926</v>
      </c>
      <c r="D1970" s="75">
        <v>5</v>
      </c>
      <c r="E1970" s="75" t="s">
        <v>2923</v>
      </c>
      <c r="F1970" s="75" t="s">
        <v>6127</v>
      </c>
    </row>
    <row r="1971" spans="1:6">
      <c r="A1971" s="75">
        <v>5</v>
      </c>
      <c r="B1971" s="76" t="s">
        <v>2925</v>
      </c>
      <c r="C1971" s="75" t="s">
        <v>2926</v>
      </c>
      <c r="D1971" s="75">
        <v>5</v>
      </c>
      <c r="E1971" s="75" t="s">
        <v>2925</v>
      </c>
      <c r="F1971" s="75" t="s">
        <v>6131</v>
      </c>
    </row>
    <row r="1972" spans="1:6">
      <c r="A1972" s="75">
        <v>2</v>
      </c>
      <c r="B1972" s="76" t="s">
        <v>4893</v>
      </c>
      <c r="C1972" s="75" t="s">
        <v>6135</v>
      </c>
      <c r="D1972" s="75">
        <v>2</v>
      </c>
      <c r="E1972" s="75" t="s">
        <v>4893</v>
      </c>
      <c r="F1972" s="75" t="s">
        <v>6136</v>
      </c>
    </row>
    <row r="1973" spans="1:6">
      <c r="A1973" s="75">
        <v>3</v>
      </c>
      <c r="B1973" s="76" t="s">
        <v>6137</v>
      </c>
      <c r="C1973" s="75" t="s">
        <v>2928</v>
      </c>
      <c r="D1973" s="75">
        <v>3</v>
      </c>
      <c r="E1973" s="75" t="s">
        <v>6138</v>
      </c>
      <c r="F1973" s="75" t="s">
        <v>6136</v>
      </c>
    </row>
    <row r="1974" spans="1:6">
      <c r="A1974" s="75">
        <v>4</v>
      </c>
      <c r="B1974" s="76" t="s">
        <v>3813</v>
      </c>
      <c r="C1974" s="75" t="s">
        <v>2928</v>
      </c>
      <c r="D1974" s="75">
        <v>4</v>
      </c>
      <c r="E1974" s="75" t="s">
        <v>6139</v>
      </c>
      <c r="F1974" s="75" t="s">
        <v>6140</v>
      </c>
    </row>
    <row r="1975" spans="1:6">
      <c r="A1975" s="75">
        <v>5</v>
      </c>
      <c r="B1975" s="76" t="s">
        <v>2927</v>
      </c>
      <c r="C1975" s="75" t="s">
        <v>2928</v>
      </c>
      <c r="D1975" s="75">
        <v>5</v>
      </c>
      <c r="E1975" s="75" t="s">
        <v>6141</v>
      </c>
      <c r="F1975" s="75" t="s">
        <v>6140</v>
      </c>
    </row>
    <row r="1976" spans="1:6">
      <c r="A1976" s="75">
        <v>3</v>
      </c>
      <c r="B1976" s="76" t="s">
        <v>6142</v>
      </c>
      <c r="C1976" s="75" t="s">
        <v>6143</v>
      </c>
      <c r="D1976" s="75">
        <v>3</v>
      </c>
      <c r="E1976" s="75" t="s">
        <v>6138</v>
      </c>
      <c r="F1976" s="75" t="s">
        <v>6136</v>
      </c>
    </row>
    <row r="1977" spans="1:6">
      <c r="A1977" s="75">
        <v>4</v>
      </c>
      <c r="B1977" s="76" t="s">
        <v>3814</v>
      </c>
      <c r="C1977" s="75" t="s">
        <v>6143</v>
      </c>
      <c r="D1977" s="75">
        <v>4</v>
      </c>
      <c r="E1977" s="75" t="s">
        <v>6144</v>
      </c>
      <c r="F1977" s="75" t="s">
        <v>6145</v>
      </c>
    </row>
    <row r="1978" spans="1:6">
      <c r="A1978" s="75">
        <v>4</v>
      </c>
      <c r="B1978" s="76" t="s">
        <v>3814</v>
      </c>
      <c r="C1978" s="75" t="s">
        <v>6143</v>
      </c>
      <c r="D1978" s="75">
        <v>4</v>
      </c>
      <c r="E1978" s="75" t="s">
        <v>6146</v>
      </c>
      <c r="F1978" s="75" t="s">
        <v>6147</v>
      </c>
    </row>
    <row r="1979" spans="1:6">
      <c r="A1979" s="75">
        <v>5</v>
      </c>
      <c r="B1979" s="76" t="s">
        <v>2929</v>
      </c>
      <c r="C1979" s="75" t="s">
        <v>2930</v>
      </c>
      <c r="D1979" s="75">
        <v>5</v>
      </c>
      <c r="E1979" s="75" t="s">
        <v>6148</v>
      </c>
      <c r="F1979" s="75" t="s">
        <v>6145</v>
      </c>
    </row>
    <row r="1980" spans="1:6">
      <c r="A1980" s="75">
        <v>5</v>
      </c>
      <c r="B1980" s="76" t="s">
        <v>2931</v>
      </c>
      <c r="C1980" s="75" t="s">
        <v>2932</v>
      </c>
      <c r="D1980" s="75">
        <v>5</v>
      </c>
      <c r="E1980" s="75" t="s">
        <v>6149</v>
      </c>
      <c r="F1980" s="75" t="s">
        <v>6147</v>
      </c>
    </row>
    <row r="1981" spans="1:6">
      <c r="A1981" s="75">
        <v>3</v>
      </c>
      <c r="B1981" s="76" t="s">
        <v>6150</v>
      </c>
      <c r="C1981" s="75" t="s">
        <v>2934</v>
      </c>
      <c r="D1981" s="75">
        <v>3</v>
      </c>
      <c r="E1981" s="75" t="s">
        <v>6138</v>
      </c>
      <c r="F1981" s="75" t="s">
        <v>6136</v>
      </c>
    </row>
    <row r="1982" spans="1:6">
      <c r="A1982" s="75">
        <v>4</v>
      </c>
      <c r="B1982" s="76" t="s">
        <v>3815</v>
      </c>
      <c r="C1982" s="75" t="s">
        <v>2934</v>
      </c>
      <c r="D1982" s="75">
        <v>4</v>
      </c>
      <c r="E1982" s="75" t="s">
        <v>6151</v>
      </c>
      <c r="F1982" s="75" t="s">
        <v>6152</v>
      </c>
    </row>
    <row r="1983" spans="1:6">
      <c r="A1983" s="75">
        <v>5</v>
      </c>
      <c r="B1983" s="76" t="s">
        <v>2933</v>
      </c>
      <c r="C1983" s="75" t="s">
        <v>2934</v>
      </c>
      <c r="D1983" s="75">
        <v>5</v>
      </c>
      <c r="E1983" s="75" t="s">
        <v>6153</v>
      </c>
      <c r="F1983" s="75" t="s">
        <v>6152</v>
      </c>
    </row>
    <row r="1984" spans="1:6">
      <c r="A1984" s="75">
        <v>2</v>
      </c>
      <c r="B1984" s="76" t="s">
        <v>4894</v>
      </c>
      <c r="C1984" s="75" t="s">
        <v>6154</v>
      </c>
      <c r="D1984" s="75">
        <v>2</v>
      </c>
      <c r="E1984" s="75" t="s">
        <v>4894</v>
      </c>
      <c r="F1984" s="75" t="s">
        <v>6102</v>
      </c>
    </row>
    <row r="1985" spans="1:6">
      <c r="A1985" s="75">
        <v>3</v>
      </c>
      <c r="B1985" s="76" t="s">
        <v>6107</v>
      </c>
      <c r="C1985" s="75" t="s">
        <v>2936</v>
      </c>
      <c r="D1985" s="75">
        <v>3</v>
      </c>
      <c r="E1985" s="75" t="s">
        <v>6107</v>
      </c>
      <c r="F1985" s="75" t="s">
        <v>6108</v>
      </c>
    </row>
    <row r="1986" spans="1:6">
      <c r="A1986" s="75">
        <v>4</v>
      </c>
      <c r="B1986" s="76" t="s">
        <v>3816</v>
      </c>
      <c r="C1986" s="75" t="s">
        <v>2936</v>
      </c>
      <c r="D1986" s="75">
        <v>4</v>
      </c>
      <c r="E1986" s="75" t="s">
        <v>6109</v>
      </c>
      <c r="F1986" s="75" t="s">
        <v>6110</v>
      </c>
    </row>
    <row r="1987" spans="1:6">
      <c r="A1987" s="75">
        <v>5</v>
      </c>
      <c r="B1987" s="76" t="s">
        <v>2935</v>
      </c>
      <c r="C1987" s="75" t="s">
        <v>2936</v>
      </c>
      <c r="D1987" s="75">
        <v>5</v>
      </c>
      <c r="E1987" s="75" t="s">
        <v>6111</v>
      </c>
      <c r="F1987" s="75" t="s">
        <v>6110</v>
      </c>
    </row>
    <row r="1988" spans="1:6">
      <c r="A1988" s="75">
        <v>3</v>
      </c>
      <c r="B1988" s="76" t="s">
        <v>6114</v>
      </c>
      <c r="C1988" s="75" t="s">
        <v>6155</v>
      </c>
      <c r="D1988" s="75">
        <v>3</v>
      </c>
      <c r="E1988" s="75" t="s">
        <v>6107</v>
      </c>
      <c r="F1988" s="75" t="s">
        <v>6108</v>
      </c>
    </row>
    <row r="1989" spans="1:6">
      <c r="A1989" s="75">
        <v>3</v>
      </c>
      <c r="B1989" s="76" t="s">
        <v>6114</v>
      </c>
      <c r="C1989" s="75" t="s">
        <v>6155</v>
      </c>
      <c r="D1989" s="75">
        <v>3</v>
      </c>
      <c r="E1989" s="75" t="s">
        <v>6114</v>
      </c>
      <c r="F1989" s="75" t="s">
        <v>6115</v>
      </c>
    </row>
    <row r="1990" spans="1:6">
      <c r="A1990" s="75">
        <v>4</v>
      </c>
      <c r="B1990" s="76" t="s">
        <v>3817</v>
      </c>
      <c r="C1990" s="75" t="s">
        <v>2938</v>
      </c>
      <c r="D1990" s="75">
        <v>4</v>
      </c>
      <c r="E1990" s="75" t="s">
        <v>6117</v>
      </c>
      <c r="F1990" s="75" t="s">
        <v>6118</v>
      </c>
    </row>
    <row r="1991" spans="1:6">
      <c r="A1991" s="75">
        <v>5</v>
      </c>
      <c r="B1991" s="76" t="s">
        <v>2937</v>
      </c>
      <c r="C1991" s="75" t="s">
        <v>2938</v>
      </c>
      <c r="D1991" s="75">
        <v>5</v>
      </c>
      <c r="E1991" s="75" t="s">
        <v>6119</v>
      </c>
      <c r="F1991" s="75" t="s">
        <v>6118</v>
      </c>
    </row>
    <row r="1992" spans="1:6">
      <c r="A1992" s="75">
        <v>4</v>
      </c>
      <c r="B1992" s="76" t="s">
        <v>3818</v>
      </c>
      <c r="C1992" s="75" t="s">
        <v>2940</v>
      </c>
      <c r="D1992" s="75">
        <v>4</v>
      </c>
      <c r="E1992" s="75" t="s">
        <v>6156</v>
      </c>
      <c r="F1992" s="75" t="s">
        <v>6157</v>
      </c>
    </row>
    <row r="1993" spans="1:6">
      <c r="A1993" s="75">
        <v>5</v>
      </c>
      <c r="B1993" s="76" t="s">
        <v>2939</v>
      </c>
      <c r="C1993" s="75" t="s">
        <v>2940</v>
      </c>
      <c r="D1993" s="75">
        <v>5</v>
      </c>
      <c r="E1993" s="75" t="s">
        <v>6158</v>
      </c>
      <c r="F1993" s="75" t="s">
        <v>6157</v>
      </c>
    </row>
    <row r="1994" spans="1:6">
      <c r="A1994" s="75">
        <v>1</v>
      </c>
      <c r="B1994" s="76" t="s">
        <v>6159</v>
      </c>
      <c r="C1994" s="75" t="s">
        <v>6160</v>
      </c>
      <c r="D1994" s="75">
        <v>1</v>
      </c>
      <c r="E1994" s="75" t="s">
        <v>6120</v>
      </c>
      <c r="F1994" s="75" t="s">
        <v>6161</v>
      </c>
    </row>
    <row r="1995" spans="1:6">
      <c r="A1995" s="75">
        <v>2</v>
      </c>
      <c r="B1995" s="76" t="s">
        <v>4895</v>
      </c>
      <c r="C1995" s="75" t="s">
        <v>6162</v>
      </c>
      <c r="D1995" s="75">
        <v>2</v>
      </c>
      <c r="E1995" s="75" t="s">
        <v>4895</v>
      </c>
      <c r="F1995" s="75" t="s">
        <v>6163</v>
      </c>
    </row>
    <row r="1996" spans="1:6">
      <c r="A1996" s="75">
        <v>3</v>
      </c>
      <c r="B1996" s="76" t="s">
        <v>6164</v>
      </c>
      <c r="C1996" s="75" t="s">
        <v>6165</v>
      </c>
      <c r="D1996" s="75">
        <v>3</v>
      </c>
      <c r="E1996" s="75" t="s">
        <v>6164</v>
      </c>
      <c r="F1996" s="75" t="s">
        <v>6165</v>
      </c>
    </row>
    <row r="1997" spans="1:6">
      <c r="A1997" s="75">
        <v>4</v>
      </c>
      <c r="B1997" s="76" t="s">
        <v>3819</v>
      </c>
      <c r="C1997" s="75" t="s">
        <v>2942</v>
      </c>
      <c r="D1997" s="75">
        <v>4</v>
      </c>
      <c r="E1997" s="75" t="s">
        <v>3819</v>
      </c>
      <c r="F1997" s="75" t="s">
        <v>2942</v>
      </c>
    </row>
    <row r="1998" spans="1:6">
      <c r="A1998" s="75">
        <v>5</v>
      </c>
      <c r="B1998" s="76" t="s">
        <v>2941</v>
      </c>
      <c r="C1998" s="75" t="s">
        <v>2942</v>
      </c>
      <c r="D1998" s="75">
        <v>5</v>
      </c>
      <c r="E1998" s="75" t="s">
        <v>2941</v>
      </c>
      <c r="F1998" s="75" t="s">
        <v>2942</v>
      </c>
    </row>
    <row r="1999" spans="1:6">
      <c r="A1999" s="75">
        <v>4</v>
      </c>
      <c r="B1999" s="76" t="s">
        <v>3820</v>
      </c>
      <c r="C1999" s="75" t="s">
        <v>2944</v>
      </c>
      <c r="D1999" s="75">
        <v>4</v>
      </c>
      <c r="E1999" s="75" t="s">
        <v>3820</v>
      </c>
      <c r="F1999" s="75" t="s">
        <v>2944</v>
      </c>
    </row>
    <row r="2000" spans="1:6">
      <c r="A2000" s="75">
        <v>5</v>
      </c>
      <c r="B2000" s="76" t="s">
        <v>2943</v>
      </c>
      <c r="C2000" s="75" t="s">
        <v>2944</v>
      </c>
      <c r="D2000" s="75">
        <v>5</v>
      </c>
      <c r="E2000" s="75" t="s">
        <v>2943</v>
      </c>
      <c r="F2000" s="75" t="s">
        <v>2944</v>
      </c>
    </row>
    <row r="2001" spans="1:6">
      <c r="A2001" s="75">
        <v>3</v>
      </c>
      <c r="B2001" s="76" t="s">
        <v>6166</v>
      </c>
      <c r="C2001" s="75" t="s">
        <v>6167</v>
      </c>
      <c r="D2001" s="75">
        <v>3</v>
      </c>
      <c r="E2001" s="75" t="s">
        <v>6166</v>
      </c>
      <c r="F2001" s="75" t="s">
        <v>6168</v>
      </c>
    </row>
    <row r="2002" spans="1:6">
      <c r="A2002" s="75">
        <v>3</v>
      </c>
      <c r="B2002" s="76" t="s">
        <v>6166</v>
      </c>
      <c r="C2002" s="75" t="s">
        <v>6167</v>
      </c>
      <c r="D2002" s="75">
        <v>3</v>
      </c>
      <c r="E2002" s="75" t="s">
        <v>6169</v>
      </c>
      <c r="F2002" s="75" t="s">
        <v>6170</v>
      </c>
    </row>
    <row r="2003" spans="1:6">
      <c r="A2003" s="75">
        <v>4</v>
      </c>
      <c r="B2003" s="76" t="s">
        <v>3821</v>
      </c>
      <c r="C2003" s="75" t="s">
        <v>6171</v>
      </c>
      <c r="D2003" s="75">
        <v>4</v>
      </c>
      <c r="E2003" s="75" t="s">
        <v>6172</v>
      </c>
      <c r="F2003" s="75" t="s">
        <v>6168</v>
      </c>
    </row>
    <row r="2004" spans="1:6">
      <c r="A2004" s="75">
        <v>5</v>
      </c>
      <c r="B2004" s="76" t="s">
        <v>2945</v>
      </c>
      <c r="C2004" s="75" t="s">
        <v>2946</v>
      </c>
      <c r="D2004" s="75">
        <v>5</v>
      </c>
      <c r="E2004" s="75" t="s">
        <v>6173</v>
      </c>
      <c r="F2004" s="75" t="s">
        <v>6174</v>
      </c>
    </row>
    <row r="2005" spans="1:6">
      <c r="A2005" s="75">
        <v>5</v>
      </c>
      <c r="B2005" s="76" t="s">
        <v>2947</v>
      </c>
      <c r="C2005" s="75" t="s">
        <v>2948</v>
      </c>
      <c r="D2005" s="75">
        <v>5</v>
      </c>
      <c r="E2005" s="75" t="s">
        <v>6175</v>
      </c>
      <c r="F2005" s="75" t="s">
        <v>6176</v>
      </c>
    </row>
    <row r="2006" spans="1:6">
      <c r="A2006" s="75">
        <v>4</v>
      </c>
      <c r="B2006" s="76" t="s">
        <v>3822</v>
      </c>
      <c r="C2006" s="75" t="s">
        <v>2950</v>
      </c>
      <c r="D2006" s="75">
        <v>4</v>
      </c>
      <c r="E2006" s="75" t="s">
        <v>6172</v>
      </c>
      <c r="F2006" s="75" t="s">
        <v>6168</v>
      </c>
    </row>
    <row r="2007" spans="1:6">
      <c r="A2007" s="75">
        <v>4</v>
      </c>
      <c r="B2007" s="76" t="s">
        <v>3822</v>
      </c>
      <c r="C2007" s="75" t="s">
        <v>2950</v>
      </c>
      <c r="D2007" s="75">
        <v>4</v>
      </c>
      <c r="E2007" s="75" t="s">
        <v>3827</v>
      </c>
      <c r="F2007" s="75" t="s">
        <v>6177</v>
      </c>
    </row>
    <row r="2008" spans="1:6">
      <c r="A2008" s="75">
        <v>5</v>
      </c>
      <c r="B2008" s="76" t="s">
        <v>2949</v>
      </c>
      <c r="C2008" s="75" t="s">
        <v>2950</v>
      </c>
      <c r="D2008" s="75">
        <v>5</v>
      </c>
      <c r="E2008" s="75" t="s">
        <v>6173</v>
      </c>
      <c r="F2008" s="75" t="s">
        <v>6174</v>
      </c>
    </row>
    <row r="2009" spans="1:6">
      <c r="A2009" s="75">
        <v>5</v>
      </c>
      <c r="B2009" s="76" t="s">
        <v>2949</v>
      </c>
      <c r="C2009" s="75" t="s">
        <v>2950</v>
      </c>
      <c r="D2009" s="75">
        <v>5</v>
      </c>
      <c r="E2009" s="75" t="s">
        <v>6175</v>
      </c>
      <c r="F2009" s="75" t="s">
        <v>6176</v>
      </c>
    </row>
    <row r="2010" spans="1:6">
      <c r="A2010" s="75">
        <v>5</v>
      </c>
      <c r="B2010" s="76" t="s">
        <v>2949</v>
      </c>
      <c r="C2010" s="75" t="s">
        <v>2950</v>
      </c>
      <c r="D2010" s="75">
        <v>5</v>
      </c>
      <c r="E2010" s="75" t="s">
        <v>6178</v>
      </c>
      <c r="F2010" s="75" t="s">
        <v>6179</v>
      </c>
    </row>
    <row r="2011" spans="1:6">
      <c r="A2011" s="75">
        <v>3</v>
      </c>
      <c r="B2011" s="76" t="s">
        <v>6180</v>
      </c>
      <c r="C2011" s="75" t="s">
        <v>6181</v>
      </c>
      <c r="D2011" s="75">
        <v>3</v>
      </c>
      <c r="E2011" s="75" t="s">
        <v>6180</v>
      </c>
      <c r="F2011" s="75" t="s">
        <v>6182</v>
      </c>
    </row>
    <row r="2012" spans="1:6">
      <c r="A2012" s="75">
        <v>4</v>
      </c>
      <c r="B2012" s="76" t="s">
        <v>3823</v>
      </c>
      <c r="C2012" s="75" t="s">
        <v>2952</v>
      </c>
      <c r="D2012" s="75">
        <v>4</v>
      </c>
      <c r="E2012" s="75" t="s">
        <v>6183</v>
      </c>
      <c r="F2012" s="75" t="s">
        <v>6182</v>
      </c>
    </row>
    <row r="2013" spans="1:6">
      <c r="A2013" s="75">
        <v>5</v>
      </c>
      <c r="B2013" s="76" t="s">
        <v>2951</v>
      </c>
      <c r="C2013" s="75" t="s">
        <v>2952</v>
      </c>
      <c r="D2013" s="75">
        <v>5</v>
      </c>
      <c r="E2013" s="75" t="s">
        <v>6184</v>
      </c>
      <c r="F2013" s="75" t="s">
        <v>6182</v>
      </c>
    </row>
    <row r="2014" spans="1:6">
      <c r="A2014" s="75">
        <v>4</v>
      </c>
      <c r="B2014" s="76" t="s">
        <v>3824</v>
      </c>
      <c r="C2014" s="75" t="s">
        <v>2954</v>
      </c>
      <c r="D2014" s="75">
        <v>4</v>
      </c>
      <c r="E2014" s="75" t="s">
        <v>6183</v>
      </c>
      <c r="F2014" s="75" t="s">
        <v>6182</v>
      </c>
    </row>
    <row r="2015" spans="1:6">
      <c r="A2015" s="75">
        <v>5</v>
      </c>
      <c r="B2015" s="76" t="s">
        <v>2953</v>
      </c>
      <c r="C2015" s="75" t="s">
        <v>2954</v>
      </c>
      <c r="D2015" s="75">
        <v>5</v>
      </c>
      <c r="E2015" s="75" t="s">
        <v>6184</v>
      </c>
      <c r="F2015" s="75" t="s">
        <v>6182</v>
      </c>
    </row>
    <row r="2016" spans="1:6">
      <c r="A2016" s="75">
        <v>3</v>
      </c>
      <c r="B2016" s="76" t="s">
        <v>6169</v>
      </c>
      <c r="C2016" s="75" t="s">
        <v>6185</v>
      </c>
      <c r="D2016" s="75">
        <v>3</v>
      </c>
      <c r="E2016" s="75" t="s">
        <v>6169</v>
      </c>
      <c r="F2016" s="75" t="s">
        <v>6170</v>
      </c>
    </row>
    <row r="2017" spans="1:6">
      <c r="A2017" s="75">
        <v>4</v>
      </c>
      <c r="B2017" s="76" t="s">
        <v>3825</v>
      </c>
      <c r="C2017" s="75" t="s">
        <v>2956</v>
      </c>
      <c r="D2017" s="75">
        <v>4</v>
      </c>
      <c r="E2017" s="75" t="s">
        <v>3825</v>
      </c>
      <c r="F2017" s="75" t="s">
        <v>6186</v>
      </c>
    </row>
    <row r="2018" spans="1:6">
      <c r="A2018" s="75">
        <v>5</v>
      </c>
      <c r="B2018" s="76" t="s">
        <v>2955</v>
      </c>
      <c r="C2018" s="75" t="s">
        <v>2956</v>
      </c>
      <c r="D2018" s="75">
        <v>5</v>
      </c>
      <c r="E2018" s="75" t="s">
        <v>2955</v>
      </c>
      <c r="F2018" s="75" t="s">
        <v>6186</v>
      </c>
    </row>
    <row r="2019" spans="1:6">
      <c r="A2019" s="75">
        <v>4</v>
      </c>
      <c r="B2019" s="76" t="s">
        <v>3826</v>
      </c>
      <c r="C2019" s="75" t="s">
        <v>6187</v>
      </c>
      <c r="D2019" s="75">
        <v>4</v>
      </c>
      <c r="E2019" s="75" t="s">
        <v>3826</v>
      </c>
      <c r="F2019" s="75" t="s">
        <v>6188</v>
      </c>
    </row>
    <row r="2020" spans="1:6">
      <c r="A2020" s="75">
        <v>4</v>
      </c>
      <c r="B2020" s="76" t="s">
        <v>3826</v>
      </c>
      <c r="C2020" s="75" t="s">
        <v>6187</v>
      </c>
      <c r="D2020" s="75">
        <v>4</v>
      </c>
      <c r="E2020" s="75" t="s">
        <v>3827</v>
      </c>
      <c r="F2020" s="75" t="s">
        <v>6177</v>
      </c>
    </row>
    <row r="2021" spans="1:6">
      <c r="A2021" s="75">
        <v>5</v>
      </c>
      <c r="B2021" s="76" t="s">
        <v>2957</v>
      </c>
      <c r="C2021" s="75" t="s">
        <v>2958</v>
      </c>
      <c r="D2021" s="75">
        <v>5</v>
      </c>
      <c r="E2021" s="75" t="s">
        <v>2957</v>
      </c>
      <c r="F2021" s="75" t="s">
        <v>6189</v>
      </c>
    </row>
    <row r="2022" spans="1:6">
      <c r="A2022" s="75">
        <v>5</v>
      </c>
      <c r="B2022" s="76" t="s">
        <v>2959</v>
      </c>
      <c r="C2022" s="75" t="s">
        <v>2960</v>
      </c>
      <c r="D2022" s="75">
        <v>5</v>
      </c>
      <c r="E2022" s="75" t="s">
        <v>2959</v>
      </c>
      <c r="F2022" s="75" t="s">
        <v>6190</v>
      </c>
    </row>
    <row r="2023" spans="1:6">
      <c r="A2023" s="75">
        <v>5</v>
      </c>
      <c r="B2023" s="76" t="s">
        <v>2961</v>
      </c>
      <c r="C2023" s="75" t="s">
        <v>2962</v>
      </c>
      <c r="D2023" s="75">
        <v>5</v>
      </c>
      <c r="E2023" s="75" t="s">
        <v>6191</v>
      </c>
      <c r="F2023" s="75" t="s">
        <v>6192</v>
      </c>
    </row>
    <row r="2024" spans="1:6">
      <c r="A2024" s="75">
        <v>5</v>
      </c>
      <c r="B2024" s="76" t="s">
        <v>2963</v>
      </c>
      <c r="C2024" s="75" t="s">
        <v>2964</v>
      </c>
      <c r="D2024" s="75">
        <v>5</v>
      </c>
      <c r="E2024" s="75" t="s">
        <v>2961</v>
      </c>
      <c r="F2024" s="75" t="s">
        <v>6193</v>
      </c>
    </row>
    <row r="2025" spans="1:6">
      <c r="A2025" s="75">
        <v>4</v>
      </c>
      <c r="B2025" s="76" t="s">
        <v>3827</v>
      </c>
      <c r="C2025" s="75" t="s">
        <v>6194</v>
      </c>
      <c r="D2025" s="75">
        <v>4</v>
      </c>
      <c r="E2025" s="75" t="s">
        <v>3827</v>
      </c>
      <c r="F2025" s="75" t="s">
        <v>6177</v>
      </c>
    </row>
    <row r="2026" spans="1:6">
      <c r="A2026" s="75">
        <v>5</v>
      </c>
      <c r="B2026" s="76" t="s">
        <v>2965</v>
      </c>
      <c r="C2026" s="75" t="s">
        <v>2966</v>
      </c>
      <c r="D2026" s="75">
        <v>5</v>
      </c>
      <c r="E2026" s="75" t="s">
        <v>6178</v>
      </c>
      <c r="F2026" s="75" t="s">
        <v>6179</v>
      </c>
    </row>
    <row r="2027" spans="1:6">
      <c r="A2027" s="75">
        <v>2</v>
      </c>
      <c r="B2027" s="76" t="s">
        <v>4896</v>
      </c>
      <c r="C2027" s="75" t="s">
        <v>6195</v>
      </c>
      <c r="D2027" s="75">
        <v>2</v>
      </c>
      <c r="E2027" s="75" t="s">
        <v>4896</v>
      </c>
      <c r="F2027" s="75" t="s">
        <v>6196</v>
      </c>
    </row>
    <row r="2028" spans="1:6">
      <c r="A2028" s="75">
        <v>3</v>
      </c>
      <c r="B2028" s="76" t="s">
        <v>6197</v>
      </c>
      <c r="C2028" s="75" t="s">
        <v>6198</v>
      </c>
      <c r="D2028" s="75">
        <v>3</v>
      </c>
      <c r="E2028" s="75" t="s">
        <v>6197</v>
      </c>
      <c r="F2028" s="75" t="s">
        <v>6198</v>
      </c>
    </row>
    <row r="2029" spans="1:6">
      <c r="A2029" s="75">
        <v>4</v>
      </c>
      <c r="B2029" s="76" t="s">
        <v>3828</v>
      </c>
      <c r="C2029" s="75" t="s">
        <v>6199</v>
      </c>
      <c r="D2029" s="75">
        <v>4</v>
      </c>
      <c r="E2029" s="75" t="s">
        <v>3828</v>
      </c>
      <c r="F2029" s="75" t="s">
        <v>6200</v>
      </c>
    </row>
    <row r="2030" spans="1:6">
      <c r="A2030" s="75">
        <v>5</v>
      </c>
      <c r="B2030" s="76" t="s">
        <v>2967</v>
      </c>
      <c r="C2030" s="75" t="s">
        <v>2968</v>
      </c>
      <c r="D2030" s="75">
        <v>5</v>
      </c>
      <c r="E2030" s="75" t="s">
        <v>2967</v>
      </c>
      <c r="F2030" s="75" t="s">
        <v>6199</v>
      </c>
    </row>
    <row r="2031" spans="1:6">
      <c r="A2031" s="75">
        <v>5</v>
      </c>
      <c r="B2031" s="76" t="s">
        <v>2969</v>
      </c>
      <c r="C2031" s="75" t="s">
        <v>2970</v>
      </c>
      <c r="D2031" s="75">
        <v>5</v>
      </c>
      <c r="E2031" s="75" t="s">
        <v>2969</v>
      </c>
      <c r="F2031" s="75" t="s">
        <v>6201</v>
      </c>
    </row>
    <row r="2032" spans="1:6">
      <c r="A2032" s="75">
        <v>4</v>
      </c>
      <c r="B2032" s="76" t="s">
        <v>3829</v>
      </c>
      <c r="C2032" s="75" t="s">
        <v>2972</v>
      </c>
      <c r="D2032" s="75">
        <v>4</v>
      </c>
      <c r="E2032" s="75" t="s">
        <v>3829</v>
      </c>
      <c r="F2032" s="75" t="s">
        <v>2972</v>
      </c>
    </row>
    <row r="2033" spans="1:6">
      <c r="A2033" s="75">
        <v>5</v>
      </c>
      <c r="B2033" s="76" t="s">
        <v>2971</v>
      </c>
      <c r="C2033" s="75" t="s">
        <v>2972</v>
      </c>
      <c r="D2033" s="75">
        <v>5</v>
      </c>
      <c r="E2033" s="75" t="s">
        <v>2971</v>
      </c>
      <c r="F2033" s="75" t="s">
        <v>2972</v>
      </c>
    </row>
    <row r="2034" spans="1:6">
      <c r="A2034" s="75">
        <v>3</v>
      </c>
      <c r="B2034" s="76" t="s">
        <v>6202</v>
      </c>
      <c r="C2034" s="75" t="s">
        <v>2974</v>
      </c>
      <c r="D2034" s="75">
        <v>3</v>
      </c>
      <c r="E2034" s="75" t="s">
        <v>6202</v>
      </c>
      <c r="F2034" s="75" t="s">
        <v>2974</v>
      </c>
    </row>
    <row r="2035" spans="1:6">
      <c r="A2035" s="75">
        <v>4</v>
      </c>
      <c r="B2035" s="76" t="s">
        <v>3830</v>
      </c>
      <c r="C2035" s="75" t="s">
        <v>2974</v>
      </c>
      <c r="D2035" s="75">
        <v>4</v>
      </c>
      <c r="E2035" s="75" t="s">
        <v>3830</v>
      </c>
      <c r="F2035" s="75" t="s">
        <v>2974</v>
      </c>
    </row>
    <row r="2036" spans="1:6">
      <c r="A2036" s="75">
        <v>5</v>
      </c>
      <c r="B2036" s="76" t="s">
        <v>2973</v>
      </c>
      <c r="C2036" s="75" t="s">
        <v>2974</v>
      </c>
      <c r="D2036" s="75">
        <v>5</v>
      </c>
      <c r="E2036" s="75" t="s">
        <v>2973</v>
      </c>
      <c r="F2036" s="75" t="s">
        <v>2974</v>
      </c>
    </row>
    <row r="2037" spans="1:6">
      <c r="A2037" s="75">
        <v>3</v>
      </c>
      <c r="B2037" s="76" t="s">
        <v>6203</v>
      </c>
      <c r="C2037" s="75" t="s">
        <v>2976</v>
      </c>
      <c r="D2037" s="75">
        <v>3</v>
      </c>
      <c r="E2037" s="75" t="s">
        <v>6203</v>
      </c>
      <c r="F2037" s="75" t="s">
        <v>6204</v>
      </c>
    </row>
    <row r="2038" spans="1:6">
      <c r="A2038" s="75">
        <v>4</v>
      </c>
      <c r="B2038" s="76" t="s">
        <v>3831</v>
      </c>
      <c r="C2038" s="75" t="s">
        <v>2976</v>
      </c>
      <c r="D2038" s="75">
        <v>4</v>
      </c>
      <c r="E2038" s="75" t="s">
        <v>3831</v>
      </c>
      <c r="F2038" s="75" t="s">
        <v>6204</v>
      </c>
    </row>
    <row r="2039" spans="1:6">
      <c r="A2039" s="75">
        <v>5</v>
      </c>
      <c r="B2039" s="76" t="s">
        <v>2975</v>
      </c>
      <c r="C2039" s="75" t="s">
        <v>2976</v>
      </c>
      <c r="D2039" s="75">
        <v>5</v>
      </c>
      <c r="E2039" s="75" t="s">
        <v>2975</v>
      </c>
      <c r="F2039" s="75" t="s">
        <v>6204</v>
      </c>
    </row>
    <row r="2040" spans="1:6">
      <c r="A2040" s="75">
        <v>2</v>
      </c>
      <c r="B2040" s="76" t="s">
        <v>4897</v>
      </c>
      <c r="C2040" s="75" t="s">
        <v>6205</v>
      </c>
      <c r="D2040" s="75">
        <v>2</v>
      </c>
      <c r="E2040" s="75" t="s">
        <v>4897</v>
      </c>
      <c r="F2040" s="75" t="s">
        <v>6206</v>
      </c>
    </row>
    <row r="2041" spans="1:6">
      <c r="A2041" s="75">
        <v>3</v>
      </c>
      <c r="B2041" s="76" t="s">
        <v>6207</v>
      </c>
      <c r="C2041" s="75" t="s">
        <v>6208</v>
      </c>
      <c r="D2041" s="75">
        <v>3</v>
      </c>
      <c r="E2041" s="75" t="s">
        <v>6207</v>
      </c>
      <c r="F2041" s="75" t="s">
        <v>6209</v>
      </c>
    </row>
    <row r="2042" spans="1:6">
      <c r="A2042" s="75">
        <v>4</v>
      </c>
      <c r="B2042" s="76" t="s">
        <v>3832</v>
      </c>
      <c r="C2042" s="75" t="s">
        <v>2978</v>
      </c>
      <c r="D2042" s="75">
        <v>4</v>
      </c>
      <c r="E2042" s="75" t="s">
        <v>3832</v>
      </c>
      <c r="F2042" s="75" t="s">
        <v>2978</v>
      </c>
    </row>
    <row r="2043" spans="1:6">
      <c r="A2043" s="75">
        <v>5</v>
      </c>
      <c r="B2043" s="76" t="s">
        <v>2977</v>
      </c>
      <c r="C2043" s="75" t="s">
        <v>2978</v>
      </c>
      <c r="D2043" s="75">
        <v>5</v>
      </c>
      <c r="E2043" s="75" t="s">
        <v>2977</v>
      </c>
      <c r="F2043" s="75" t="s">
        <v>2978</v>
      </c>
    </row>
    <row r="2044" spans="1:6">
      <c r="A2044" s="75">
        <v>4</v>
      </c>
      <c r="B2044" s="76" t="s">
        <v>3833</v>
      </c>
      <c r="C2044" s="75" t="s">
        <v>2980</v>
      </c>
      <c r="D2044" s="75">
        <v>4</v>
      </c>
      <c r="E2044" s="75" t="s">
        <v>3833</v>
      </c>
      <c r="F2044" s="75" t="s">
        <v>6210</v>
      </c>
    </row>
    <row r="2045" spans="1:6">
      <c r="A2045" s="75">
        <v>5</v>
      </c>
      <c r="B2045" s="76" t="s">
        <v>2979</v>
      </c>
      <c r="C2045" s="75" t="s">
        <v>2980</v>
      </c>
      <c r="D2045" s="75">
        <v>5</v>
      </c>
      <c r="E2045" s="75" t="s">
        <v>2979</v>
      </c>
      <c r="F2045" s="75" t="s">
        <v>6210</v>
      </c>
    </row>
    <row r="2046" spans="1:6">
      <c r="A2046" s="75">
        <v>4</v>
      </c>
      <c r="B2046" s="76" t="s">
        <v>3834</v>
      </c>
      <c r="C2046" s="75" t="s">
        <v>2982</v>
      </c>
      <c r="D2046" s="75">
        <v>4</v>
      </c>
      <c r="E2046" s="75" t="s">
        <v>3834</v>
      </c>
      <c r="F2046" s="75" t="s">
        <v>6211</v>
      </c>
    </row>
    <row r="2047" spans="1:6">
      <c r="A2047" s="75">
        <v>5</v>
      </c>
      <c r="B2047" s="76" t="s">
        <v>2981</v>
      </c>
      <c r="C2047" s="75" t="s">
        <v>2982</v>
      </c>
      <c r="D2047" s="75">
        <v>5</v>
      </c>
      <c r="E2047" s="75" t="s">
        <v>2981</v>
      </c>
      <c r="F2047" s="75" t="s">
        <v>6211</v>
      </c>
    </row>
    <row r="2048" spans="1:6">
      <c r="A2048" s="75">
        <v>3</v>
      </c>
      <c r="B2048" s="76" t="s">
        <v>6212</v>
      </c>
      <c r="C2048" s="75" t="s">
        <v>6213</v>
      </c>
      <c r="D2048" s="75">
        <v>3</v>
      </c>
      <c r="E2048" s="75" t="s">
        <v>6212</v>
      </c>
      <c r="F2048" s="75" t="s">
        <v>6214</v>
      </c>
    </row>
    <row r="2049" spans="1:6">
      <c r="A2049" s="75">
        <v>4</v>
      </c>
      <c r="B2049" s="76" t="s">
        <v>3835</v>
      </c>
      <c r="C2049" s="75" t="s">
        <v>2984</v>
      </c>
      <c r="D2049" s="75">
        <v>4</v>
      </c>
      <c r="E2049" s="75" t="s">
        <v>3835</v>
      </c>
      <c r="F2049" s="75" t="s">
        <v>6215</v>
      </c>
    </row>
    <row r="2050" spans="1:6">
      <c r="A2050" s="75">
        <v>5</v>
      </c>
      <c r="B2050" s="76" t="s">
        <v>2983</v>
      </c>
      <c r="C2050" s="75" t="s">
        <v>2984</v>
      </c>
      <c r="D2050" s="75">
        <v>5</v>
      </c>
      <c r="E2050" s="75" t="s">
        <v>2983</v>
      </c>
      <c r="F2050" s="75" t="s">
        <v>6215</v>
      </c>
    </row>
    <row r="2051" spans="1:6">
      <c r="A2051" s="75">
        <v>4</v>
      </c>
      <c r="B2051" s="76" t="s">
        <v>3836</v>
      </c>
      <c r="C2051" s="75" t="s">
        <v>2986</v>
      </c>
      <c r="D2051" s="75">
        <v>4</v>
      </c>
      <c r="E2051" s="75" t="s">
        <v>3836</v>
      </c>
      <c r="F2051" s="75" t="s">
        <v>6216</v>
      </c>
    </row>
    <row r="2052" spans="1:6">
      <c r="A2052" s="75">
        <v>5</v>
      </c>
      <c r="B2052" s="76" t="s">
        <v>2985</v>
      </c>
      <c r="C2052" s="75" t="s">
        <v>2986</v>
      </c>
      <c r="D2052" s="75">
        <v>5</v>
      </c>
      <c r="E2052" s="75" t="s">
        <v>2985</v>
      </c>
      <c r="F2052" s="75" t="s">
        <v>6216</v>
      </c>
    </row>
    <row r="2053" spans="1:6">
      <c r="A2053" s="75">
        <v>4</v>
      </c>
      <c r="B2053" s="76" t="s">
        <v>3837</v>
      </c>
      <c r="C2053" s="75" t="s">
        <v>2988</v>
      </c>
      <c r="D2053" s="75">
        <v>4</v>
      </c>
      <c r="E2053" s="75" t="s">
        <v>3837</v>
      </c>
      <c r="F2053" s="75" t="s">
        <v>6217</v>
      </c>
    </row>
    <row r="2054" spans="1:6">
      <c r="A2054" s="75">
        <v>5</v>
      </c>
      <c r="B2054" s="76" t="s">
        <v>2987</v>
      </c>
      <c r="C2054" s="75" t="s">
        <v>2988</v>
      </c>
      <c r="D2054" s="75">
        <v>5</v>
      </c>
      <c r="E2054" s="75" t="s">
        <v>2987</v>
      </c>
      <c r="F2054" s="75" t="s">
        <v>6217</v>
      </c>
    </row>
    <row r="2055" spans="1:6">
      <c r="A2055" s="75">
        <v>3</v>
      </c>
      <c r="B2055" s="76" t="s">
        <v>6218</v>
      </c>
      <c r="C2055" s="75" t="s">
        <v>2990</v>
      </c>
      <c r="D2055" s="75">
        <v>3</v>
      </c>
      <c r="E2055" s="75" t="s">
        <v>6207</v>
      </c>
      <c r="F2055" s="75" t="s">
        <v>6209</v>
      </c>
    </row>
    <row r="2056" spans="1:6">
      <c r="A2056" s="75">
        <v>3</v>
      </c>
      <c r="B2056" s="76" t="s">
        <v>6218</v>
      </c>
      <c r="C2056" s="75" t="s">
        <v>2990</v>
      </c>
      <c r="D2056" s="75">
        <v>3</v>
      </c>
      <c r="E2056" s="75" t="s">
        <v>6218</v>
      </c>
      <c r="F2056" s="75" t="s">
        <v>6219</v>
      </c>
    </row>
    <row r="2057" spans="1:6">
      <c r="A2057" s="75">
        <v>4</v>
      </c>
      <c r="B2057" s="76" t="s">
        <v>3838</v>
      </c>
      <c r="C2057" s="75" t="s">
        <v>2990</v>
      </c>
      <c r="D2057" s="75">
        <v>4</v>
      </c>
      <c r="E2057" s="75" t="s">
        <v>3834</v>
      </c>
      <c r="F2057" s="75" t="s">
        <v>6211</v>
      </c>
    </row>
    <row r="2058" spans="1:6">
      <c r="A2058" s="75">
        <v>4</v>
      </c>
      <c r="B2058" s="76" t="s">
        <v>3838</v>
      </c>
      <c r="C2058" s="75" t="s">
        <v>2990</v>
      </c>
      <c r="D2058" s="75">
        <v>4</v>
      </c>
      <c r="E2058" s="75" t="s">
        <v>3838</v>
      </c>
      <c r="F2058" s="75" t="s">
        <v>6219</v>
      </c>
    </row>
    <row r="2059" spans="1:6">
      <c r="A2059" s="75">
        <v>5</v>
      </c>
      <c r="B2059" s="76" t="s">
        <v>2989</v>
      </c>
      <c r="C2059" s="75" t="s">
        <v>2990</v>
      </c>
      <c r="D2059" s="75">
        <v>5</v>
      </c>
      <c r="E2059" s="75" t="s">
        <v>2981</v>
      </c>
      <c r="F2059" s="75" t="s">
        <v>6211</v>
      </c>
    </row>
    <row r="2060" spans="1:6">
      <c r="A2060" s="75">
        <v>5</v>
      </c>
      <c r="B2060" s="76" t="s">
        <v>2989</v>
      </c>
      <c r="C2060" s="75" t="s">
        <v>2990</v>
      </c>
      <c r="D2060" s="75">
        <v>5</v>
      </c>
      <c r="E2060" s="75" t="s">
        <v>2989</v>
      </c>
      <c r="F2060" s="75" t="s">
        <v>6219</v>
      </c>
    </row>
    <row r="2061" spans="1:6">
      <c r="A2061" s="75">
        <v>1</v>
      </c>
      <c r="B2061" s="76" t="s">
        <v>5110</v>
      </c>
      <c r="C2061" s="75" t="s">
        <v>6220</v>
      </c>
      <c r="D2061" s="75">
        <v>1</v>
      </c>
      <c r="E2061" s="75" t="s">
        <v>5648</v>
      </c>
      <c r="F2061" s="75" t="s">
        <v>5649</v>
      </c>
    </row>
    <row r="2062" spans="1:6">
      <c r="A2062" s="75">
        <v>1</v>
      </c>
      <c r="B2062" s="76" t="s">
        <v>5110</v>
      </c>
      <c r="C2062" s="75" t="s">
        <v>6220</v>
      </c>
      <c r="D2062" s="75">
        <v>1</v>
      </c>
      <c r="E2062" s="75" t="s">
        <v>6159</v>
      </c>
      <c r="F2062" s="75" t="s">
        <v>6221</v>
      </c>
    </row>
    <row r="2063" spans="1:6">
      <c r="A2063" s="75">
        <v>2</v>
      </c>
      <c r="B2063" s="76" t="s">
        <v>4898</v>
      </c>
      <c r="C2063" s="75" t="s">
        <v>6220</v>
      </c>
      <c r="D2063" s="75">
        <v>2</v>
      </c>
      <c r="E2063" s="75" t="s">
        <v>4876</v>
      </c>
      <c r="F2063" s="75" t="s">
        <v>5650</v>
      </c>
    </row>
    <row r="2064" spans="1:6">
      <c r="A2064" s="75">
        <v>2</v>
      </c>
      <c r="B2064" s="76" t="s">
        <v>4898</v>
      </c>
      <c r="C2064" s="75" t="s">
        <v>6220</v>
      </c>
      <c r="D2064" s="75">
        <v>2</v>
      </c>
      <c r="E2064" s="75" t="s">
        <v>4898</v>
      </c>
      <c r="F2064" s="75" t="s">
        <v>6221</v>
      </c>
    </row>
    <row r="2065" spans="1:6">
      <c r="A2065" s="75">
        <v>3</v>
      </c>
      <c r="B2065" s="76" t="s">
        <v>6222</v>
      </c>
      <c r="C2065" s="75" t="s">
        <v>6223</v>
      </c>
      <c r="D2065" s="75">
        <v>3</v>
      </c>
      <c r="E2065" s="75" t="s">
        <v>4970</v>
      </c>
      <c r="F2065" s="75" t="s">
        <v>6224</v>
      </c>
    </row>
    <row r="2066" spans="1:6">
      <c r="A2066" s="75">
        <v>3</v>
      </c>
      <c r="B2066" s="76" t="s">
        <v>6222</v>
      </c>
      <c r="C2066" s="75" t="s">
        <v>6223</v>
      </c>
      <c r="D2066" s="75">
        <v>3</v>
      </c>
      <c r="E2066" s="75" t="s">
        <v>6222</v>
      </c>
      <c r="F2066" s="75" t="s">
        <v>2992</v>
      </c>
    </row>
    <row r="2067" spans="1:6">
      <c r="A2067" s="75">
        <v>4</v>
      </c>
      <c r="B2067" s="76" t="s">
        <v>3839</v>
      </c>
      <c r="C2067" s="75" t="s">
        <v>2992</v>
      </c>
      <c r="D2067" s="75">
        <v>4</v>
      </c>
      <c r="E2067" s="75" t="s">
        <v>6225</v>
      </c>
      <c r="F2067" s="75" t="s">
        <v>2992</v>
      </c>
    </row>
    <row r="2068" spans="1:6">
      <c r="A2068" s="75">
        <v>5</v>
      </c>
      <c r="B2068" s="76" t="s">
        <v>2991</v>
      </c>
      <c r="C2068" s="75" t="s">
        <v>2992</v>
      </c>
      <c r="D2068" s="75">
        <v>5</v>
      </c>
      <c r="E2068" s="75" t="s">
        <v>6226</v>
      </c>
      <c r="F2068" s="75" t="s">
        <v>2992</v>
      </c>
    </row>
    <row r="2069" spans="1:6">
      <c r="A2069" s="75">
        <v>4</v>
      </c>
      <c r="B2069" s="76" t="s">
        <v>3840</v>
      </c>
      <c r="C2069" s="75" t="s">
        <v>2994</v>
      </c>
      <c r="D2069" s="75">
        <v>4</v>
      </c>
      <c r="E2069" s="75" t="s">
        <v>6227</v>
      </c>
      <c r="F2069" s="75" t="s">
        <v>6224</v>
      </c>
    </row>
    <row r="2070" spans="1:6">
      <c r="A2070" s="75">
        <v>5</v>
      </c>
      <c r="B2070" s="76" t="s">
        <v>2993</v>
      </c>
      <c r="C2070" s="75" t="s">
        <v>2994</v>
      </c>
      <c r="D2070" s="75">
        <v>5</v>
      </c>
      <c r="E2070" s="75" t="s">
        <v>6228</v>
      </c>
      <c r="F2070" s="75" t="s">
        <v>6224</v>
      </c>
    </row>
    <row r="2071" spans="1:6">
      <c r="A2071" s="75">
        <v>3</v>
      </c>
      <c r="B2071" s="76" t="s">
        <v>6229</v>
      </c>
      <c r="C2071" s="75" t="s">
        <v>2996</v>
      </c>
      <c r="D2071" s="75">
        <v>3</v>
      </c>
      <c r="E2071" s="75" t="s">
        <v>6229</v>
      </c>
      <c r="F2071" s="75" t="s">
        <v>6230</v>
      </c>
    </row>
    <row r="2072" spans="1:6">
      <c r="A2072" s="75">
        <v>4</v>
      </c>
      <c r="B2072" s="76" t="s">
        <v>3841</v>
      </c>
      <c r="C2072" s="75" t="s">
        <v>2996</v>
      </c>
      <c r="D2072" s="75">
        <v>4</v>
      </c>
      <c r="E2072" s="75" t="s">
        <v>3841</v>
      </c>
      <c r="F2072" s="75" t="s">
        <v>6230</v>
      </c>
    </row>
    <row r="2073" spans="1:6">
      <c r="A2073" s="75">
        <v>5</v>
      </c>
      <c r="B2073" s="76" t="s">
        <v>2995</v>
      </c>
      <c r="C2073" s="75" t="s">
        <v>2996</v>
      </c>
      <c r="D2073" s="75">
        <v>5</v>
      </c>
      <c r="E2073" s="75" t="s">
        <v>2995</v>
      </c>
      <c r="F2073" s="75" t="s">
        <v>6230</v>
      </c>
    </row>
    <row r="2074" spans="1:6">
      <c r="A2074" s="75">
        <v>3</v>
      </c>
      <c r="B2074" s="76" t="s">
        <v>6231</v>
      </c>
      <c r="C2074" s="75" t="s">
        <v>6232</v>
      </c>
      <c r="D2074" s="75">
        <v>3</v>
      </c>
      <c r="E2074" s="75" t="s">
        <v>6231</v>
      </c>
      <c r="F2074" s="75" t="s">
        <v>6233</v>
      </c>
    </row>
    <row r="2075" spans="1:6">
      <c r="A2075" s="75">
        <v>4</v>
      </c>
      <c r="B2075" s="76" t="s">
        <v>3842</v>
      </c>
      <c r="C2075" s="75" t="s">
        <v>2998</v>
      </c>
      <c r="D2075" s="75">
        <v>4</v>
      </c>
      <c r="E2075" s="75" t="s">
        <v>3842</v>
      </c>
      <c r="F2075" s="75" t="s">
        <v>6234</v>
      </c>
    </row>
    <row r="2076" spans="1:6">
      <c r="A2076" s="75">
        <v>5</v>
      </c>
      <c r="B2076" s="76" t="s">
        <v>2997</v>
      </c>
      <c r="C2076" s="75" t="s">
        <v>2998</v>
      </c>
      <c r="D2076" s="75">
        <v>5</v>
      </c>
      <c r="E2076" s="75" t="s">
        <v>6235</v>
      </c>
      <c r="F2076" s="75" t="s">
        <v>6236</v>
      </c>
    </row>
    <row r="2077" spans="1:6">
      <c r="A2077" s="75">
        <v>4</v>
      </c>
      <c r="B2077" s="76" t="s">
        <v>3843</v>
      </c>
      <c r="C2077" s="75" t="s">
        <v>6237</v>
      </c>
      <c r="D2077" s="75">
        <v>4</v>
      </c>
      <c r="E2077" s="75" t="s">
        <v>3842</v>
      </c>
      <c r="F2077" s="75" t="s">
        <v>6234</v>
      </c>
    </row>
    <row r="2078" spans="1:6">
      <c r="A2078" s="75">
        <v>4</v>
      </c>
      <c r="B2078" s="76" t="s">
        <v>3843</v>
      </c>
      <c r="C2078" s="75" t="s">
        <v>6237</v>
      </c>
      <c r="D2078" s="75">
        <v>4</v>
      </c>
      <c r="E2078" s="75" t="s">
        <v>3843</v>
      </c>
      <c r="F2078" s="75" t="s">
        <v>6238</v>
      </c>
    </row>
    <row r="2079" spans="1:6">
      <c r="A2079" s="75">
        <v>5</v>
      </c>
      <c r="B2079" s="76" t="s">
        <v>2999</v>
      </c>
      <c r="C2079" s="75" t="s">
        <v>3000</v>
      </c>
      <c r="D2079" s="75">
        <v>5</v>
      </c>
      <c r="E2079" s="75" t="s">
        <v>2999</v>
      </c>
      <c r="F2079" s="75" t="s">
        <v>3000</v>
      </c>
    </row>
    <row r="2080" spans="1:6">
      <c r="A2080" s="75">
        <v>5</v>
      </c>
      <c r="B2080" s="76" t="s">
        <v>3001</v>
      </c>
      <c r="C2080" s="75" t="s">
        <v>3002</v>
      </c>
      <c r="D2080" s="75">
        <v>5</v>
      </c>
      <c r="E2080" s="75" t="s">
        <v>3001</v>
      </c>
      <c r="F2080" s="75" t="s">
        <v>3002</v>
      </c>
    </row>
    <row r="2081" spans="1:6">
      <c r="A2081" s="75">
        <v>5</v>
      </c>
      <c r="B2081" s="76" t="s">
        <v>3003</v>
      </c>
      <c r="C2081" s="75" t="s">
        <v>3004</v>
      </c>
      <c r="D2081" s="75">
        <v>5</v>
      </c>
      <c r="E2081" s="75" t="s">
        <v>6239</v>
      </c>
      <c r="F2081" s="75" t="s">
        <v>6240</v>
      </c>
    </row>
    <row r="2082" spans="1:6">
      <c r="A2082" s="75">
        <v>5</v>
      </c>
      <c r="B2082" s="76" t="s">
        <v>3005</v>
      </c>
      <c r="C2082" s="75" t="s">
        <v>3006</v>
      </c>
      <c r="D2082" s="75">
        <v>5</v>
      </c>
      <c r="E2082" s="75" t="s">
        <v>6241</v>
      </c>
      <c r="F2082" s="75" t="s">
        <v>6242</v>
      </c>
    </row>
    <row r="2083" spans="1:6">
      <c r="A2083" s="75">
        <v>1</v>
      </c>
      <c r="B2083" s="76" t="s">
        <v>4152</v>
      </c>
      <c r="C2083" s="75" t="s">
        <v>6243</v>
      </c>
      <c r="D2083" s="75">
        <v>1</v>
      </c>
      <c r="E2083" s="75" t="s">
        <v>5110</v>
      </c>
      <c r="F2083" s="75" t="s">
        <v>5111</v>
      </c>
    </row>
    <row r="2084" spans="1:6">
      <c r="A2084" s="75">
        <v>2</v>
      </c>
      <c r="B2084" s="76" t="s">
        <v>4899</v>
      </c>
      <c r="C2084" s="75" t="s">
        <v>6244</v>
      </c>
      <c r="D2084" s="75">
        <v>2</v>
      </c>
      <c r="E2084" s="75" t="s">
        <v>4899</v>
      </c>
      <c r="F2084" s="75" t="s">
        <v>6245</v>
      </c>
    </row>
    <row r="2085" spans="1:6">
      <c r="A2085" s="75">
        <v>3</v>
      </c>
      <c r="B2085" s="76" t="s">
        <v>6246</v>
      </c>
      <c r="C2085" s="75" t="s">
        <v>6247</v>
      </c>
      <c r="D2085" s="75">
        <v>3</v>
      </c>
      <c r="E2085" s="75" t="s">
        <v>6246</v>
      </c>
      <c r="F2085" s="75" t="s">
        <v>6248</v>
      </c>
    </row>
    <row r="2086" spans="1:6">
      <c r="A2086" s="75">
        <v>4</v>
      </c>
      <c r="B2086" s="76" t="s">
        <v>3844</v>
      </c>
      <c r="C2086" s="75" t="s">
        <v>6247</v>
      </c>
      <c r="D2086" s="75">
        <v>4</v>
      </c>
      <c r="E2086" s="75" t="s">
        <v>3844</v>
      </c>
      <c r="F2086" s="75" t="s">
        <v>6248</v>
      </c>
    </row>
    <row r="2087" spans="1:6">
      <c r="A2087" s="75">
        <v>5</v>
      </c>
      <c r="B2087" s="76" t="s">
        <v>3007</v>
      </c>
      <c r="C2087" s="75" t="s">
        <v>3008</v>
      </c>
      <c r="D2087" s="75">
        <v>5</v>
      </c>
      <c r="E2087" s="75" t="s">
        <v>3007</v>
      </c>
      <c r="F2087" s="75" t="s">
        <v>6249</v>
      </c>
    </row>
    <row r="2088" spans="1:6">
      <c r="A2088" s="75">
        <v>5</v>
      </c>
      <c r="B2088" s="76" t="s">
        <v>3009</v>
      </c>
      <c r="C2088" s="75" t="s">
        <v>3010</v>
      </c>
      <c r="D2088" s="75">
        <v>5</v>
      </c>
      <c r="E2088" s="75" t="s">
        <v>3009</v>
      </c>
      <c r="F2088" s="75" t="s">
        <v>6250</v>
      </c>
    </row>
    <row r="2089" spans="1:6">
      <c r="A2089" s="75">
        <v>3</v>
      </c>
      <c r="B2089" s="76" t="s">
        <v>6251</v>
      </c>
      <c r="C2089" s="75" t="s">
        <v>6252</v>
      </c>
      <c r="D2089" s="75">
        <v>3</v>
      </c>
      <c r="E2089" s="75" t="s">
        <v>6251</v>
      </c>
      <c r="F2089" s="75" t="s">
        <v>6253</v>
      </c>
    </row>
    <row r="2090" spans="1:6">
      <c r="A2090" s="75">
        <v>4</v>
      </c>
      <c r="B2090" s="76" t="s">
        <v>3845</v>
      </c>
      <c r="C2090" s="75" t="s">
        <v>6252</v>
      </c>
      <c r="D2090" s="75">
        <v>4</v>
      </c>
      <c r="E2090" s="75" t="s">
        <v>3845</v>
      </c>
      <c r="F2090" s="75" t="s">
        <v>6253</v>
      </c>
    </row>
    <row r="2091" spans="1:6">
      <c r="A2091" s="75">
        <v>5</v>
      </c>
      <c r="B2091" s="76" t="s">
        <v>3011</v>
      </c>
      <c r="C2091" s="75" t="s">
        <v>3012</v>
      </c>
      <c r="D2091" s="75">
        <v>5</v>
      </c>
      <c r="E2091" s="75" t="s">
        <v>6254</v>
      </c>
      <c r="F2091" s="75" t="s">
        <v>6253</v>
      </c>
    </row>
    <row r="2092" spans="1:6">
      <c r="A2092" s="75">
        <v>5</v>
      </c>
      <c r="B2092" s="76" t="s">
        <v>3013</v>
      </c>
      <c r="C2092" s="75" t="s">
        <v>3014</v>
      </c>
      <c r="D2092" s="75">
        <v>5</v>
      </c>
      <c r="E2092" s="75" t="s">
        <v>6254</v>
      </c>
      <c r="F2092" s="75" t="s">
        <v>6253</v>
      </c>
    </row>
    <row r="2093" spans="1:6">
      <c r="A2093" s="75">
        <v>2</v>
      </c>
      <c r="B2093" s="76" t="s">
        <v>4900</v>
      </c>
      <c r="C2093" s="75" t="s">
        <v>6255</v>
      </c>
      <c r="D2093" s="75">
        <v>2</v>
      </c>
      <c r="E2093" s="75" t="s">
        <v>4900</v>
      </c>
      <c r="F2093" s="75" t="s">
        <v>6256</v>
      </c>
    </row>
    <row r="2094" spans="1:6">
      <c r="A2094" s="75">
        <v>3</v>
      </c>
      <c r="B2094" s="76" t="s">
        <v>6257</v>
      </c>
      <c r="C2094" s="75" t="s">
        <v>3016</v>
      </c>
      <c r="D2094" s="75">
        <v>3</v>
      </c>
      <c r="E2094" s="75" t="s">
        <v>6257</v>
      </c>
      <c r="F2094" s="75" t="s">
        <v>6258</v>
      </c>
    </row>
    <row r="2095" spans="1:6">
      <c r="A2095" s="75">
        <v>4</v>
      </c>
      <c r="B2095" s="76" t="s">
        <v>3846</v>
      </c>
      <c r="C2095" s="75" t="s">
        <v>3016</v>
      </c>
      <c r="D2095" s="75">
        <v>4</v>
      </c>
      <c r="E2095" s="75" t="s">
        <v>3846</v>
      </c>
      <c r="F2095" s="75" t="s">
        <v>6258</v>
      </c>
    </row>
    <row r="2096" spans="1:6">
      <c r="A2096" s="75">
        <v>5</v>
      </c>
      <c r="B2096" s="76" t="s">
        <v>3015</v>
      </c>
      <c r="C2096" s="75" t="s">
        <v>3016</v>
      </c>
      <c r="D2096" s="75">
        <v>5</v>
      </c>
      <c r="E2096" s="75" t="s">
        <v>3015</v>
      </c>
      <c r="F2096" s="75" t="s">
        <v>6258</v>
      </c>
    </row>
    <row r="2097" spans="1:6">
      <c r="A2097" s="75">
        <v>3</v>
      </c>
      <c r="B2097" s="76" t="s">
        <v>6259</v>
      </c>
      <c r="C2097" s="75" t="s">
        <v>3018</v>
      </c>
      <c r="D2097" s="75">
        <v>3</v>
      </c>
      <c r="E2097" s="75" t="s">
        <v>6259</v>
      </c>
      <c r="F2097" s="75" t="s">
        <v>6260</v>
      </c>
    </row>
    <row r="2098" spans="1:6">
      <c r="A2098" s="75">
        <v>4</v>
      </c>
      <c r="B2098" s="76" t="s">
        <v>3847</v>
      </c>
      <c r="C2098" s="75" t="s">
        <v>3018</v>
      </c>
      <c r="D2098" s="75">
        <v>4</v>
      </c>
      <c r="E2098" s="75" t="s">
        <v>6261</v>
      </c>
      <c r="F2098" s="75" t="s">
        <v>6262</v>
      </c>
    </row>
    <row r="2099" spans="1:6">
      <c r="A2099" s="75">
        <v>5</v>
      </c>
      <c r="B2099" s="76" t="s">
        <v>3017</v>
      </c>
      <c r="C2099" s="75" t="s">
        <v>3018</v>
      </c>
      <c r="D2099" s="75">
        <v>5</v>
      </c>
      <c r="E2099" s="75" t="s">
        <v>6263</v>
      </c>
      <c r="F2099" s="75" t="s">
        <v>6262</v>
      </c>
    </row>
    <row r="2100" spans="1:6">
      <c r="A2100" s="75">
        <v>2</v>
      </c>
      <c r="B2100" s="76" t="s">
        <v>4901</v>
      </c>
      <c r="C2100" s="75" t="s">
        <v>6264</v>
      </c>
      <c r="D2100" s="75">
        <v>2</v>
      </c>
      <c r="E2100" s="75" t="s">
        <v>4901</v>
      </c>
      <c r="F2100" s="75" t="s">
        <v>6265</v>
      </c>
    </row>
    <row r="2101" spans="1:6">
      <c r="A2101" s="75">
        <v>3</v>
      </c>
      <c r="B2101" s="76" t="s">
        <v>6266</v>
      </c>
      <c r="C2101" s="75" t="s">
        <v>6267</v>
      </c>
      <c r="D2101" s="75">
        <v>3</v>
      </c>
      <c r="E2101" s="75" t="s">
        <v>6266</v>
      </c>
      <c r="F2101" s="75" t="s">
        <v>6268</v>
      </c>
    </row>
    <row r="2102" spans="1:6">
      <c r="A2102" s="75">
        <v>4</v>
      </c>
      <c r="B2102" s="76" t="s">
        <v>3848</v>
      </c>
      <c r="C2102" s="75" t="s">
        <v>3020</v>
      </c>
      <c r="D2102" s="75">
        <v>4</v>
      </c>
      <c r="E2102" s="75" t="s">
        <v>3848</v>
      </c>
      <c r="F2102" s="75" t="s">
        <v>6269</v>
      </c>
    </row>
    <row r="2103" spans="1:6">
      <c r="A2103" s="75">
        <v>5</v>
      </c>
      <c r="B2103" s="76" t="s">
        <v>3019</v>
      </c>
      <c r="C2103" s="75" t="s">
        <v>3020</v>
      </c>
      <c r="D2103" s="75">
        <v>5</v>
      </c>
      <c r="E2103" s="75" t="s">
        <v>3019</v>
      </c>
      <c r="F2103" s="75" t="s">
        <v>6269</v>
      </c>
    </row>
    <row r="2104" spans="1:6">
      <c r="A2104" s="75">
        <v>4</v>
      </c>
      <c r="B2104" s="76" t="s">
        <v>3849</v>
      </c>
      <c r="C2104" s="75" t="s">
        <v>3022</v>
      </c>
      <c r="D2104" s="75">
        <v>4</v>
      </c>
      <c r="E2104" s="75" t="s">
        <v>3849</v>
      </c>
      <c r="F2104" s="75" t="s">
        <v>6270</v>
      </c>
    </row>
    <row r="2105" spans="1:6">
      <c r="A2105" s="75">
        <v>5</v>
      </c>
      <c r="B2105" s="76" t="s">
        <v>3021</v>
      </c>
      <c r="C2105" s="75" t="s">
        <v>3022</v>
      </c>
      <c r="D2105" s="75">
        <v>5</v>
      </c>
      <c r="E2105" s="75" t="s">
        <v>3021</v>
      </c>
      <c r="F2105" s="75" t="s">
        <v>6270</v>
      </c>
    </row>
    <row r="2106" spans="1:6">
      <c r="A2106" s="75">
        <v>3</v>
      </c>
      <c r="B2106" s="76" t="s">
        <v>6271</v>
      </c>
      <c r="C2106" s="75" t="s">
        <v>3024</v>
      </c>
      <c r="D2106" s="75">
        <v>3</v>
      </c>
      <c r="E2106" s="75" t="s">
        <v>6271</v>
      </c>
      <c r="F2106" s="75" t="s">
        <v>6272</v>
      </c>
    </row>
    <row r="2107" spans="1:6">
      <c r="A2107" s="75">
        <v>4</v>
      </c>
      <c r="B2107" s="76" t="s">
        <v>3850</v>
      </c>
      <c r="C2107" s="75" t="s">
        <v>3024</v>
      </c>
      <c r="D2107" s="75">
        <v>4</v>
      </c>
      <c r="E2107" s="75" t="s">
        <v>3850</v>
      </c>
      <c r="F2107" s="75" t="s">
        <v>6272</v>
      </c>
    </row>
    <row r="2108" spans="1:6">
      <c r="A2108" s="75">
        <v>5</v>
      </c>
      <c r="B2108" s="76" t="s">
        <v>3023</v>
      </c>
      <c r="C2108" s="75" t="s">
        <v>3024</v>
      </c>
      <c r="D2108" s="75">
        <v>5</v>
      </c>
      <c r="E2108" s="75" t="s">
        <v>3023</v>
      </c>
      <c r="F2108" s="75" t="s">
        <v>6272</v>
      </c>
    </row>
    <row r="2109" spans="1:6">
      <c r="A2109" s="75">
        <v>2</v>
      </c>
      <c r="B2109" s="76" t="s">
        <v>4902</v>
      </c>
      <c r="C2109" s="75" t="s">
        <v>6273</v>
      </c>
      <c r="D2109" s="75">
        <v>2</v>
      </c>
      <c r="E2109" s="75" t="s">
        <v>4902</v>
      </c>
      <c r="F2109" s="75" t="s">
        <v>6274</v>
      </c>
    </row>
    <row r="2110" spans="1:6">
      <c r="A2110" s="75">
        <v>3</v>
      </c>
      <c r="B2110" s="76" t="s">
        <v>4963</v>
      </c>
      <c r="C2110" s="75" t="s">
        <v>6275</v>
      </c>
      <c r="D2110" s="75">
        <v>3</v>
      </c>
      <c r="E2110" s="75" t="s">
        <v>4963</v>
      </c>
      <c r="F2110" s="75" t="s">
        <v>6275</v>
      </c>
    </row>
    <row r="2111" spans="1:6">
      <c r="A2111" s="75">
        <v>4</v>
      </c>
      <c r="B2111" s="76" t="s">
        <v>3851</v>
      </c>
      <c r="C2111" s="75" t="s">
        <v>6275</v>
      </c>
      <c r="D2111" s="75">
        <v>4</v>
      </c>
      <c r="E2111" s="75" t="s">
        <v>6276</v>
      </c>
      <c r="F2111" s="75" t="s">
        <v>3026</v>
      </c>
    </row>
    <row r="2112" spans="1:6">
      <c r="A2112" s="75">
        <v>4</v>
      </c>
      <c r="B2112" s="76" t="s">
        <v>3851</v>
      </c>
      <c r="C2112" s="75" t="s">
        <v>6275</v>
      </c>
      <c r="D2112" s="75">
        <v>4</v>
      </c>
      <c r="E2112" s="75" t="s">
        <v>6277</v>
      </c>
      <c r="F2112" s="75" t="s">
        <v>3028</v>
      </c>
    </row>
    <row r="2113" spans="1:6">
      <c r="A2113" s="75">
        <v>5</v>
      </c>
      <c r="B2113" s="76" t="s">
        <v>3025</v>
      </c>
      <c r="C2113" s="75" t="s">
        <v>3026</v>
      </c>
      <c r="D2113" s="75">
        <v>5</v>
      </c>
      <c r="E2113" s="75" t="s">
        <v>6278</v>
      </c>
      <c r="F2113" s="75" t="s">
        <v>3026</v>
      </c>
    </row>
    <row r="2114" spans="1:6">
      <c r="A2114" s="75">
        <v>5</v>
      </c>
      <c r="B2114" s="76" t="s">
        <v>3027</v>
      </c>
      <c r="C2114" s="75" t="s">
        <v>3028</v>
      </c>
      <c r="D2114" s="75">
        <v>5</v>
      </c>
      <c r="E2114" s="75" t="s">
        <v>6279</v>
      </c>
      <c r="F2114" s="75" t="s">
        <v>3028</v>
      </c>
    </row>
    <row r="2115" spans="1:6">
      <c r="A2115" s="75">
        <v>3</v>
      </c>
      <c r="B2115" s="76" t="s">
        <v>6280</v>
      </c>
      <c r="C2115" s="75" t="s">
        <v>3030</v>
      </c>
      <c r="D2115" s="75">
        <v>3</v>
      </c>
      <c r="E2115" s="75" t="s">
        <v>6280</v>
      </c>
      <c r="F2115" s="75" t="s">
        <v>3030</v>
      </c>
    </row>
    <row r="2116" spans="1:6">
      <c r="A2116" s="75">
        <v>4</v>
      </c>
      <c r="B2116" s="76" t="s">
        <v>3852</v>
      </c>
      <c r="C2116" s="75" t="s">
        <v>3030</v>
      </c>
      <c r="D2116" s="75">
        <v>4</v>
      </c>
      <c r="E2116" s="75" t="s">
        <v>3852</v>
      </c>
      <c r="F2116" s="75" t="s">
        <v>3030</v>
      </c>
    </row>
    <row r="2117" spans="1:6">
      <c r="A2117" s="75">
        <v>5</v>
      </c>
      <c r="B2117" s="76" t="s">
        <v>3029</v>
      </c>
      <c r="C2117" s="75" t="s">
        <v>3030</v>
      </c>
      <c r="D2117" s="75">
        <v>5</v>
      </c>
      <c r="E2117" s="75" t="s">
        <v>3029</v>
      </c>
      <c r="F2117" s="75" t="s">
        <v>3030</v>
      </c>
    </row>
    <row r="2118" spans="1:6">
      <c r="A2118" s="75">
        <v>2</v>
      </c>
      <c r="B2118" s="76" t="s">
        <v>4903</v>
      </c>
      <c r="C2118" s="75" t="s">
        <v>6281</v>
      </c>
      <c r="D2118" s="75">
        <v>2</v>
      </c>
      <c r="E2118" s="75" t="s">
        <v>4900</v>
      </c>
      <c r="F2118" s="75" t="s">
        <v>6256</v>
      </c>
    </row>
    <row r="2119" spans="1:6">
      <c r="A2119" s="75">
        <v>2</v>
      </c>
      <c r="B2119" s="76" t="s">
        <v>4903</v>
      </c>
      <c r="C2119" s="75" t="s">
        <v>6281</v>
      </c>
      <c r="D2119" s="75">
        <v>2</v>
      </c>
      <c r="E2119" s="75" t="s">
        <v>4903</v>
      </c>
      <c r="F2119" s="75" t="s">
        <v>6282</v>
      </c>
    </row>
    <row r="2120" spans="1:6">
      <c r="A2120" s="75">
        <v>3</v>
      </c>
      <c r="B2120" s="76" t="s">
        <v>6283</v>
      </c>
      <c r="C2120" s="75" t="s">
        <v>6284</v>
      </c>
      <c r="D2120" s="75">
        <v>3</v>
      </c>
      <c r="E2120" s="75" t="s">
        <v>6283</v>
      </c>
      <c r="F2120" s="75" t="s">
        <v>6284</v>
      </c>
    </row>
    <row r="2121" spans="1:6">
      <c r="A2121" s="75">
        <v>4</v>
      </c>
      <c r="B2121" s="76" t="s">
        <v>3853</v>
      </c>
      <c r="C2121" s="75" t="s">
        <v>3032</v>
      </c>
      <c r="D2121" s="75">
        <v>4</v>
      </c>
      <c r="E2121" s="75" t="s">
        <v>3853</v>
      </c>
      <c r="F2121" s="75" t="s">
        <v>6285</v>
      </c>
    </row>
    <row r="2122" spans="1:6">
      <c r="A2122" s="75">
        <v>5</v>
      </c>
      <c r="B2122" s="76" t="s">
        <v>3031</v>
      </c>
      <c r="C2122" s="75" t="s">
        <v>3032</v>
      </c>
      <c r="D2122" s="75">
        <v>5</v>
      </c>
      <c r="E2122" s="75" t="s">
        <v>3031</v>
      </c>
      <c r="F2122" s="75" t="s">
        <v>6285</v>
      </c>
    </row>
    <row r="2123" spans="1:6">
      <c r="A2123" s="75">
        <v>4</v>
      </c>
      <c r="B2123" s="76" t="s">
        <v>3854</v>
      </c>
      <c r="C2123" s="75" t="s">
        <v>3034</v>
      </c>
      <c r="D2123" s="75">
        <v>4</v>
      </c>
      <c r="E2123" s="75" t="s">
        <v>3854</v>
      </c>
      <c r="F2123" s="75" t="s">
        <v>6286</v>
      </c>
    </row>
    <row r="2124" spans="1:6">
      <c r="A2124" s="75">
        <v>5</v>
      </c>
      <c r="B2124" s="76" t="s">
        <v>3033</v>
      </c>
      <c r="C2124" s="75" t="s">
        <v>3034</v>
      </c>
      <c r="D2124" s="75">
        <v>5</v>
      </c>
      <c r="E2124" s="75" t="s">
        <v>3033</v>
      </c>
      <c r="F2124" s="75" t="s">
        <v>6286</v>
      </c>
    </row>
    <row r="2125" spans="1:6">
      <c r="A2125" s="75">
        <v>3</v>
      </c>
      <c r="B2125" s="76" t="s">
        <v>6287</v>
      </c>
      <c r="C2125" s="75" t="s">
        <v>3036</v>
      </c>
      <c r="D2125" s="75">
        <v>3</v>
      </c>
      <c r="E2125" s="75" t="s">
        <v>6287</v>
      </c>
      <c r="F2125" s="75" t="s">
        <v>3036</v>
      </c>
    </row>
    <row r="2126" spans="1:6">
      <c r="A2126" s="75">
        <v>4</v>
      </c>
      <c r="B2126" s="76" t="s">
        <v>3855</v>
      </c>
      <c r="C2126" s="75" t="s">
        <v>3036</v>
      </c>
      <c r="D2126" s="75">
        <v>4</v>
      </c>
      <c r="E2126" s="75" t="s">
        <v>3855</v>
      </c>
      <c r="F2126" s="75" t="s">
        <v>3036</v>
      </c>
    </row>
    <row r="2127" spans="1:6">
      <c r="A2127" s="75">
        <v>5</v>
      </c>
      <c r="B2127" s="76" t="s">
        <v>3035</v>
      </c>
      <c r="C2127" s="75" t="s">
        <v>3036</v>
      </c>
      <c r="D2127" s="75">
        <v>5</v>
      </c>
      <c r="E2127" s="75" t="s">
        <v>3035</v>
      </c>
      <c r="F2127" s="75" t="s">
        <v>3036</v>
      </c>
    </row>
    <row r="2128" spans="1:6">
      <c r="A2128" s="75">
        <v>3</v>
      </c>
      <c r="B2128" s="76" t="s">
        <v>6288</v>
      </c>
      <c r="C2128" s="75" t="s">
        <v>3038</v>
      </c>
      <c r="D2128" s="75">
        <v>3</v>
      </c>
      <c r="E2128" s="75" t="s">
        <v>6259</v>
      </c>
      <c r="F2128" s="75" t="s">
        <v>6260</v>
      </c>
    </row>
    <row r="2129" spans="1:6">
      <c r="A2129" s="75">
        <v>4</v>
      </c>
      <c r="B2129" s="76" t="s">
        <v>3856</v>
      </c>
      <c r="C2129" s="75" t="s">
        <v>3038</v>
      </c>
      <c r="D2129" s="75">
        <v>4</v>
      </c>
      <c r="E2129" s="75" t="s">
        <v>6289</v>
      </c>
      <c r="F2129" s="75" t="s">
        <v>6290</v>
      </c>
    </row>
    <row r="2130" spans="1:6">
      <c r="A2130" s="75">
        <v>5</v>
      </c>
      <c r="B2130" s="76" t="s">
        <v>3037</v>
      </c>
      <c r="C2130" s="75" t="s">
        <v>3038</v>
      </c>
      <c r="D2130" s="75">
        <v>5</v>
      </c>
      <c r="E2130" s="75" t="s">
        <v>6291</v>
      </c>
      <c r="F2130" s="75" t="s">
        <v>6290</v>
      </c>
    </row>
    <row r="2131" spans="1:6">
      <c r="A2131" s="75">
        <v>2</v>
      </c>
      <c r="B2131" s="76" t="s">
        <v>4904</v>
      </c>
      <c r="C2131" s="75" t="s">
        <v>6292</v>
      </c>
      <c r="D2131" s="75">
        <v>2</v>
      </c>
      <c r="E2131" s="75" t="s">
        <v>4904</v>
      </c>
      <c r="F2131" s="75" t="s">
        <v>5268</v>
      </c>
    </row>
    <row r="2132" spans="1:6">
      <c r="A2132" s="75">
        <v>3</v>
      </c>
      <c r="B2132" s="76" t="s">
        <v>6293</v>
      </c>
      <c r="C2132" s="75" t="s">
        <v>6294</v>
      </c>
      <c r="D2132" s="75">
        <v>3</v>
      </c>
      <c r="E2132" s="75" t="s">
        <v>6293</v>
      </c>
      <c r="F2132" s="75" t="s">
        <v>6295</v>
      </c>
    </row>
    <row r="2133" spans="1:6">
      <c r="A2133" s="75">
        <v>4</v>
      </c>
      <c r="B2133" s="76" t="s">
        <v>3857</v>
      </c>
      <c r="C2133" s="75" t="s">
        <v>3040</v>
      </c>
      <c r="D2133" s="75">
        <v>4</v>
      </c>
      <c r="E2133" s="75" t="s">
        <v>6296</v>
      </c>
      <c r="F2133" s="75" t="s">
        <v>6295</v>
      </c>
    </row>
    <row r="2134" spans="1:6">
      <c r="A2134" s="75">
        <v>5</v>
      </c>
      <c r="B2134" s="76" t="s">
        <v>3039</v>
      </c>
      <c r="C2134" s="75" t="s">
        <v>3040</v>
      </c>
      <c r="D2134" s="75">
        <v>5</v>
      </c>
      <c r="E2134" s="75" t="s">
        <v>6297</v>
      </c>
      <c r="F2134" s="75" t="s">
        <v>6295</v>
      </c>
    </row>
    <row r="2135" spans="1:6">
      <c r="A2135" s="75">
        <v>4</v>
      </c>
      <c r="B2135" s="76" t="s">
        <v>3858</v>
      </c>
      <c r="C2135" s="75" t="s">
        <v>3042</v>
      </c>
      <c r="D2135" s="75">
        <v>4</v>
      </c>
      <c r="E2135" s="75" t="s">
        <v>6296</v>
      </c>
      <c r="F2135" s="75" t="s">
        <v>6295</v>
      </c>
    </row>
    <row r="2136" spans="1:6">
      <c r="A2136" s="75">
        <v>5</v>
      </c>
      <c r="B2136" s="76" t="s">
        <v>3041</v>
      </c>
      <c r="C2136" s="75" t="s">
        <v>3042</v>
      </c>
      <c r="D2136" s="75">
        <v>5</v>
      </c>
      <c r="E2136" s="75" t="s">
        <v>6297</v>
      </c>
      <c r="F2136" s="75" t="s">
        <v>6295</v>
      </c>
    </row>
    <row r="2137" spans="1:6">
      <c r="A2137" s="75">
        <v>4</v>
      </c>
      <c r="B2137" s="76" t="s">
        <v>3859</v>
      </c>
      <c r="C2137" s="75" t="s">
        <v>3044</v>
      </c>
      <c r="D2137" s="75">
        <v>4</v>
      </c>
      <c r="E2137" s="75" t="s">
        <v>6296</v>
      </c>
      <c r="F2137" s="75" t="s">
        <v>6295</v>
      </c>
    </row>
    <row r="2138" spans="1:6">
      <c r="A2138" s="75">
        <v>5</v>
      </c>
      <c r="B2138" s="76" t="s">
        <v>3043</v>
      </c>
      <c r="C2138" s="75" t="s">
        <v>3044</v>
      </c>
      <c r="D2138" s="75">
        <v>5</v>
      </c>
      <c r="E2138" s="75" t="s">
        <v>6297</v>
      </c>
      <c r="F2138" s="75" t="s">
        <v>6295</v>
      </c>
    </row>
    <row r="2139" spans="1:6">
      <c r="A2139" s="75">
        <v>4</v>
      </c>
      <c r="B2139" s="76" t="s">
        <v>3860</v>
      </c>
      <c r="C2139" s="75" t="s">
        <v>3046</v>
      </c>
      <c r="D2139" s="75">
        <v>4</v>
      </c>
      <c r="E2139" s="75" t="s">
        <v>6296</v>
      </c>
      <c r="F2139" s="75" t="s">
        <v>6295</v>
      </c>
    </row>
    <row r="2140" spans="1:6">
      <c r="A2140" s="75">
        <v>5</v>
      </c>
      <c r="B2140" s="76" t="s">
        <v>3045</v>
      </c>
      <c r="C2140" s="75" t="s">
        <v>3046</v>
      </c>
      <c r="D2140" s="75">
        <v>5</v>
      </c>
      <c r="E2140" s="75" t="s">
        <v>6297</v>
      </c>
      <c r="F2140" s="75" t="s">
        <v>6295</v>
      </c>
    </row>
    <row r="2141" spans="1:6">
      <c r="A2141" s="75">
        <v>3</v>
      </c>
      <c r="B2141" s="76" t="s">
        <v>5273</v>
      </c>
      <c r="C2141" s="75" t="s">
        <v>3048</v>
      </c>
      <c r="D2141" s="75">
        <v>3</v>
      </c>
      <c r="E2141" s="75" t="s">
        <v>5273</v>
      </c>
      <c r="F2141" s="75" t="s">
        <v>5274</v>
      </c>
    </row>
    <row r="2142" spans="1:6">
      <c r="A2142" s="75">
        <v>4</v>
      </c>
      <c r="B2142" s="76" t="s">
        <v>3861</v>
      </c>
      <c r="C2142" s="75" t="s">
        <v>3048</v>
      </c>
      <c r="D2142" s="75">
        <v>4</v>
      </c>
      <c r="E2142" s="75" t="s">
        <v>3861</v>
      </c>
      <c r="F2142" s="75" t="s">
        <v>5274</v>
      </c>
    </row>
    <row r="2143" spans="1:6">
      <c r="A2143" s="75">
        <v>5</v>
      </c>
      <c r="B2143" s="76" t="s">
        <v>3047</v>
      </c>
      <c r="C2143" s="75" t="s">
        <v>3048</v>
      </c>
      <c r="D2143" s="75">
        <v>5</v>
      </c>
      <c r="E2143" s="75" t="s">
        <v>3047</v>
      </c>
      <c r="F2143" s="75" t="s">
        <v>5274</v>
      </c>
    </row>
    <row r="2144" spans="1:6">
      <c r="A2144" s="75">
        <v>3</v>
      </c>
      <c r="B2144" s="76" t="s">
        <v>6298</v>
      </c>
      <c r="C2144" s="75" t="s">
        <v>3050</v>
      </c>
      <c r="D2144" s="75">
        <v>3</v>
      </c>
      <c r="E2144" s="75" t="s">
        <v>6298</v>
      </c>
      <c r="F2144" s="75" t="s">
        <v>6299</v>
      </c>
    </row>
    <row r="2145" spans="1:6">
      <c r="A2145" s="75">
        <v>4</v>
      </c>
      <c r="B2145" s="76" t="s">
        <v>3862</v>
      </c>
      <c r="C2145" s="75" t="s">
        <v>3050</v>
      </c>
      <c r="D2145" s="75">
        <v>4</v>
      </c>
      <c r="E2145" s="75" t="s">
        <v>3862</v>
      </c>
      <c r="F2145" s="75" t="s">
        <v>6299</v>
      </c>
    </row>
    <row r="2146" spans="1:6">
      <c r="A2146" s="75">
        <v>5</v>
      </c>
      <c r="B2146" s="76" t="s">
        <v>3049</v>
      </c>
      <c r="C2146" s="75" t="s">
        <v>3050</v>
      </c>
      <c r="D2146" s="75">
        <v>5</v>
      </c>
      <c r="E2146" s="75" t="s">
        <v>3049</v>
      </c>
      <c r="F2146" s="75" t="s">
        <v>6299</v>
      </c>
    </row>
    <row r="2147" spans="1:6">
      <c r="A2147" s="75">
        <v>3</v>
      </c>
      <c r="B2147" s="76" t="s">
        <v>6300</v>
      </c>
      <c r="C2147" s="75" t="s">
        <v>6301</v>
      </c>
      <c r="D2147" s="75">
        <v>3</v>
      </c>
      <c r="E2147" s="75" t="s">
        <v>6300</v>
      </c>
      <c r="F2147" s="75" t="s">
        <v>6302</v>
      </c>
    </row>
    <row r="2148" spans="1:6">
      <c r="A2148" s="75">
        <v>4</v>
      </c>
      <c r="B2148" s="76" t="s">
        <v>3863</v>
      </c>
      <c r="C2148" s="75" t="s">
        <v>3052</v>
      </c>
      <c r="D2148" s="75">
        <v>4</v>
      </c>
      <c r="E2148" s="75" t="s">
        <v>6303</v>
      </c>
      <c r="F2148" s="75" t="s">
        <v>6302</v>
      </c>
    </row>
    <row r="2149" spans="1:6">
      <c r="A2149" s="75">
        <v>5</v>
      </c>
      <c r="B2149" s="76" t="s">
        <v>3051</v>
      </c>
      <c r="C2149" s="75" t="s">
        <v>3052</v>
      </c>
      <c r="D2149" s="75">
        <v>5</v>
      </c>
      <c r="E2149" s="75" t="s">
        <v>6304</v>
      </c>
      <c r="F2149" s="75" t="s">
        <v>6302</v>
      </c>
    </row>
    <row r="2150" spans="1:6">
      <c r="A2150" s="75">
        <v>4</v>
      </c>
      <c r="B2150" s="76" t="s">
        <v>3864</v>
      </c>
      <c r="C2150" s="75" t="s">
        <v>6305</v>
      </c>
      <c r="D2150" s="75">
        <v>4</v>
      </c>
      <c r="E2150" s="75" t="s">
        <v>6303</v>
      </c>
      <c r="F2150" s="75" t="s">
        <v>6302</v>
      </c>
    </row>
    <row r="2151" spans="1:6">
      <c r="A2151" s="75">
        <v>5</v>
      </c>
      <c r="B2151" s="76" t="s">
        <v>3053</v>
      </c>
      <c r="C2151" s="75" t="s">
        <v>3054</v>
      </c>
      <c r="D2151" s="75">
        <v>5</v>
      </c>
      <c r="E2151" s="75" t="s">
        <v>6304</v>
      </c>
      <c r="F2151" s="75" t="s">
        <v>6302</v>
      </c>
    </row>
    <row r="2152" spans="1:6">
      <c r="A2152" s="75">
        <v>5</v>
      </c>
      <c r="B2152" s="76" t="s">
        <v>3055</v>
      </c>
      <c r="C2152" s="75" t="s">
        <v>3056</v>
      </c>
      <c r="D2152" s="75">
        <v>5</v>
      </c>
      <c r="E2152" s="75" t="s">
        <v>6304</v>
      </c>
      <c r="F2152" s="75" t="s">
        <v>6302</v>
      </c>
    </row>
    <row r="2153" spans="1:6">
      <c r="A2153" s="75">
        <v>2</v>
      </c>
      <c r="B2153" s="76" t="s">
        <v>4905</v>
      </c>
      <c r="C2153" s="75" t="s">
        <v>3058</v>
      </c>
      <c r="D2153" s="75">
        <v>2</v>
      </c>
      <c r="E2153" s="75" t="s">
        <v>4905</v>
      </c>
      <c r="F2153" s="75" t="s">
        <v>6306</v>
      </c>
    </row>
    <row r="2154" spans="1:6">
      <c r="A2154" s="75">
        <v>3</v>
      </c>
      <c r="B2154" s="76" t="s">
        <v>6307</v>
      </c>
      <c r="C2154" s="75" t="s">
        <v>3058</v>
      </c>
      <c r="D2154" s="75">
        <v>3</v>
      </c>
      <c r="E2154" s="75" t="s">
        <v>6307</v>
      </c>
      <c r="F2154" s="75" t="s">
        <v>6306</v>
      </c>
    </row>
    <row r="2155" spans="1:6">
      <c r="A2155" s="75">
        <v>4</v>
      </c>
      <c r="B2155" s="76" t="s">
        <v>3865</v>
      </c>
      <c r="C2155" s="75" t="s">
        <v>3058</v>
      </c>
      <c r="D2155" s="75">
        <v>4</v>
      </c>
      <c r="E2155" s="75" t="s">
        <v>3865</v>
      </c>
      <c r="F2155" s="75" t="s">
        <v>6306</v>
      </c>
    </row>
    <row r="2156" spans="1:6">
      <c r="A2156" s="75">
        <v>5</v>
      </c>
      <c r="B2156" s="76" t="s">
        <v>3057</v>
      </c>
      <c r="C2156" s="75" t="s">
        <v>3058</v>
      </c>
      <c r="D2156" s="75">
        <v>5</v>
      </c>
      <c r="E2156" s="75" t="s">
        <v>3057</v>
      </c>
      <c r="F2156" s="75" t="s">
        <v>6306</v>
      </c>
    </row>
    <row r="2157" spans="1:6">
      <c r="A2157" s="75">
        <v>1</v>
      </c>
      <c r="B2157" s="76" t="s">
        <v>6308</v>
      </c>
      <c r="C2157" s="75" t="s">
        <v>6309</v>
      </c>
      <c r="D2157" s="75">
        <v>1</v>
      </c>
      <c r="E2157" s="75" t="s">
        <v>5648</v>
      </c>
      <c r="F2157" s="75" t="s">
        <v>5649</v>
      </c>
    </row>
    <row r="2158" spans="1:6">
      <c r="A2158" s="75">
        <v>1</v>
      </c>
      <c r="B2158" s="76" t="s">
        <v>6308</v>
      </c>
      <c r="C2158" s="75" t="s">
        <v>6309</v>
      </c>
      <c r="D2158" s="75">
        <v>1</v>
      </c>
      <c r="E2158" s="75" t="s">
        <v>5110</v>
      </c>
      <c r="F2158" s="75" t="s">
        <v>5111</v>
      </c>
    </row>
    <row r="2159" spans="1:6">
      <c r="A2159" s="75">
        <v>1</v>
      </c>
      <c r="B2159" s="76" t="s">
        <v>6308</v>
      </c>
      <c r="C2159" s="75" t="s">
        <v>6309</v>
      </c>
      <c r="D2159" s="75">
        <v>1</v>
      </c>
      <c r="E2159" s="75" t="s">
        <v>4152</v>
      </c>
      <c r="F2159" s="75" t="s">
        <v>5112</v>
      </c>
    </row>
    <row r="2160" spans="1:6">
      <c r="A2160" s="75">
        <v>2</v>
      </c>
      <c r="B2160" s="76" t="s">
        <v>4906</v>
      </c>
      <c r="C2160" s="75" t="s">
        <v>6310</v>
      </c>
      <c r="D2160" s="75">
        <v>2</v>
      </c>
      <c r="E2160" s="75" t="s">
        <v>4906</v>
      </c>
      <c r="F2160" s="75" t="s">
        <v>6311</v>
      </c>
    </row>
    <row r="2161" spans="1:6">
      <c r="A2161" s="75">
        <v>2</v>
      </c>
      <c r="B2161" s="76" t="s">
        <v>4906</v>
      </c>
      <c r="C2161" s="75" t="s">
        <v>6310</v>
      </c>
      <c r="D2161" s="75">
        <v>2</v>
      </c>
      <c r="E2161" s="75" t="s">
        <v>4908</v>
      </c>
      <c r="F2161" s="75" t="s">
        <v>5967</v>
      </c>
    </row>
    <row r="2162" spans="1:6">
      <c r="A2162" s="75">
        <v>2</v>
      </c>
      <c r="B2162" s="76" t="s">
        <v>4906</v>
      </c>
      <c r="C2162" s="75" t="s">
        <v>6310</v>
      </c>
      <c r="D2162" s="75">
        <v>2</v>
      </c>
      <c r="E2162" s="75" t="s">
        <v>4911</v>
      </c>
      <c r="F2162" s="75" t="s">
        <v>5269</v>
      </c>
    </row>
    <row r="2163" spans="1:6">
      <c r="A2163" s="75">
        <v>3</v>
      </c>
      <c r="B2163" s="76" t="s">
        <v>6312</v>
      </c>
      <c r="C2163" s="75" t="s">
        <v>6313</v>
      </c>
      <c r="D2163" s="75">
        <v>3</v>
      </c>
      <c r="E2163" s="75" t="s">
        <v>6312</v>
      </c>
      <c r="F2163" s="75" t="s">
        <v>6313</v>
      </c>
    </row>
    <row r="2164" spans="1:6">
      <c r="A2164" s="75">
        <v>3</v>
      </c>
      <c r="B2164" s="76" t="s">
        <v>6312</v>
      </c>
      <c r="C2164" s="75" t="s">
        <v>6313</v>
      </c>
      <c r="D2164" s="75">
        <v>3</v>
      </c>
      <c r="E2164" s="75" t="s">
        <v>6314</v>
      </c>
      <c r="F2164" s="75" t="s">
        <v>6315</v>
      </c>
    </row>
    <row r="2165" spans="1:6">
      <c r="A2165" s="75">
        <v>4</v>
      </c>
      <c r="B2165" s="76" t="s">
        <v>3866</v>
      </c>
      <c r="C2165" s="75" t="s">
        <v>6316</v>
      </c>
      <c r="D2165" s="75">
        <v>4</v>
      </c>
      <c r="E2165" s="75" t="s">
        <v>3866</v>
      </c>
      <c r="F2165" s="75" t="s">
        <v>6316</v>
      </c>
    </row>
    <row r="2166" spans="1:6">
      <c r="A2166" s="75">
        <v>4</v>
      </c>
      <c r="B2166" s="76" t="s">
        <v>3866</v>
      </c>
      <c r="C2166" s="75" t="s">
        <v>6316</v>
      </c>
      <c r="D2166" s="75">
        <v>4</v>
      </c>
      <c r="E2166" s="75" t="s">
        <v>3867</v>
      </c>
      <c r="F2166" s="75" t="s">
        <v>3064</v>
      </c>
    </row>
    <row r="2167" spans="1:6">
      <c r="A2167" s="75">
        <v>4</v>
      </c>
      <c r="B2167" s="76" t="s">
        <v>3866</v>
      </c>
      <c r="C2167" s="75" t="s">
        <v>6316</v>
      </c>
      <c r="D2167" s="75">
        <v>4</v>
      </c>
      <c r="E2167" s="75" t="s">
        <v>3875</v>
      </c>
      <c r="F2167" s="75" t="s">
        <v>6317</v>
      </c>
    </row>
    <row r="2168" spans="1:6">
      <c r="A2168" s="75">
        <v>5</v>
      </c>
      <c r="B2168" s="76" t="s">
        <v>3059</v>
      </c>
      <c r="C2168" s="75" t="s">
        <v>3060</v>
      </c>
      <c r="D2168" s="75">
        <v>5</v>
      </c>
      <c r="E2168" s="75" t="s">
        <v>6318</v>
      </c>
      <c r="F2168" s="75" t="s">
        <v>6316</v>
      </c>
    </row>
    <row r="2169" spans="1:6">
      <c r="A2169" s="75">
        <v>5</v>
      </c>
      <c r="B2169" s="76" t="s">
        <v>3059</v>
      </c>
      <c r="C2169" s="75" t="s">
        <v>3060</v>
      </c>
      <c r="D2169" s="75">
        <v>5</v>
      </c>
      <c r="E2169" s="75" t="s">
        <v>3063</v>
      </c>
      <c r="F2169" s="75" t="s">
        <v>3064</v>
      </c>
    </row>
    <row r="2170" spans="1:6">
      <c r="A2170" s="75">
        <v>5</v>
      </c>
      <c r="B2170" s="76" t="s">
        <v>3059</v>
      </c>
      <c r="C2170" s="75" t="s">
        <v>3060</v>
      </c>
      <c r="D2170" s="75">
        <v>5</v>
      </c>
      <c r="E2170" s="75" t="s">
        <v>3081</v>
      </c>
      <c r="F2170" s="75" t="s">
        <v>6317</v>
      </c>
    </row>
    <row r="2171" spans="1:6">
      <c r="A2171" s="75">
        <v>5</v>
      </c>
      <c r="B2171" s="76" t="s">
        <v>3061</v>
      </c>
      <c r="C2171" s="75" t="s">
        <v>3062</v>
      </c>
      <c r="D2171" s="75">
        <v>5</v>
      </c>
      <c r="E2171" s="75" t="s">
        <v>6318</v>
      </c>
      <c r="F2171" s="75" t="s">
        <v>6316</v>
      </c>
    </row>
    <row r="2172" spans="1:6">
      <c r="A2172" s="75">
        <v>4</v>
      </c>
      <c r="B2172" s="76" t="s">
        <v>3867</v>
      </c>
      <c r="C2172" s="75" t="s">
        <v>3064</v>
      </c>
      <c r="D2172" s="75">
        <v>4</v>
      </c>
      <c r="E2172" s="75" t="s">
        <v>3867</v>
      </c>
      <c r="F2172" s="75" t="s">
        <v>3064</v>
      </c>
    </row>
    <row r="2173" spans="1:6">
      <c r="A2173" s="75">
        <v>4</v>
      </c>
      <c r="B2173" s="76" t="s">
        <v>3867</v>
      </c>
      <c r="C2173" s="75" t="s">
        <v>3064</v>
      </c>
      <c r="D2173" s="75">
        <v>4</v>
      </c>
      <c r="E2173" s="75" t="s">
        <v>3875</v>
      </c>
      <c r="F2173" s="75" t="s">
        <v>6317</v>
      </c>
    </row>
    <row r="2174" spans="1:6">
      <c r="A2174" s="75">
        <v>5</v>
      </c>
      <c r="B2174" s="76" t="s">
        <v>3063</v>
      </c>
      <c r="C2174" s="75" t="s">
        <v>3064</v>
      </c>
      <c r="D2174" s="75">
        <v>5</v>
      </c>
      <c r="E2174" s="75" t="s">
        <v>3063</v>
      </c>
      <c r="F2174" s="75" t="s">
        <v>3064</v>
      </c>
    </row>
    <row r="2175" spans="1:6">
      <c r="A2175" s="75">
        <v>5</v>
      </c>
      <c r="B2175" s="76" t="s">
        <v>3063</v>
      </c>
      <c r="C2175" s="75" t="s">
        <v>3064</v>
      </c>
      <c r="D2175" s="75">
        <v>5</v>
      </c>
      <c r="E2175" s="75" t="s">
        <v>3081</v>
      </c>
      <c r="F2175" s="75" t="s">
        <v>6317</v>
      </c>
    </row>
    <row r="2176" spans="1:6">
      <c r="A2176" s="75">
        <v>3</v>
      </c>
      <c r="B2176" s="76" t="s">
        <v>6319</v>
      </c>
      <c r="C2176" s="75" t="s">
        <v>6320</v>
      </c>
      <c r="D2176" s="75">
        <v>3</v>
      </c>
      <c r="E2176" s="75" t="s">
        <v>6319</v>
      </c>
      <c r="F2176" s="75" t="s">
        <v>6320</v>
      </c>
    </row>
    <row r="2177" spans="1:6">
      <c r="A2177" s="75">
        <v>4</v>
      </c>
      <c r="B2177" s="76" t="s">
        <v>3868</v>
      </c>
      <c r="C2177" s="75" t="s">
        <v>6321</v>
      </c>
      <c r="D2177" s="75">
        <v>4</v>
      </c>
      <c r="E2177" s="75" t="s">
        <v>3868</v>
      </c>
      <c r="F2177" s="75" t="s">
        <v>6321</v>
      </c>
    </row>
    <row r="2178" spans="1:6">
      <c r="A2178" s="75">
        <v>5</v>
      </c>
      <c r="B2178" s="76" t="s">
        <v>3065</v>
      </c>
      <c r="C2178" s="75" t="s">
        <v>3066</v>
      </c>
      <c r="D2178" s="75">
        <v>5</v>
      </c>
      <c r="E2178" s="75" t="s">
        <v>6322</v>
      </c>
      <c r="F2178" s="75" t="s">
        <v>6321</v>
      </c>
    </row>
    <row r="2179" spans="1:6">
      <c r="A2179" s="75">
        <v>5</v>
      </c>
      <c r="B2179" s="76" t="s">
        <v>3067</v>
      </c>
      <c r="C2179" s="75" t="s">
        <v>3068</v>
      </c>
      <c r="D2179" s="75">
        <v>5</v>
      </c>
      <c r="E2179" s="75" t="s">
        <v>6322</v>
      </c>
      <c r="F2179" s="75" t="s">
        <v>6321</v>
      </c>
    </row>
    <row r="2180" spans="1:6">
      <c r="A2180" s="75">
        <v>4</v>
      </c>
      <c r="B2180" s="76" t="s">
        <v>3869</v>
      </c>
      <c r="C2180" s="75" t="s">
        <v>3070</v>
      </c>
      <c r="D2180" s="75">
        <v>4</v>
      </c>
      <c r="E2180" s="75" t="s">
        <v>3869</v>
      </c>
      <c r="F2180" s="75" t="s">
        <v>6323</v>
      </c>
    </row>
    <row r="2181" spans="1:6">
      <c r="A2181" s="75">
        <v>4</v>
      </c>
      <c r="B2181" s="76" t="s">
        <v>3869</v>
      </c>
      <c r="C2181" s="75" t="s">
        <v>3070</v>
      </c>
      <c r="D2181" s="75">
        <v>4</v>
      </c>
      <c r="E2181" s="75" t="s">
        <v>6324</v>
      </c>
      <c r="F2181" s="75" t="s">
        <v>3070</v>
      </c>
    </row>
    <row r="2182" spans="1:6">
      <c r="A2182" s="75">
        <v>5</v>
      </c>
      <c r="B2182" s="76" t="s">
        <v>3069</v>
      </c>
      <c r="C2182" s="75" t="s">
        <v>3070</v>
      </c>
      <c r="D2182" s="75">
        <v>5</v>
      </c>
      <c r="E2182" s="75" t="s">
        <v>3069</v>
      </c>
      <c r="F2182" s="75" t="s">
        <v>6323</v>
      </c>
    </row>
    <row r="2183" spans="1:6">
      <c r="A2183" s="75">
        <v>5</v>
      </c>
      <c r="B2183" s="76" t="s">
        <v>3069</v>
      </c>
      <c r="C2183" s="75" t="s">
        <v>3070</v>
      </c>
      <c r="D2183" s="75">
        <v>5</v>
      </c>
      <c r="E2183" s="75" t="s">
        <v>6325</v>
      </c>
      <c r="F2183" s="75" t="s">
        <v>3070</v>
      </c>
    </row>
    <row r="2184" spans="1:6">
      <c r="A2184" s="75">
        <v>3</v>
      </c>
      <c r="B2184" s="76" t="s">
        <v>6314</v>
      </c>
      <c r="C2184" s="75" t="s">
        <v>6326</v>
      </c>
      <c r="D2184" s="75">
        <v>3</v>
      </c>
      <c r="E2184" s="75" t="s">
        <v>6314</v>
      </c>
      <c r="F2184" s="75" t="s">
        <v>6315</v>
      </c>
    </row>
    <row r="2185" spans="1:6">
      <c r="A2185" s="75">
        <v>4</v>
      </c>
      <c r="B2185" s="76" t="s">
        <v>3870</v>
      </c>
      <c r="C2185" s="75" t="s">
        <v>3072</v>
      </c>
      <c r="D2185" s="75">
        <v>4</v>
      </c>
      <c r="E2185" s="75" t="s">
        <v>3870</v>
      </c>
      <c r="F2185" s="75" t="s">
        <v>3072</v>
      </c>
    </row>
    <row r="2186" spans="1:6">
      <c r="A2186" s="75">
        <v>5</v>
      </c>
      <c r="B2186" s="76" t="s">
        <v>3071</v>
      </c>
      <c r="C2186" s="75" t="s">
        <v>3072</v>
      </c>
      <c r="D2186" s="75">
        <v>5</v>
      </c>
      <c r="E2186" s="75" t="s">
        <v>3071</v>
      </c>
      <c r="F2186" s="75" t="s">
        <v>3072</v>
      </c>
    </row>
    <row r="2187" spans="1:6">
      <c r="A2187" s="75">
        <v>4</v>
      </c>
      <c r="B2187" s="76" t="s">
        <v>3871</v>
      </c>
      <c r="C2187" s="75" t="s">
        <v>3074</v>
      </c>
      <c r="D2187" s="75">
        <v>4</v>
      </c>
      <c r="E2187" s="75" t="s">
        <v>3871</v>
      </c>
      <c r="F2187" s="75" t="s">
        <v>3074</v>
      </c>
    </row>
    <row r="2188" spans="1:6">
      <c r="A2188" s="75">
        <v>5</v>
      </c>
      <c r="B2188" s="76" t="s">
        <v>3073</v>
      </c>
      <c r="C2188" s="75" t="s">
        <v>3074</v>
      </c>
      <c r="D2188" s="75">
        <v>5</v>
      </c>
      <c r="E2188" s="75" t="s">
        <v>3073</v>
      </c>
      <c r="F2188" s="75" t="s">
        <v>3074</v>
      </c>
    </row>
    <row r="2189" spans="1:6">
      <c r="A2189" s="75">
        <v>4</v>
      </c>
      <c r="B2189" s="76" t="s">
        <v>3872</v>
      </c>
      <c r="C2189" s="75" t="s">
        <v>3076</v>
      </c>
      <c r="D2189" s="75">
        <v>4</v>
      </c>
      <c r="E2189" s="75" t="s">
        <v>3872</v>
      </c>
      <c r="F2189" s="75" t="s">
        <v>6327</v>
      </c>
    </row>
    <row r="2190" spans="1:6">
      <c r="A2190" s="75">
        <v>5</v>
      </c>
      <c r="B2190" s="76" t="s">
        <v>3075</v>
      </c>
      <c r="C2190" s="75" t="s">
        <v>3076</v>
      </c>
      <c r="D2190" s="75">
        <v>5</v>
      </c>
      <c r="E2190" s="75" t="s">
        <v>3075</v>
      </c>
      <c r="F2190" s="75" t="s">
        <v>6327</v>
      </c>
    </row>
    <row r="2191" spans="1:6">
      <c r="A2191" s="75">
        <v>4</v>
      </c>
      <c r="B2191" s="76" t="s">
        <v>3873</v>
      </c>
      <c r="C2191" s="75" t="s">
        <v>3078</v>
      </c>
      <c r="D2191" s="75">
        <v>4</v>
      </c>
      <c r="E2191" s="75" t="s">
        <v>3873</v>
      </c>
      <c r="F2191" s="75" t="s">
        <v>3078</v>
      </c>
    </row>
    <row r="2192" spans="1:6">
      <c r="A2192" s="75">
        <v>5</v>
      </c>
      <c r="B2192" s="76" t="s">
        <v>3077</v>
      </c>
      <c r="C2192" s="75" t="s">
        <v>3078</v>
      </c>
      <c r="D2192" s="75">
        <v>5</v>
      </c>
      <c r="E2192" s="75" t="s">
        <v>3077</v>
      </c>
      <c r="F2192" s="75" t="s">
        <v>3078</v>
      </c>
    </row>
    <row r="2193" spans="1:6">
      <c r="A2193" s="75">
        <v>4</v>
      </c>
      <c r="B2193" s="76" t="s">
        <v>3874</v>
      </c>
      <c r="C2193" s="75" t="s">
        <v>3080</v>
      </c>
      <c r="D2193" s="75">
        <v>4</v>
      </c>
      <c r="E2193" s="75" t="s">
        <v>3874</v>
      </c>
      <c r="F2193" s="75" t="s">
        <v>3080</v>
      </c>
    </row>
    <row r="2194" spans="1:6">
      <c r="A2194" s="75">
        <v>5</v>
      </c>
      <c r="B2194" s="76" t="s">
        <v>3079</v>
      </c>
      <c r="C2194" s="75" t="s">
        <v>3080</v>
      </c>
      <c r="D2194" s="75">
        <v>5</v>
      </c>
      <c r="E2194" s="75" t="s">
        <v>3079</v>
      </c>
      <c r="F2194" s="75" t="s">
        <v>3080</v>
      </c>
    </row>
    <row r="2195" spans="1:6">
      <c r="A2195" s="75">
        <v>4</v>
      </c>
      <c r="B2195" s="76" t="s">
        <v>3875</v>
      </c>
      <c r="C2195" s="75" t="s">
        <v>3082</v>
      </c>
      <c r="D2195" s="75">
        <v>4</v>
      </c>
      <c r="E2195" s="75" t="s">
        <v>3875</v>
      </c>
      <c r="F2195" s="75" t="s">
        <v>6317</v>
      </c>
    </row>
    <row r="2196" spans="1:6">
      <c r="A2196" s="75">
        <v>5</v>
      </c>
      <c r="B2196" s="76" t="s">
        <v>3081</v>
      </c>
      <c r="C2196" s="75" t="s">
        <v>3082</v>
      </c>
      <c r="D2196" s="75">
        <v>5</v>
      </c>
      <c r="E2196" s="75" t="s">
        <v>3081</v>
      </c>
      <c r="F2196" s="75" t="s">
        <v>6317</v>
      </c>
    </row>
    <row r="2197" spans="1:6">
      <c r="A2197" s="75">
        <v>3</v>
      </c>
      <c r="B2197" s="76" t="s">
        <v>6328</v>
      </c>
      <c r="C2197" s="75" t="s">
        <v>3084</v>
      </c>
      <c r="D2197" s="75">
        <v>3</v>
      </c>
      <c r="E2197" s="75" t="s">
        <v>6328</v>
      </c>
      <c r="F2197" s="75" t="s">
        <v>6329</v>
      </c>
    </row>
    <row r="2198" spans="1:6">
      <c r="A2198" s="75">
        <v>4</v>
      </c>
      <c r="B2198" s="76" t="s">
        <v>3876</v>
      </c>
      <c r="C2198" s="75" t="s">
        <v>3084</v>
      </c>
      <c r="D2198" s="75">
        <v>4</v>
      </c>
      <c r="E2198" s="75" t="s">
        <v>3876</v>
      </c>
      <c r="F2198" s="75" t="s">
        <v>6329</v>
      </c>
    </row>
    <row r="2199" spans="1:6">
      <c r="A2199" s="75">
        <v>5</v>
      </c>
      <c r="B2199" s="76" t="s">
        <v>3083</v>
      </c>
      <c r="C2199" s="75" t="s">
        <v>3084</v>
      </c>
      <c r="D2199" s="75">
        <v>5</v>
      </c>
      <c r="E2199" s="75" t="s">
        <v>3083</v>
      </c>
      <c r="F2199" s="75" t="s">
        <v>6329</v>
      </c>
    </row>
    <row r="2200" spans="1:6">
      <c r="A2200" s="75">
        <v>3</v>
      </c>
      <c r="B2200" s="76" t="s">
        <v>6330</v>
      </c>
      <c r="C2200" s="75" t="s">
        <v>6331</v>
      </c>
      <c r="D2200" s="75">
        <v>3</v>
      </c>
      <c r="E2200" s="75" t="s">
        <v>5984</v>
      </c>
      <c r="F2200" s="75" t="s">
        <v>5985</v>
      </c>
    </row>
    <row r="2201" spans="1:6">
      <c r="A2201" s="75">
        <v>3</v>
      </c>
      <c r="B2201" s="76" t="s">
        <v>6330</v>
      </c>
      <c r="C2201" s="75" t="s">
        <v>6331</v>
      </c>
      <c r="D2201" s="75">
        <v>3</v>
      </c>
      <c r="E2201" s="75" t="s">
        <v>5986</v>
      </c>
      <c r="F2201" s="75" t="s">
        <v>5987</v>
      </c>
    </row>
    <row r="2202" spans="1:6">
      <c r="A2202" s="75">
        <v>3</v>
      </c>
      <c r="B2202" s="76" t="s">
        <v>6330</v>
      </c>
      <c r="C2202" s="75" t="s">
        <v>6331</v>
      </c>
      <c r="D2202" s="75">
        <v>3</v>
      </c>
      <c r="E2202" s="75" t="s">
        <v>5693</v>
      </c>
      <c r="F2202" s="75" t="s">
        <v>5694</v>
      </c>
    </row>
    <row r="2203" spans="1:6">
      <c r="A2203" s="75">
        <v>4</v>
      </c>
      <c r="B2203" s="76" t="s">
        <v>3877</v>
      </c>
      <c r="C2203" s="75" t="s">
        <v>3086</v>
      </c>
      <c r="D2203" s="75">
        <v>4</v>
      </c>
      <c r="E2203" s="75" t="s">
        <v>3881</v>
      </c>
      <c r="F2203" s="75" t="s">
        <v>5988</v>
      </c>
    </row>
    <row r="2204" spans="1:6">
      <c r="A2204" s="75">
        <v>4</v>
      </c>
      <c r="B2204" s="76" t="s">
        <v>3877</v>
      </c>
      <c r="C2204" s="75" t="s">
        <v>3086</v>
      </c>
      <c r="D2204" s="75">
        <v>4</v>
      </c>
      <c r="E2204" s="75" t="s">
        <v>3883</v>
      </c>
      <c r="F2204" s="75" t="s">
        <v>5987</v>
      </c>
    </row>
    <row r="2205" spans="1:6">
      <c r="A2205" s="75">
        <v>5</v>
      </c>
      <c r="B2205" s="76" t="s">
        <v>3085</v>
      </c>
      <c r="C2205" s="75" t="s">
        <v>3086</v>
      </c>
      <c r="D2205" s="75">
        <v>5</v>
      </c>
      <c r="E2205" s="75" t="s">
        <v>3095</v>
      </c>
      <c r="F2205" s="75" t="s">
        <v>5988</v>
      </c>
    </row>
    <row r="2206" spans="1:6">
      <c r="A2206" s="75">
        <v>5</v>
      </c>
      <c r="B2206" s="76" t="s">
        <v>3085</v>
      </c>
      <c r="C2206" s="75" t="s">
        <v>3086</v>
      </c>
      <c r="D2206" s="75">
        <v>5</v>
      </c>
      <c r="E2206" s="75" t="s">
        <v>3099</v>
      </c>
      <c r="F2206" s="75" t="s">
        <v>5987</v>
      </c>
    </row>
    <row r="2207" spans="1:6">
      <c r="A2207" s="75">
        <v>4</v>
      </c>
      <c r="B2207" s="76" t="s">
        <v>3878</v>
      </c>
      <c r="C2207" s="75" t="s">
        <v>3088</v>
      </c>
      <c r="D2207" s="75">
        <v>4</v>
      </c>
      <c r="E2207" s="75" t="s">
        <v>3897</v>
      </c>
      <c r="F2207" s="75" t="s">
        <v>5695</v>
      </c>
    </row>
    <row r="2208" spans="1:6">
      <c r="A2208" s="75">
        <v>5</v>
      </c>
      <c r="B2208" s="76" t="s">
        <v>3087</v>
      </c>
      <c r="C2208" s="75" t="s">
        <v>3088</v>
      </c>
      <c r="D2208" s="75">
        <v>5</v>
      </c>
      <c r="E2208" s="75" t="s">
        <v>3133</v>
      </c>
      <c r="F2208" s="75" t="s">
        <v>5695</v>
      </c>
    </row>
    <row r="2209" spans="1:6">
      <c r="A2209" s="75">
        <v>2</v>
      </c>
      <c r="B2209" s="76" t="s">
        <v>4907</v>
      </c>
      <c r="C2209" s="75" t="s">
        <v>6332</v>
      </c>
      <c r="D2209" s="75">
        <v>2</v>
      </c>
      <c r="E2209" s="75" t="s">
        <v>4907</v>
      </c>
      <c r="F2209" s="75" t="s">
        <v>6333</v>
      </c>
    </row>
    <row r="2210" spans="1:6">
      <c r="A2210" s="75">
        <v>3</v>
      </c>
      <c r="B2210" s="76" t="s">
        <v>6334</v>
      </c>
      <c r="C2210" s="75" t="s">
        <v>3090</v>
      </c>
      <c r="D2210" s="75">
        <v>3</v>
      </c>
      <c r="E2210" s="75" t="s">
        <v>6334</v>
      </c>
      <c r="F2210" s="75" t="s">
        <v>6335</v>
      </c>
    </row>
    <row r="2211" spans="1:6">
      <c r="A2211" s="75">
        <v>4</v>
      </c>
      <c r="B2211" s="76" t="s">
        <v>3879</v>
      </c>
      <c r="C2211" s="75" t="s">
        <v>3090</v>
      </c>
      <c r="D2211" s="75">
        <v>4</v>
      </c>
      <c r="E2211" s="75" t="s">
        <v>3879</v>
      </c>
      <c r="F2211" s="75" t="s">
        <v>6335</v>
      </c>
    </row>
    <row r="2212" spans="1:6">
      <c r="A2212" s="75">
        <v>5</v>
      </c>
      <c r="B2212" s="76" t="s">
        <v>3089</v>
      </c>
      <c r="C2212" s="75" t="s">
        <v>3090</v>
      </c>
      <c r="D2212" s="75">
        <v>5</v>
      </c>
      <c r="E2212" s="75" t="s">
        <v>3089</v>
      </c>
      <c r="F2212" s="75" t="s">
        <v>6335</v>
      </c>
    </row>
    <row r="2213" spans="1:6">
      <c r="A2213" s="75">
        <v>3</v>
      </c>
      <c r="B2213" s="76" t="s">
        <v>6336</v>
      </c>
      <c r="C2213" s="75" t="s">
        <v>6337</v>
      </c>
      <c r="D2213" s="75">
        <v>3</v>
      </c>
      <c r="E2213" s="75" t="s">
        <v>6336</v>
      </c>
      <c r="F2213" s="75" t="s">
        <v>6338</v>
      </c>
    </row>
    <row r="2214" spans="1:6">
      <c r="A2214" s="75">
        <v>3</v>
      </c>
      <c r="B2214" s="76" t="s">
        <v>6336</v>
      </c>
      <c r="C2214" s="75" t="s">
        <v>6337</v>
      </c>
      <c r="D2214" s="75">
        <v>3</v>
      </c>
      <c r="E2214" s="75" t="s">
        <v>6339</v>
      </c>
      <c r="F2214" s="75" t="s">
        <v>3094</v>
      </c>
    </row>
    <row r="2215" spans="1:6">
      <c r="A2215" s="75">
        <v>4</v>
      </c>
      <c r="B2215" s="76" t="s">
        <v>3880</v>
      </c>
      <c r="C2215" s="75" t="s">
        <v>6337</v>
      </c>
      <c r="D2215" s="75">
        <v>4</v>
      </c>
      <c r="E2215" s="75" t="s">
        <v>3880</v>
      </c>
      <c r="F2215" s="75" t="s">
        <v>6338</v>
      </c>
    </row>
    <row r="2216" spans="1:6">
      <c r="A2216" s="75">
        <v>4</v>
      </c>
      <c r="B2216" s="76" t="s">
        <v>3880</v>
      </c>
      <c r="C2216" s="75" t="s">
        <v>6337</v>
      </c>
      <c r="D2216" s="75">
        <v>4</v>
      </c>
      <c r="E2216" s="75" t="s">
        <v>6340</v>
      </c>
      <c r="F2216" s="75" t="s">
        <v>3094</v>
      </c>
    </row>
    <row r="2217" spans="1:6">
      <c r="A2217" s="75">
        <v>5</v>
      </c>
      <c r="B2217" s="76" t="s">
        <v>3091</v>
      </c>
      <c r="C2217" s="75" t="s">
        <v>3092</v>
      </c>
      <c r="D2217" s="75">
        <v>5</v>
      </c>
      <c r="E2217" s="75" t="s">
        <v>6341</v>
      </c>
      <c r="F2217" s="75" t="s">
        <v>6338</v>
      </c>
    </row>
    <row r="2218" spans="1:6">
      <c r="A2218" s="75">
        <v>5</v>
      </c>
      <c r="B2218" s="76" t="s">
        <v>3093</v>
      </c>
      <c r="C2218" s="75" t="s">
        <v>3094</v>
      </c>
      <c r="D2218" s="75">
        <v>5</v>
      </c>
      <c r="E2218" s="75" t="s">
        <v>6342</v>
      </c>
      <c r="F2218" s="75" t="s">
        <v>3094</v>
      </c>
    </row>
    <row r="2219" spans="1:6">
      <c r="A2219" s="75">
        <v>2</v>
      </c>
      <c r="B2219" s="76" t="s">
        <v>4908</v>
      </c>
      <c r="C2219" s="75" t="s">
        <v>6343</v>
      </c>
      <c r="D2219" s="75">
        <v>2</v>
      </c>
      <c r="E2219" s="75" t="s">
        <v>4908</v>
      </c>
      <c r="F2219" s="75" t="s">
        <v>5967</v>
      </c>
    </row>
    <row r="2220" spans="1:6">
      <c r="A2220" s="75">
        <v>3</v>
      </c>
      <c r="B2220" s="76" t="s">
        <v>5984</v>
      </c>
      <c r="C2220" s="75" t="s">
        <v>6344</v>
      </c>
      <c r="D2220" s="75">
        <v>3</v>
      </c>
      <c r="E2220" s="75" t="s">
        <v>5984</v>
      </c>
      <c r="F2220" s="75" t="s">
        <v>5985</v>
      </c>
    </row>
    <row r="2221" spans="1:6">
      <c r="A2221" s="75">
        <v>4</v>
      </c>
      <c r="B2221" s="76" t="s">
        <v>3881</v>
      </c>
      <c r="C2221" s="75" t="s">
        <v>3096</v>
      </c>
      <c r="D2221" s="75">
        <v>4</v>
      </c>
      <c r="E2221" s="75" t="s">
        <v>3881</v>
      </c>
      <c r="F2221" s="75" t="s">
        <v>5988</v>
      </c>
    </row>
    <row r="2222" spans="1:6">
      <c r="A2222" s="75">
        <v>5</v>
      </c>
      <c r="B2222" s="76" t="s">
        <v>3095</v>
      </c>
      <c r="C2222" s="75" t="s">
        <v>3096</v>
      </c>
      <c r="D2222" s="75">
        <v>5</v>
      </c>
      <c r="E2222" s="75" t="s">
        <v>3095</v>
      </c>
      <c r="F2222" s="75" t="s">
        <v>5988</v>
      </c>
    </row>
    <row r="2223" spans="1:6">
      <c r="A2223" s="75">
        <v>4</v>
      </c>
      <c r="B2223" s="76" t="s">
        <v>3882</v>
      </c>
      <c r="C2223" s="75" t="s">
        <v>3098</v>
      </c>
      <c r="D2223" s="75">
        <v>4</v>
      </c>
      <c r="E2223" s="75" t="s">
        <v>3882</v>
      </c>
      <c r="F2223" s="75" t="s">
        <v>6345</v>
      </c>
    </row>
    <row r="2224" spans="1:6">
      <c r="A2224" s="75">
        <v>5</v>
      </c>
      <c r="B2224" s="76" t="s">
        <v>3097</v>
      </c>
      <c r="C2224" s="75" t="s">
        <v>3098</v>
      </c>
      <c r="D2224" s="75">
        <v>5</v>
      </c>
      <c r="E2224" s="75" t="s">
        <v>3097</v>
      </c>
      <c r="F2224" s="75" t="s">
        <v>6345</v>
      </c>
    </row>
    <row r="2225" spans="1:6">
      <c r="A2225" s="75">
        <v>3</v>
      </c>
      <c r="B2225" s="76" t="s">
        <v>5986</v>
      </c>
      <c r="C2225" s="75" t="s">
        <v>3100</v>
      </c>
      <c r="D2225" s="75">
        <v>3</v>
      </c>
      <c r="E2225" s="75" t="s">
        <v>5986</v>
      </c>
      <c r="F2225" s="75" t="s">
        <v>5987</v>
      </c>
    </row>
    <row r="2226" spans="1:6">
      <c r="A2226" s="75">
        <v>4</v>
      </c>
      <c r="B2226" s="76" t="s">
        <v>3883</v>
      </c>
      <c r="C2226" s="75" t="s">
        <v>3100</v>
      </c>
      <c r="D2226" s="75">
        <v>4</v>
      </c>
      <c r="E2226" s="75" t="s">
        <v>3883</v>
      </c>
      <c r="F2226" s="75" t="s">
        <v>5987</v>
      </c>
    </row>
    <row r="2227" spans="1:6">
      <c r="A2227" s="75">
        <v>5</v>
      </c>
      <c r="B2227" s="76" t="s">
        <v>3099</v>
      </c>
      <c r="C2227" s="75" t="s">
        <v>3100</v>
      </c>
      <c r="D2227" s="75">
        <v>5</v>
      </c>
      <c r="E2227" s="75" t="s">
        <v>3099</v>
      </c>
      <c r="F2227" s="75" t="s">
        <v>5987</v>
      </c>
    </row>
    <row r="2228" spans="1:6">
      <c r="A2228" s="75">
        <v>2</v>
      </c>
      <c r="B2228" s="76" t="s">
        <v>4909</v>
      </c>
      <c r="C2228" s="75" t="s">
        <v>6346</v>
      </c>
      <c r="D2228" s="75">
        <v>2</v>
      </c>
      <c r="E2228" s="75" t="s">
        <v>4904</v>
      </c>
      <c r="F2228" s="75" t="s">
        <v>5268</v>
      </c>
    </row>
    <row r="2229" spans="1:6">
      <c r="A2229" s="75">
        <v>2</v>
      </c>
      <c r="B2229" s="76" t="s">
        <v>4909</v>
      </c>
      <c r="C2229" s="75" t="s">
        <v>6346</v>
      </c>
      <c r="D2229" s="75">
        <v>2</v>
      </c>
      <c r="E2229" s="75" t="s">
        <v>4909</v>
      </c>
      <c r="F2229" s="75" t="s">
        <v>6347</v>
      </c>
    </row>
    <row r="2230" spans="1:6">
      <c r="A2230" s="75">
        <v>3</v>
      </c>
      <c r="B2230" s="76" t="s">
        <v>6348</v>
      </c>
      <c r="C2230" s="75" t="s">
        <v>6346</v>
      </c>
      <c r="D2230" s="75">
        <v>3</v>
      </c>
      <c r="E2230" s="75" t="s">
        <v>6300</v>
      </c>
      <c r="F2230" s="75" t="s">
        <v>6302</v>
      </c>
    </row>
    <row r="2231" spans="1:6">
      <c r="A2231" s="75">
        <v>3</v>
      </c>
      <c r="B2231" s="76" t="s">
        <v>6348</v>
      </c>
      <c r="C2231" s="75" t="s">
        <v>6346</v>
      </c>
      <c r="D2231" s="75">
        <v>3</v>
      </c>
      <c r="E2231" s="75" t="s">
        <v>6349</v>
      </c>
      <c r="F2231" s="75" t="s">
        <v>6350</v>
      </c>
    </row>
    <row r="2232" spans="1:6">
      <c r="A2232" s="75">
        <v>3</v>
      </c>
      <c r="B2232" s="76" t="s">
        <v>6348</v>
      </c>
      <c r="C2232" s="75" t="s">
        <v>6346</v>
      </c>
      <c r="D2232" s="75">
        <v>3</v>
      </c>
      <c r="E2232" s="75" t="s">
        <v>6351</v>
      </c>
      <c r="F2232" s="75" t="s">
        <v>6352</v>
      </c>
    </row>
    <row r="2233" spans="1:6">
      <c r="A2233" s="75">
        <v>3</v>
      </c>
      <c r="B2233" s="76" t="s">
        <v>6348</v>
      </c>
      <c r="C2233" s="75" t="s">
        <v>6346</v>
      </c>
      <c r="D2233" s="75">
        <v>3</v>
      </c>
      <c r="E2233" s="75" t="s">
        <v>6353</v>
      </c>
      <c r="F2233" s="75" t="s">
        <v>6354</v>
      </c>
    </row>
    <row r="2234" spans="1:6">
      <c r="A2234" s="75">
        <v>4</v>
      </c>
      <c r="B2234" s="76" t="s">
        <v>3884</v>
      </c>
      <c r="C2234" s="75" t="s">
        <v>6355</v>
      </c>
      <c r="D2234" s="75">
        <v>4</v>
      </c>
      <c r="E2234" s="75" t="s">
        <v>6356</v>
      </c>
      <c r="F2234" s="75" t="s">
        <v>6350</v>
      </c>
    </row>
    <row r="2235" spans="1:6">
      <c r="A2235" s="75">
        <v>4</v>
      </c>
      <c r="B2235" s="76" t="s">
        <v>3884</v>
      </c>
      <c r="C2235" s="75" t="s">
        <v>6355</v>
      </c>
      <c r="D2235" s="75">
        <v>4</v>
      </c>
      <c r="E2235" s="75" t="s">
        <v>6357</v>
      </c>
      <c r="F2235" s="75" t="s">
        <v>6354</v>
      </c>
    </row>
    <row r="2236" spans="1:6">
      <c r="A2236" s="75">
        <v>5</v>
      </c>
      <c r="B2236" s="76" t="s">
        <v>3101</v>
      </c>
      <c r="C2236" s="75" t="s">
        <v>3102</v>
      </c>
      <c r="D2236" s="75">
        <v>5</v>
      </c>
      <c r="E2236" s="75" t="s">
        <v>6358</v>
      </c>
      <c r="F2236" s="75" t="s">
        <v>6350</v>
      </c>
    </row>
    <row r="2237" spans="1:6">
      <c r="A2237" s="75">
        <v>5</v>
      </c>
      <c r="B2237" s="76" t="s">
        <v>3103</v>
      </c>
      <c r="C2237" s="75" t="s">
        <v>3104</v>
      </c>
      <c r="D2237" s="75">
        <v>5</v>
      </c>
      <c r="E2237" s="75" t="s">
        <v>6359</v>
      </c>
      <c r="F2237" s="75" t="s">
        <v>6354</v>
      </c>
    </row>
    <row r="2238" spans="1:6">
      <c r="A2238" s="75">
        <v>4</v>
      </c>
      <c r="B2238" s="76" t="s">
        <v>3885</v>
      </c>
      <c r="C2238" s="75" t="s">
        <v>3106</v>
      </c>
      <c r="D2238" s="75">
        <v>4</v>
      </c>
      <c r="E2238" s="75" t="s">
        <v>6303</v>
      </c>
      <c r="F2238" s="75" t="s">
        <v>6302</v>
      </c>
    </row>
    <row r="2239" spans="1:6">
      <c r="A2239" s="75">
        <v>4</v>
      </c>
      <c r="B2239" s="76" t="s">
        <v>3885</v>
      </c>
      <c r="C2239" s="75" t="s">
        <v>3106</v>
      </c>
      <c r="D2239" s="75">
        <v>4</v>
      </c>
      <c r="E2239" s="75" t="s">
        <v>6360</v>
      </c>
      <c r="F2239" s="75" t="s">
        <v>6352</v>
      </c>
    </row>
    <row r="2240" spans="1:6">
      <c r="A2240" s="75">
        <v>5</v>
      </c>
      <c r="B2240" s="76" t="s">
        <v>3105</v>
      </c>
      <c r="C2240" s="75" t="s">
        <v>3106</v>
      </c>
      <c r="D2240" s="75">
        <v>5</v>
      </c>
      <c r="E2240" s="75" t="s">
        <v>6304</v>
      </c>
      <c r="F2240" s="75" t="s">
        <v>6302</v>
      </c>
    </row>
    <row r="2241" spans="1:6">
      <c r="A2241" s="75">
        <v>5</v>
      </c>
      <c r="B2241" s="76" t="s">
        <v>3105</v>
      </c>
      <c r="C2241" s="75" t="s">
        <v>3106</v>
      </c>
      <c r="D2241" s="75">
        <v>5</v>
      </c>
      <c r="E2241" s="75" t="s">
        <v>6361</v>
      </c>
      <c r="F2241" s="75" t="s">
        <v>6352</v>
      </c>
    </row>
    <row r="2242" spans="1:6">
      <c r="A2242" s="75">
        <v>2</v>
      </c>
      <c r="B2242" s="76" t="s">
        <v>4910</v>
      </c>
      <c r="C2242" s="75" t="s">
        <v>6362</v>
      </c>
      <c r="D2242" s="75">
        <v>2</v>
      </c>
      <c r="E2242" s="75" t="s">
        <v>4878</v>
      </c>
      <c r="F2242" s="75" t="s">
        <v>5655</v>
      </c>
    </row>
    <row r="2243" spans="1:6">
      <c r="A2243" s="75">
        <v>2</v>
      </c>
      <c r="B2243" s="76" t="s">
        <v>4910</v>
      </c>
      <c r="C2243" s="75" t="s">
        <v>6362</v>
      </c>
      <c r="D2243" s="75">
        <v>2</v>
      </c>
      <c r="E2243" s="75" t="s">
        <v>4910</v>
      </c>
      <c r="F2243" s="75" t="s">
        <v>6363</v>
      </c>
    </row>
    <row r="2244" spans="1:6">
      <c r="A2244" s="75">
        <v>3</v>
      </c>
      <c r="B2244" s="76" t="s">
        <v>6364</v>
      </c>
      <c r="C2244" s="75" t="s">
        <v>3108</v>
      </c>
      <c r="D2244" s="75">
        <v>3</v>
      </c>
      <c r="E2244" s="75" t="s">
        <v>6364</v>
      </c>
      <c r="F2244" s="75" t="s">
        <v>6365</v>
      </c>
    </row>
    <row r="2245" spans="1:6">
      <c r="A2245" s="75">
        <v>4</v>
      </c>
      <c r="B2245" s="76" t="s">
        <v>3886</v>
      </c>
      <c r="C2245" s="75" t="s">
        <v>3108</v>
      </c>
      <c r="D2245" s="75">
        <v>4</v>
      </c>
      <c r="E2245" s="75" t="s">
        <v>3886</v>
      </c>
      <c r="F2245" s="75" t="s">
        <v>6365</v>
      </c>
    </row>
    <row r="2246" spans="1:6">
      <c r="A2246" s="75">
        <v>5</v>
      </c>
      <c r="B2246" s="76" t="s">
        <v>3107</v>
      </c>
      <c r="C2246" s="75" t="s">
        <v>3108</v>
      </c>
      <c r="D2246" s="75">
        <v>5</v>
      </c>
      <c r="E2246" s="75" t="s">
        <v>3107</v>
      </c>
      <c r="F2246" s="75" t="s">
        <v>6365</v>
      </c>
    </row>
    <row r="2247" spans="1:6">
      <c r="A2247" s="75">
        <v>3</v>
      </c>
      <c r="B2247" s="76" t="s">
        <v>6366</v>
      </c>
      <c r="C2247" s="75" t="s">
        <v>6367</v>
      </c>
      <c r="D2247" s="75">
        <v>3</v>
      </c>
      <c r="E2247" s="75" t="s">
        <v>5682</v>
      </c>
      <c r="F2247" s="75" t="s">
        <v>5684</v>
      </c>
    </row>
    <row r="2248" spans="1:6">
      <c r="A2248" s="75">
        <v>3</v>
      </c>
      <c r="B2248" s="76" t="s">
        <v>6366</v>
      </c>
      <c r="C2248" s="75" t="s">
        <v>6367</v>
      </c>
      <c r="D2248" s="75">
        <v>3</v>
      </c>
      <c r="E2248" s="75" t="s">
        <v>5668</v>
      </c>
      <c r="F2248" s="75" t="s">
        <v>5669</v>
      </c>
    </row>
    <row r="2249" spans="1:6">
      <c r="A2249" s="75">
        <v>3</v>
      </c>
      <c r="B2249" s="76" t="s">
        <v>6366</v>
      </c>
      <c r="C2249" s="75" t="s">
        <v>6367</v>
      </c>
      <c r="D2249" s="75">
        <v>3</v>
      </c>
      <c r="E2249" s="75" t="s">
        <v>6366</v>
      </c>
      <c r="F2249" s="75" t="s">
        <v>6368</v>
      </c>
    </row>
    <row r="2250" spans="1:6">
      <c r="A2250" s="75">
        <v>4</v>
      </c>
      <c r="B2250" s="76" t="s">
        <v>3887</v>
      </c>
      <c r="C2250" s="75" t="s">
        <v>3110</v>
      </c>
      <c r="D2250" s="75">
        <v>4</v>
      </c>
      <c r="E2250" s="75" t="s">
        <v>3887</v>
      </c>
      <c r="F2250" s="75" t="s">
        <v>6369</v>
      </c>
    </row>
    <row r="2251" spans="1:6">
      <c r="A2251" s="75">
        <v>5</v>
      </c>
      <c r="B2251" s="76" t="s">
        <v>3109</v>
      </c>
      <c r="C2251" s="75" t="s">
        <v>3110</v>
      </c>
      <c r="D2251" s="75">
        <v>5</v>
      </c>
      <c r="E2251" s="75" t="s">
        <v>3109</v>
      </c>
      <c r="F2251" s="75" t="s">
        <v>6369</v>
      </c>
    </row>
    <row r="2252" spans="1:6">
      <c r="A2252" s="75">
        <v>4</v>
      </c>
      <c r="B2252" s="76" t="s">
        <v>3888</v>
      </c>
      <c r="C2252" s="75" t="s">
        <v>3112</v>
      </c>
      <c r="D2252" s="75">
        <v>4</v>
      </c>
      <c r="E2252" s="75" t="s">
        <v>5685</v>
      </c>
      <c r="F2252" s="75" t="s">
        <v>5686</v>
      </c>
    </row>
    <row r="2253" spans="1:6">
      <c r="A2253" s="75">
        <v>4</v>
      </c>
      <c r="B2253" s="76" t="s">
        <v>3888</v>
      </c>
      <c r="C2253" s="75" t="s">
        <v>3112</v>
      </c>
      <c r="D2253" s="75">
        <v>4</v>
      </c>
      <c r="E2253" s="75" t="s">
        <v>3670</v>
      </c>
      <c r="F2253" s="75" t="s">
        <v>5670</v>
      </c>
    </row>
    <row r="2254" spans="1:6">
      <c r="A2254" s="75">
        <v>4</v>
      </c>
      <c r="B2254" s="76" t="s">
        <v>3888</v>
      </c>
      <c r="C2254" s="75" t="s">
        <v>3112</v>
      </c>
      <c r="D2254" s="75">
        <v>4</v>
      </c>
      <c r="E2254" s="75" t="s">
        <v>3888</v>
      </c>
      <c r="F2254" s="75" t="s">
        <v>6370</v>
      </c>
    </row>
    <row r="2255" spans="1:6">
      <c r="A2255" s="75">
        <v>5</v>
      </c>
      <c r="B2255" s="76" t="s">
        <v>3111</v>
      </c>
      <c r="C2255" s="75" t="s">
        <v>3112</v>
      </c>
      <c r="D2255" s="75">
        <v>5</v>
      </c>
      <c r="E2255" s="75" t="s">
        <v>5687</v>
      </c>
      <c r="F2255" s="75" t="s">
        <v>5686</v>
      </c>
    </row>
    <row r="2256" spans="1:6">
      <c r="A2256" s="75">
        <v>5</v>
      </c>
      <c r="B2256" s="76" t="s">
        <v>3111</v>
      </c>
      <c r="C2256" s="75" t="s">
        <v>3112</v>
      </c>
      <c r="D2256" s="75">
        <v>5</v>
      </c>
      <c r="E2256" s="75" t="s">
        <v>2477</v>
      </c>
      <c r="F2256" s="75" t="s">
        <v>5671</v>
      </c>
    </row>
    <row r="2257" spans="1:6">
      <c r="A2257" s="75">
        <v>5</v>
      </c>
      <c r="B2257" s="76" t="s">
        <v>3111</v>
      </c>
      <c r="C2257" s="75" t="s">
        <v>3112</v>
      </c>
      <c r="D2257" s="75">
        <v>5</v>
      </c>
      <c r="E2257" s="75" t="s">
        <v>3111</v>
      </c>
      <c r="F2257" s="75" t="s">
        <v>6370</v>
      </c>
    </row>
    <row r="2258" spans="1:6">
      <c r="A2258" s="75">
        <v>4</v>
      </c>
      <c r="B2258" s="76" t="s">
        <v>3889</v>
      </c>
      <c r="C2258" s="75" t="s">
        <v>6371</v>
      </c>
      <c r="D2258" s="75">
        <v>4</v>
      </c>
      <c r="E2258" s="75" t="s">
        <v>6372</v>
      </c>
      <c r="F2258" s="75" t="s">
        <v>6373</v>
      </c>
    </row>
    <row r="2259" spans="1:6">
      <c r="A2259" s="75">
        <v>5</v>
      </c>
      <c r="B2259" s="76" t="s">
        <v>3113</v>
      </c>
      <c r="C2259" s="75" t="s">
        <v>3114</v>
      </c>
      <c r="D2259" s="75">
        <v>5</v>
      </c>
      <c r="E2259" s="75" t="s">
        <v>6374</v>
      </c>
      <c r="F2259" s="75" t="s">
        <v>6375</v>
      </c>
    </row>
    <row r="2260" spans="1:6">
      <c r="A2260" s="75">
        <v>5</v>
      </c>
      <c r="B2260" s="76" t="s">
        <v>3115</v>
      </c>
      <c r="C2260" s="75" t="s">
        <v>3116</v>
      </c>
      <c r="D2260" s="75">
        <v>5</v>
      </c>
      <c r="E2260" s="75" t="s">
        <v>6376</v>
      </c>
      <c r="F2260" s="75" t="s">
        <v>6377</v>
      </c>
    </row>
    <row r="2261" spans="1:6">
      <c r="A2261" s="75">
        <v>3</v>
      </c>
      <c r="B2261" s="76" t="s">
        <v>6378</v>
      </c>
      <c r="C2261" s="75" t="s">
        <v>3118</v>
      </c>
      <c r="D2261" s="75">
        <v>3</v>
      </c>
      <c r="E2261" s="75" t="s">
        <v>6378</v>
      </c>
      <c r="F2261" s="75" t="s">
        <v>6379</v>
      </c>
    </row>
    <row r="2262" spans="1:6">
      <c r="A2262" s="75">
        <v>4</v>
      </c>
      <c r="B2262" s="76" t="s">
        <v>3890</v>
      </c>
      <c r="C2262" s="75" t="s">
        <v>3118</v>
      </c>
      <c r="D2262" s="75">
        <v>4</v>
      </c>
      <c r="E2262" s="75" t="s">
        <v>3890</v>
      </c>
      <c r="F2262" s="75" t="s">
        <v>6379</v>
      </c>
    </row>
    <row r="2263" spans="1:6">
      <c r="A2263" s="75">
        <v>5</v>
      </c>
      <c r="B2263" s="76" t="s">
        <v>3117</v>
      </c>
      <c r="C2263" s="75" t="s">
        <v>3118</v>
      </c>
      <c r="D2263" s="75">
        <v>5</v>
      </c>
      <c r="E2263" s="75" t="s">
        <v>3117</v>
      </c>
      <c r="F2263" s="75" t="s">
        <v>6379</v>
      </c>
    </row>
    <row r="2264" spans="1:6">
      <c r="A2264" s="75">
        <v>2</v>
      </c>
      <c r="B2264" s="76" t="s">
        <v>4911</v>
      </c>
      <c r="C2264" s="75" t="s">
        <v>6380</v>
      </c>
      <c r="D2264" s="75">
        <v>2</v>
      </c>
      <c r="E2264" s="75" t="s">
        <v>4908</v>
      </c>
      <c r="F2264" s="75" t="s">
        <v>5967</v>
      </c>
    </row>
    <row r="2265" spans="1:6">
      <c r="A2265" s="75">
        <v>2</v>
      </c>
      <c r="B2265" s="76" t="s">
        <v>4911</v>
      </c>
      <c r="C2265" s="75" t="s">
        <v>6380</v>
      </c>
      <c r="D2265" s="75">
        <v>2</v>
      </c>
      <c r="E2265" s="75" t="s">
        <v>4911</v>
      </c>
      <c r="F2265" s="75" t="s">
        <v>5269</v>
      </c>
    </row>
    <row r="2266" spans="1:6">
      <c r="A2266" s="75">
        <v>3</v>
      </c>
      <c r="B2266" s="76" t="s">
        <v>5275</v>
      </c>
      <c r="C2266" s="75" t="s">
        <v>3120</v>
      </c>
      <c r="D2266" s="75">
        <v>3</v>
      </c>
      <c r="E2266" s="75" t="s">
        <v>5275</v>
      </c>
      <c r="F2266" s="75" t="s">
        <v>5276</v>
      </c>
    </row>
    <row r="2267" spans="1:6">
      <c r="A2267" s="75">
        <v>4</v>
      </c>
      <c r="B2267" s="76" t="s">
        <v>3891</v>
      </c>
      <c r="C2267" s="75" t="s">
        <v>3120</v>
      </c>
      <c r="D2267" s="75">
        <v>4</v>
      </c>
      <c r="E2267" s="75" t="s">
        <v>6381</v>
      </c>
      <c r="F2267" s="75" t="s">
        <v>6382</v>
      </c>
    </row>
    <row r="2268" spans="1:6">
      <c r="A2268" s="75">
        <v>4</v>
      </c>
      <c r="B2268" s="76" t="s">
        <v>3891</v>
      </c>
      <c r="C2268" s="75" t="s">
        <v>3120</v>
      </c>
      <c r="D2268" s="75">
        <v>4</v>
      </c>
      <c r="E2268" s="75" t="s">
        <v>5277</v>
      </c>
      <c r="F2268" s="75" t="s">
        <v>5278</v>
      </c>
    </row>
    <row r="2269" spans="1:6">
      <c r="A2269" s="75">
        <v>5</v>
      </c>
      <c r="B2269" s="76" t="s">
        <v>3119</v>
      </c>
      <c r="C2269" s="75" t="s">
        <v>3120</v>
      </c>
      <c r="D2269" s="75">
        <v>5</v>
      </c>
      <c r="E2269" s="75" t="s">
        <v>6383</v>
      </c>
      <c r="F2269" s="75" t="s">
        <v>6382</v>
      </c>
    </row>
    <row r="2270" spans="1:6">
      <c r="A2270" s="75">
        <v>5</v>
      </c>
      <c r="B2270" s="76" t="s">
        <v>3119</v>
      </c>
      <c r="C2270" s="75" t="s">
        <v>3120</v>
      </c>
      <c r="D2270" s="75">
        <v>5</v>
      </c>
      <c r="E2270" s="75" t="s">
        <v>5279</v>
      </c>
      <c r="F2270" s="75" t="s">
        <v>5278</v>
      </c>
    </row>
    <row r="2271" spans="1:6">
      <c r="A2271" s="75">
        <v>3</v>
      </c>
      <c r="B2271" s="76" t="s">
        <v>6384</v>
      </c>
      <c r="C2271" s="75" t="s">
        <v>3122</v>
      </c>
      <c r="D2271" s="75">
        <v>3</v>
      </c>
      <c r="E2271" s="75" t="s">
        <v>6384</v>
      </c>
      <c r="F2271" s="75" t="s">
        <v>6385</v>
      </c>
    </row>
    <row r="2272" spans="1:6">
      <c r="A2272" s="75">
        <v>4</v>
      </c>
      <c r="B2272" s="76" t="s">
        <v>3892</v>
      </c>
      <c r="C2272" s="75" t="s">
        <v>3122</v>
      </c>
      <c r="D2272" s="75">
        <v>4</v>
      </c>
      <c r="E2272" s="75" t="s">
        <v>3892</v>
      </c>
      <c r="F2272" s="75" t="s">
        <v>6385</v>
      </c>
    </row>
    <row r="2273" spans="1:6">
      <c r="A2273" s="75">
        <v>5</v>
      </c>
      <c r="B2273" s="76" t="s">
        <v>3121</v>
      </c>
      <c r="C2273" s="75" t="s">
        <v>3122</v>
      </c>
      <c r="D2273" s="75">
        <v>5</v>
      </c>
      <c r="E2273" s="75" t="s">
        <v>3121</v>
      </c>
      <c r="F2273" s="75" t="s">
        <v>6385</v>
      </c>
    </row>
    <row r="2274" spans="1:6">
      <c r="A2274" s="75">
        <v>3</v>
      </c>
      <c r="B2274" s="76" t="s">
        <v>6386</v>
      </c>
      <c r="C2274" s="75" t="s">
        <v>3124</v>
      </c>
      <c r="D2274" s="75">
        <v>3</v>
      </c>
      <c r="E2274" s="75" t="s">
        <v>6386</v>
      </c>
      <c r="F2274" s="75" t="s">
        <v>6387</v>
      </c>
    </row>
    <row r="2275" spans="1:6">
      <c r="A2275" s="75">
        <v>4</v>
      </c>
      <c r="B2275" s="76" t="s">
        <v>3893</v>
      </c>
      <c r="C2275" s="75" t="s">
        <v>3124</v>
      </c>
      <c r="D2275" s="75">
        <v>4</v>
      </c>
      <c r="E2275" s="75" t="s">
        <v>3893</v>
      </c>
      <c r="F2275" s="75" t="s">
        <v>6387</v>
      </c>
    </row>
    <row r="2276" spans="1:6">
      <c r="A2276" s="75">
        <v>5</v>
      </c>
      <c r="B2276" s="76" t="s">
        <v>3123</v>
      </c>
      <c r="C2276" s="75" t="s">
        <v>3124</v>
      </c>
      <c r="D2276" s="75">
        <v>5</v>
      </c>
      <c r="E2276" s="75" t="s">
        <v>3123</v>
      </c>
      <c r="F2276" s="75" t="s">
        <v>6387</v>
      </c>
    </row>
    <row r="2277" spans="1:6">
      <c r="A2277" s="75">
        <v>3</v>
      </c>
      <c r="B2277" s="76" t="s">
        <v>6388</v>
      </c>
      <c r="C2277" s="75" t="s">
        <v>3126</v>
      </c>
      <c r="D2277" s="75">
        <v>3</v>
      </c>
      <c r="E2277" s="75" t="s">
        <v>5986</v>
      </c>
      <c r="F2277" s="75" t="s">
        <v>5987</v>
      </c>
    </row>
    <row r="2278" spans="1:6">
      <c r="A2278" s="75">
        <v>3</v>
      </c>
      <c r="B2278" s="76" t="s">
        <v>6388</v>
      </c>
      <c r="C2278" s="75" t="s">
        <v>3126</v>
      </c>
      <c r="D2278" s="75">
        <v>3</v>
      </c>
      <c r="E2278" s="75" t="s">
        <v>5693</v>
      </c>
      <c r="F2278" s="75" t="s">
        <v>5694</v>
      </c>
    </row>
    <row r="2279" spans="1:6">
      <c r="A2279" s="75">
        <v>4</v>
      </c>
      <c r="B2279" s="76" t="s">
        <v>3894</v>
      </c>
      <c r="C2279" s="75" t="s">
        <v>3126</v>
      </c>
      <c r="D2279" s="75">
        <v>4</v>
      </c>
      <c r="E2279" s="75" t="s">
        <v>3883</v>
      </c>
      <c r="F2279" s="75" t="s">
        <v>5987</v>
      </c>
    </row>
    <row r="2280" spans="1:6">
      <c r="A2280" s="75">
        <v>4</v>
      </c>
      <c r="B2280" s="76" t="s">
        <v>3894</v>
      </c>
      <c r="C2280" s="75" t="s">
        <v>3126</v>
      </c>
      <c r="D2280" s="75">
        <v>4</v>
      </c>
      <c r="E2280" s="75" t="s">
        <v>3897</v>
      </c>
      <c r="F2280" s="75" t="s">
        <v>5695</v>
      </c>
    </row>
    <row r="2281" spans="1:6">
      <c r="A2281" s="75">
        <v>5</v>
      </c>
      <c r="B2281" s="76" t="s">
        <v>3125</v>
      </c>
      <c r="C2281" s="75" t="s">
        <v>3126</v>
      </c>
      <c r="D2281" s="75">
        <v>5</v>
      </c>
      <c r="E2281" s="75" t="s">
        <v>3099</v>
      </c>
      <c r="F2281" s="75" t="s">
        <v>5987</v>
      </c>
    </row>
    <row r="2282" spans="1:6">
      <c r="A2282" s="75">
        <v>5</v>
      </c>
      <c r="B2282" s="76" t="s">
        <v>3125</v>
      </c>
      <c r="C2282" s="75" t="s">
        <v>3126</v>
      </c>
      <c r="D2282" s="75">
        <v>5</v>
      </c>
      <c r="E2282" s="75" t="s">
        <v>3133</v>
      </c>
      <c r="F2282" s="75" t="s">
        <v>5695</v>
      </c>
    </row>
    <row r="2283" spans="1:6">
      <c r="A2283" s="75">
        <v>3</v>
      </c>
      <c r="B2283" s="76" t="s">
        <v>5693</v>
      </c>
      <c r="C2283" s="75" t="s">
        <v>6389</v>
      </c>
      <c r="D2283" s="75">
        <v>3</v>
      </c>
      <c r="E2283" s="75" t="s">
        <v>5693</v>
      </c>
      <c r="F2283" s="75" t="s">
        <v>5694</v>
      </c>
    </row>
    <row r="2284" spans="1:6">
      <c r="A2284" s="75">
        <v>4</v>
      </c>
      <c r="B2284" s="76" t="s">
        <v>3895</v>
      </c>
      <c r="C2284" s="75" t="s">
        <v>3128</v>
      </c>
      <c r="D2284" s="75">
        <v>4</v>
      </c>
      <c r="E2284" s="75" t="s">
        <v>3895</v>
      </c>
      <c r="F2284" s="75" t="s">
        <v>6390</v>
      </c>
    </row>
    <row r="2285" spans="1:6">
      <c r="A2285" s="75">
        <v>4</v>
      </c>
      <c r="B2285" s="76" t="s">
        <v>3895</v>
      </c>
      <c r="C2285" s="75" t="s">
        <v>3128</v>
      </c>
      <c r="D2285" s="75">
        <v>4</v>
      </c>
      <c r="E2285" s="75" t="s">
        <v>3897</v>
      </c>
      <c r="F2285" s="75" t="s">
        <v>5695</v>
      </c>
    </row>
    <row r="2286" spans="1:6">
      <c r="A2286" s="75">
        <v>5</v>
      </c>
      <c r="B2286" s="76" t="s">
        <v>3127</v>
      </c>
      <c r="C2286" s="75" t="s">
        <v>3128</v>
      </c>
      <c r="D2286" s="75">
        <v>5</v>
      </c>
      <c r="E2286" s="75" t="s">
        <v>3127</v>
      </c>
      <c r="F2286" s="75" t="s">
        <v>6390</v>
      </c>
    </row>
    <row r="2287" spans="1:6">
      <c r="A2287" s="75">
        <v>5</v>
      </c>
      <c r="B2287" s="76" t="s">
        <v>3127</v>
      </c>
      <c r="C2287" s="75" t="s">
        <v>3128</v>
      </c>
      <c r="D2287" s="75">
        <v>5</v>
      </c>
      <c r="E2287" s="75" t="s">
        <v>3133</v>
      </c>
      <c r="F2287" s="75" t="s">
        <v>5695</v>
      </c>
    </row>
    <row r="2288" spans="1:6">
      <c r="A2288" s="75">
        <v>4</v>
      </c>
      <c r="B2288" s="76" t="s">
        <v>3896</v>
      </c>
      <c r="C2288" s="75" t="s">
        <v>6391</v>
      </c>
      <c r="D2288" s="75">
        <v>4</v>
      </c>
      <c r="E2288" s="75" t="s">
        <v>3896</v>
      </c>
      <c r="F2288" s="75" t="s">
        <v>6392</v>
      </c>
    </row>
    <row r="2289" spans="1:6">
      <c r="A2289" s="75">
        <v>5</v>
      </c>
      <c r="B2289" s="76" t="s">
        <v>3129</v>
      </c>
      <c r="C2289" s="75" t="s">
        <v>3130</v>
      </c>
      <c r="D2289" s="75">
        <v>5</v>
      </c>
      <c r="E2289" s="75" t="s">
        <v>3129</v>
      </c>
      <c r="F2289" s="75" t="s">
        <v>3130</v>
      </c>
    </row>
    <row r="2290" spans="1:6">
      <c r="A2290" s="75">
        <v>5</v>
      </c>
      <c r="B2290" s="76" t="s">
        <v>3131</v>
      </c>
      <c r="C2290" s="75" t="s">
        <v>3132</v>
      </c>
      <c r="D2290" s="75">
        <v>5</v>
      </c>
      <c r="E2290" s="75" t="s">
        <v>3131</v>
      </c>
      <c r="F2290" s="75" t="s">
        <v>6393</v>
      </c>
    </row>
    <row r="2291" spans="1:6">
      <c r="A2291" s="75">
        <v>4</v>
      </c>
      <c r="B2291" s="76" t="s">
        <v>3897</v>
      </c>
      <c r="C2291" s="75" t="s">
        <v>3134</v>
      </c>
      <c r="D2291" s="75">
        <v>4</v>
      </c>
      <c r="E2291" s="75" t="s">
        <v>3897</v>
      </c>
      <c r="F2291" s="75" t="s">
        <v>5695</v>
      </c>
    </row>
    <row r="2292" spans="1:6">
      <c r="A2292" s="75">
        <v>5</v>
      </c>
      <c r="B2292" s="76" t="s">
        <v>3133</v>
      </c>
      <c r="C2292" s="75" t="s">
        <v>3134</v>
      </c>
      <c r="D2292" s="75">
        <v>5</v>
      </c>
      <c r="E2292" s="75" t="s">
        <v>3133</v>
      </c>
      <c r="F2292" s="75" t="s">
        <v>5695</v>
      </c>
    </row>
    <row r="2293" spans="1:6">
      <c r="A2293" s="75">
        <v>1</v>
      </c>
      <c r="B2293" s="76" t="s">
        <v>6394</v>
      </c>
      <c r="C2293" s="75" t="s">
        <v>6395</v>
      </c>
      <c r="D2293" s="75">
        <v>1</v>
      </c>
      <c r="E2293" s="75" t="s">
        <v>6308</v>
      </c>
      <c r="F2293" s="75" t="s">
        <v>6396</v>
      </c>
    </row>
    <row r="2294" spans="1:6">
      <c r="A2294" s="75">
        <v>2</v>
      </c>
      <c r="B2294" s="76" t="s">
        <v>4912</v>
      </c>
      <c r="C2294" s="75" t="s">
        <v>6395</v>
      </c>
      <c r="D2294" s="75">
        <v>2</v>
      </c>
      <c r="E2294" s="75" t="s">
        <v>4912</v>
      </c>
      <c r="F2294" s="75" t="s">
        <v>6396</v>
      </c>
    </row>
    <row r="2295" spans="1:6">
      <c r="A2295" s="75">
        <v>3</v>
      </c>
      <c r="B2295" s="76" t="s">
        <v>6397</v>
      </c>
      <c r="C2295" s="75" t="s">
        <v>6398</v>
      </c>
      <c r="D2295" s="75">
        <v>3</v>
      </c>
      <c r="E2295" s="75" t="s">
        <v>6397</v>
      </c>
      <c r="F2295" s="75" t="s">
        <v>6399</v>
      </c>
    </row>
    <row r="2296" spans="1:6">
      <c r="A2296" s="75">
        <v>4</v>
      </c>
      <c r="B2296" s="76" t="s">
        <v>3898</v>
      </c>
      <c r="C2296" s="75" t="s">
        <v>6400</v>
      </c>
      <c r="D2296" s="75">
        <v>4</v>
      </c>
      <c r="E2296" s="75" t="s">
        <v>3898</v>
      </c>
      <c r="F2296" s="75" t="s">
        <v>6401</v>
      </c>
    </row>
    <row r="2297" spans="1:6">
      <c r="A2297" s="75">
        <v>5</v>
      </c>
      <c r="B2297" s="76" t="s">
        <v>3135</v>
      </c>
      <c r="C2297" s="75" t="s">
        <v>3136</v>
      </c>
      <c r="D2297" s="75">
        <v>5</v>
      </c>
      <c r="E2297" s="75" t="s">
        <v>3135</v>
      </c>
      <c r="F2297" s="75" t="s">
        <v>3136</v>
      </c>
    </row>
    <row r="2298" spans="1:6">
      <c r="A2298" s="75">
        <v>5</v>
      </c>
      <c r="B2298" s="76" t="s">
        <v>3137</v>
      </c>
      <c r="C2298" s="75" t="s">
        <v>3138</v>
      </c>
      <c r="D2298" s="75">
        <v>5</v>
      </c>
      <c r="E2298" s="75" t="s">
        <v>3137</v>
      </c>
      <c r="F2298" s="75" t="s">
        <v>3138</v>
      </c>
    </row>
    <row r="2299" spans="1:6">
      <c r="A2299" s="75">
        <v>5</v>
      </c>
      <c r="B2299" s="76" t="s">
        <v>3139</v>
      </c>
      <c r="C2299" s="75" t="s">
        <v>3140</v>
      </c>
      <c r="D2299" s="75">
        <v>5</v>
      </c>
      <c r="E2299" s="75" t="s">
        <v>3139</v>
      </c>
      <c r="F2299" s="75" t="s">
        <v>3140</v>
      </c>
    </row>
    <row r="2300" spans="1:6">
      <c r="A2300" s="75">
        <v>5</v>
      </c>
      <c r="B2300" s="76" t="s">
        <v>3141</v>
      </c>
      <c r="C2300" s="75" t="s">
        <v>3142</v>
      </c>
      <c r="D2300" s="75">
        <v>5</v>
      </c>
      <c r="E2300" s="75" t="s">
        <v>3141</v>
      </c>
      <c r="F2300" s="75" t="s">
        <v>6402</v>
      </c>
    </row>
    <row r="2301" spans="1:6">
      <c r="A2301" s="75">
        <v>4</v>
      </c>
      <c r="B2301" s="76" t="s">
        <v>3899</v>
      </c>
      <c r="C2301" s="75" t="s">
        <v>6403</v>
      </c>
      <c r="D2301" s="75">
        <v>4</v>
      </c>
      <c r="E2301" s="75" t="s">
        <v>3899</v>
      </c>
      <c r="F2301" s="75" t="s">
        <v>6404</v>
      </c>
    </row>
    <row r="2302" spans="1:6">
      <c r="A2302" s="75">
        <v>5</v>
      </c>
      <c r="B2302" s="76" t="s">
        <v>3143</v>
      </c>
      <c r="C2302" s="75" t="s">
        <v>3144</v>
      </c>
      <c r="D2302" s="75">
        <v>5</v>
      </c>
      <c r="E2302" s="75" t="s">
        <v>3143</v>
      </c>
      <c r="F2302" s="75" t="s">
        <v>6405</v>
      </c>
    </row>
    <row r="2303" spans="1:6">
      <c r="A2303" s="75">
        <v>5</v>
      </c>
      <c r="B2303" s="76" t="s">
        <v>3145</v>
      </c>
      <c r="C2303" s="75" t="s">
        <v>3146</v>
      </c>
      <c r="D2303" s="75">
        <v>5</v>
      </c>
      <c r="E2303" s="75" t="s">
        <v>3145</v>
      </c>
      <c r="F2303" s="75" t="s">
        <v>6406</v>
      </c>
    </row>
    <row r="2304" spans="1:6">
      <c r="A2304" s="75">
        <v>5</v>
      </c>
      <c r="B2304" s="76" t="s">
        <v>3147</v>
      </c>
      <c r="C2304" s="75" t="s">
        <v>3148</v>
      </c>
      <c r="D2304" s="75">
        <v>5</v>
      </c>
      <c r="E2304" s="75" t="s">
        <v>3147</v>
      </c>
      <c r="F2304" s="75" t="s">
        <v>6407</v>
      </c>
    </row>
    <row r="2305" spans="1:6">
      <c r="A2305" s="75">
        <v>5</v>
      </c>
      <c r="B2305" s="76" t="s">
        <v>3149</v>
      </c>
      <c r="C2305" s="75" t="s">
        <v>3150</v>
      </c>
      <c r="D2305" s="75">
        <v>5</v>
      </c>
      <c r="E2305" s="75" t="s">
        <v>3147</v>
      </c>
      <c r="F2305" s="75" t="s">
        <v>6407</v>
      </c>
    </row>
    <row r="2306" spans="1:6">
      <c r="A2306" s="75">
        <v>4</v>
      </c>
      <c r="B2306" s="76" t="s">
        <v>3900</v>
      </c>
      <c r="C2306" s="75" t="s">
        <v>3152</v>
      </c>
      <c r="D2306" s="75">
        <v>4</v>
      </c>
      <c r="E2306" s="75" t="s">
        <v>3900</v>
      </c>
      <c r="F2306" s="75" t="s">
        <v>6408</v>
      </c>
    </row>
    <row r="2307" spans="1:6">
      <c r="A2307" s="75">
        <v>5</v>
      </c>
      <c r="B2307" s="76" t="s">
        <v>3151</v>
      </c>
      <c r="C2307" s="75" t="s">
        <v>3152</v>
      </c>
      <c r="D2307" s="75">
        <v>5</v>
      </c>
      <c r="E2307" s="75" t="s">
        <v>3151</v>
      </c>
      <c r="F2307" s="75" t="s">
        <v>6408</v>
      </c>
    </row>
    <row r="2308" spans="1:6">
      <c r="A2308" s="75">
        <v>3</v>
      </c>
      <c r="B2308" s="76" t="s">
        <v>6409</v>
      </c>
      <c r="C2308" s="75" t="s">
        <v>6410</v>
      </c>
      <c r="D2308" s="75">
        <v>3</v>
      </c>
      <c r="E2308" s="75" t="s">
        <v>6409</v>
      </c>
      <c r="F2308" s="75" t="s">
        <v>6411</v>
      </c>
    </row>
    <row r="2309" spans="1:6">
      <c r="A2309" s="75">
        <v>4</v>
      </c>
      <c r="B2309" s="76" t="s">
        <v>3901</v>
      </c>
      <c r="C2309" s="75" t="s">
        <v>3154</v>
      </c>
      <c r="D2309" s="75">
        <v>4</v>
      </c>
      <c r="E2309" s="75" t="s">
        <v>3901</v>
      </c>
      <c r="F2309" s="75" t="s">
        <v>3154</v>
      </c>
    </row>
    <row r="2310" spans="1:6">
      <c r="A2310" s="75">
        <v>5</v>
      </c>
      <c r="B2310" s="76" t="s">
        <v>3153</v>
      </c>
      <c r="C2310" s="75" t="s">
        <v>3154</v>
      </c>
      <c r="D2310" s="75">
        <v>5</v>
      </c>
      <c r="E2310" s="75" t="s">
        <v>3153</v>
      </c>
      <c r="F2310" s="75" t="s">
        <v>3154</v>
      </c>
    </row>
    <row r="2311" spans="1:6">
      <c r="A2311" s="75">
        <v>4</v>
      </c>
      <c r="B2311" s="76" t="s">
        <v>3902</v>
      </c>
      <c r="C2311" s="75" t="s">
        <v>3156</v>
      </c>
      <c r="D2311" s="75">
        <v>4</v>
      </c>
      <c r="E2311" s="75" t="s">
        <v>3902</v>
      </c>
      <c r="F2311" s="75" t="s">
        <v>6412</v>
      </c>
    </row>
    <row r="2312" spans="1:6">
      <c r="A2312" s="75">
        <v>5</v>
      </c>
      <c r="B2312" s="76" t="s">
        <v>3155</v>
      </c>
      <c r="C2312" s="75" t="s">
        <v>3156</v>
      </c>
      <c r="D2312" s="75">
        <v>5</v>
      </c>
      <c r="E2312" s="75" t="s">
        <v>3155</v>
      </c>
      <c r="F2312" s="75" t="s">
        <v>6412</v>
      </c>
    </row>
    <row r="2313" spans="1:6">
      <c r="A2313" s="75">
        <v>4</v>
      </c>
      <c r="B2313" s="76" t="s">
        <v>3903</v>
      </c>
      <c r="C2313" s="75" t="s">
        <v>3158</v>
      </c>
      <c r="D2313" s="75">
        <v>4</v>
      </c>
      <c r="E2313" s="75" t="s">
        <v>3903</v>
      </c>
      <c r="F2313" s="75" t="s">
        <v>6413</v>
      </c>
    </row>
    <row r="2314" spans="1:6">
      <c r="A2314" s="75">
        <v>5</v>
      </c>
      <c r="B2314" s="76" t="s">
        <v>3157</v>
      </c>
      <c r="C2314" s="75" t="s">
        <v>3158</v>
      </c>
      <c r="D2314" s="75">
        <v>5</v>
      </c>
      <c r="E2314" s="75" t="s">
        <v>3157</v>
      </c>
      <c r="F2314" s="75" t="s">
        <v>6413</v>
      </c>
    </row>
    <row r="2315" spans="1:6">
      <c r="A2315" s="75">
        <v>4</v>
      </c>
      <c r="B2315" s="76" t="s">
        <v>3904</v>
      </c>
      <c r="C2315" s="75" t="s">
        <v>3160</v>
      </c>
      <c r="D2315" s="75">
        <v>4</v>
      </c>
      <c r="E2315" s="75" t="s">
        <v>3904</v>
      </c>
      <c r="F2315" s="75" t="s">
        <v>6414</v>
      </c>
    </row>
    <row r="2316" spans="1:6">
      <c r="A2316" s="75">
        <v>5</v>
      </c>
      <c r="B2316" s="76" t="s">
        <v>3159</v>
      </c>
      <c r="C2316" s="75" t="s">
        <v>3160</v>
      </c>
      <c r="D2316" s="75">
        <v>5</v>
      </c>
      <c r="E2316" s="75" t="s">
        <v>3159</v>
      </c>
      <c r="F2316" s="75" t="s">
        <v>6414</v>
      </c>
    </row>
    <row r="2317" spans="1:6">
      <c r="A2317" s="75">
        <v>4</v>
      </c>
      <c r="B2317" s="76" t="s">
        <v>3905</v>
      </c>
      <c r="C2317" s="75" t="s">
        <v>3162</v>
      </c>
      <c r="D2317" s="75">
        <v>4</v>
      </c>
      <c r="E2317" s="75" t="s">
        <v>3905</v>
      </c>
      <c r="F2317" s="75" t="s">
        <v>6415</v>
      </c>
    </row>
    <row r="2318" spans="1:6">
      <c r="A2318" s="75">
        <v>5</v>
      </c>
      <c r="B2318" s="76" t="s">
        <v>3161</v>
      </c>
      <c r="C2318" s="75" t="s">
        <v>3162</v>
      </c>
      <c r="D2318" s="75">
        <v>5</v>
      </c>
      <c r="E2318" s="75" t="s">
        <v>3161</v>
      </c>
      <c r="F2318" s="75" t="s">
        <v>6415</v>
      </c>
    </row>
    <row r="2319" spans="1:6">
      <c r="A2319" s="75">
        <v>3</v>
      </c>
      <c r="B2319" s="76" t="s">
        <v>6416</v>
      </c>
      <c r="C2319" s="75" t="s">
        <v>3164</v>
      </c>
      <c r="D2319" s="75">
        <v>3</v>
      </c>
      <c r="E2319" s="75" t="s">
        <v>6416</v>
      </c>
      <c r="F2319" s="75" t="s">
        <v>6417</v>
      </c>
    </row>
    <row r="2320" spans="1:6">
      <c r="A2320" s="75">
        <v>4</v>
      </c>
      <c r="B2320" s="76" t="s">
        <v>3906</v>
      </c>
      <c r="C2320" s="75" t="s">
        <v>3164</v>
      </c>
      <c r="D2320" s="75">
        <v>4</v>
      </c>
      <c r="E2320" s="75" t="s">
        <v>3906</v>
      </c>
      <c r="F2320" s="75" t="s">
        <v>6417</v>
      </c>
    </row>
    <row r="2321" spans="1:6">
      <c r="A2321" s="75">
        <v>5</v>
      </c>
      <c r="B2321" s="76" t="s">
        <v>3163</v>
      </c>
      <c r="C2321" s="75" t="s">
        <v>3164</v>
      </c>
      <c r="D2321" s="75">
        <v>5</v>
      </c>
      <c r="E2321" s="75" t="s">
        <v>3163</v>
      </c>
      <c r="F2321" s="75" t="s">
        <v>6417</v>
      </c>
    </row>
    <row r="2322" spans="1:6">
      <c r="A2322" s="75">
        <v>1</v>
      </c>
      <c r="B2322" s="76" t="s">
        <v>6418</v>
      </c>
      <c r="C2322" s="75" t="s">
        <v>6419</v>
      </c>
      <c r="D2322" s="75">
        <v>1</v>
      </c>
      <c r="E2322" s="75" t="s">
        <v>4152</v>
      </c>
      <c r="F2322" s="75" t="s">
        <v>5112</v>
      </c>
    </row>
    <row r="2323" spans="1:6">
      <c r="A2323" s="75">
        <v>1</v>
      </c>
      <c r="B2323" s="76" t="s">
        <v>6418</v>
      </c>
      <c r="C2323" s="75" t="s">
        <v>6419</v>
      </c>
      <c r="D2323" s="75">
        <v>1</v>
      </c>
      <c r="E2323" s="75" t="s">
        <v>6394</v>
      </c>
      <c r="F2323" s="75" t="s">
        <v>6419</v>
      </c>
    </row>
    <row r="2324" spans="1:6">
      <c r="A2324" s="75">
        <v>2</v>
      </c>
      <c r="B2324" s="76" t="s">
        <v>4913</v>
      </c>
      <c r="C2324" s="75" t="s">
        <v>6419</v>
      </c>
      <c r="D2324" s="75">
        <v>2</v>
      </c>
      <c r="E2324" s="75" t="s">
        <v>4911</v>
      </c>
      <c r="F2324" s="75" t="s">
        <v>5269</v>
      </c>
    </row>
    <row r="2325" spans="1:6">
      <c r="A2325" s="75">
        <v>2</v>
      </c>
      <c r="B2325" s="76" t="s">
        <v>4913</v>
      </c>
      <c r="C2325" s="75" t="s">
        <v>6419</v>
      </c>
      <c r="D2325" s="75">
        <v>2</v>
      </c>
      <c r="E2325" s="75" t="s">
        <v>4913</v>
      </c>
      <c r="F2325" s="75" t="s">
        <v>6419</v>
      </c>
    </row>
    <row r="2326" spans="1:6">
      <c r="A2326" s="75">
        <v>3</v>
      </c>
      <c r="B2326" s="76" t="s">
        <v>6420</v>
      </c>
      <c r="C2326" s="75" t="s">
        <v>3166</v>
      </c>
      <c r="D2326" s="75">
        <v>3</v>
      </c>
      <c r="E2326" s="75" t="s">
        <v>6420</v>
      </c>
      <c r="F2326" s="75" t="s">
        <v>6421</v>
      </c>
    </row>
    <row r="2327" spans="1:6">
      <c r="A2327" s="75">
        <v>4</v>
      </c>
      <c r="B2327" s="76" t="s">
        <v>3907</v>
      </c>
      <c r="C2327" s="75" t="s">
        <v>3166</v>
      </c>
      <c r="D2327" s="75">
        <v>4</v>
      </c>
      <c r="E2327" s="75" t="s">
        <v>3907</v>
      </c>
      <c r="F2327" s="75" t="s">
        <v>6421</v>
      </c>
    </row>
    <row r="2328" spans="1:6">
      <c r="A2328" s="75">
        <v>5</v>
      </c>
      <c r="B2328" s="76" t="s">
        <v>3165</v>
      </c>
      <c r="C2328" s="75" t="s">
        <v>3166</v>
      </c>
      <c r="D2328" s="75">
        <v>5</v>
      </c>
      <c r="E2328" s="75" t="s">
        <v>3165</v>
      </c>
      <c r="F2328" s="75" t="s">
        <v>6421</v>
      </c>
    </row>
    <row r="2329" spans="1:6">
      <c r="A2329" s="75">
        <v>3</v>
      </c>
      <c r="B2329" s="76" t="s">
        <v>6422</v>
      </c>
      <c r="C2329" s="75" t="s">
        <v>6423</v>
      </c>
      <c r="D2329" s="75">
        <v>3</v>
      </c>
      <c r="E2329" s="75" t="s">
        <v>6422</v>
      </c>
      <c r="F2329" s="75" t="s">
        <v>6423</v>
      </c>
    </row>
    <row r="2330" spans="1:6">
      <c r="A2330" s="75">
        <v>4</v>
      </c>
      <c r="B2330" s="76" t="s">
        <v>3908</v>
      </c>
      <c r="C2330" s="75" t="s">
        <v>6423</v>
      </c>
      <c r="D2330" s="75">
        <v>4</v>
      </c>
      <c r="E2330" s="75" t="s">
        <v>3908</v>
      </c>
      <c r="F2330" s="75" t="s">
        <v>6423</v>
      </c>
    </row>
    <row r="2331" spans="1:6">
      <c r="A2331" s="75">
        <v>5</v>
      </c>
      <c r="B2331" s="76" t="s">
        <v>3167</v>
      </c>
      <c r="C2331" s="75" t="s">
        <v>3168</v>
      </c>
      <c r="D2331" s="75">
        <v>5</v>
      </c>
      <c r="E2331" s="75" t="s">
        <v>3167</v>
      </c>
      <c r="F2331" s="75" t="s">
        <v>3168</v>
      </c>
    </row>
    <row r="2332" spans="1:6">
      <c r="A2332" s="75">
        <v>5</v>
      </c>
      <c r="B2332" s="76" t="s">
        <v>3169</v>
      </c>
      <c r="C2332" s="75" t="s">
        <v>3170</v>
      </c>
      <c r="D2332" s="75">
        <v>5</v>
      </c>
      <c r="E2332" s="75" t="s">
        <v>3169</v>
      </c>
      <c r="F2332" s="75" t="s">
        <v>3170</v>
      </c>
    </row>
    <row r="2333" spans="1:6">
      <c r="A2333" s="75">
        <v>3</v>
      </c>
      <c r="B2333" s="76" t="s">
        <v>6424</v>
      </c>
      <c r="C2333" s="75" t="s">
        <v>6425</v>
      </c>
      <c r="D2333" s="75">
        <v>3</v>
      </c>
      <c r="E2333" s="75" t="s">
        <v>6424</v>
      </c>
      <c r="F2333" s="75" t="s">
        <v>6426</v>
      </c>
    </row>
    <row r="2334" spans="1:6">
      <c r="A2334" s="75">
        <v>3</v>
      </c>
      <c r="B2334" s="76" t="s">
        <v>6424</v>
      </c>
      <c r="C2334" s="75" t="s">
        <v>6425</v>
      </c>
      <c r="D2334" s="75">
        <v>3</v>
      </c>
      <c r="E2334" s="75" t="s">
        <v>6427</v>
      </c>
      <c r="F2334" s="75" t="s">
        <v>6428</v>
      </c>
    </row>
    <row r="2335" spans="1:6">
      <c r="A2335" s="75">
        <v>4</v>
      </c>
      <c r="B2335" s="76" t="s">
        <v>3909</v>
      </c>
      <c r="C2335" s="75" t="s">
        <v>3172</v>
      </c>
      <c r="D2335" s="75">
        <v>4</v>
      </c>
      <c r="E2335" s="75" t="s">
        <v>3909</v>
      </c>
      <c r="F2335" s="75" t="s">
        <v>6429</v>
      </c>
    </row>
    <row r="2336" spans="1:6">
      <c r="A2336" s="75">
        <v>5</v>
      </c>
      <c r="B2336" s="76" t="s">
        <v>3171</v>
      </c>
      <c r="C2336" s="75" t="s">
        <v>3172</v>
      </c>
      <c r="D2336" s="75">
        <v>5</v>
      </c>
      <c r="E2336" s="75" t="s">
        <v>3171</v>
      </c>
      <c r="F2336" s="75" t="s">
        <v>6429</v>
      </c>
    </row>
    <row r="2337" spans="1:6">
      <c r="A2337" s="75">
        <v>4</v>
      </c>
      <c r="B2337" s="76" t="s">
        <v>3910</v>
      </c>
      <c r="C2337" s="75" t="s">
        <v>3174</v>
      </c>
      <c r="D2337" s="75">
        <v>4</v>
      </c>
      <c r="E2337" s="75" t="s">
        <v>3910</v>
      </c>
      <c r="F2337" s="75" t="s">
        <v>6430</v>
      </c>
    </row>
    <row r="2338" spans="1:6">
      <c r="A2338" s="75">
        <v>5</v>
      </c>
      <c r="B2338" s="76" t="s">
        <v>3173</v>
      </c>
      <c r="C2338" s="75" t="s">
        <v>3174</v>
      </c>
      <c r="D2338" s="75">
        <v>5</v>
      </c>
      <c r="E2338" s="75" t="s">
        <v>3173</v>
      </c>
      <c r="F2338" s="75" t="s">
        <v>6430</v>
      </c>
    </row>
    <row r="2339" spans="1:6">
      <c r="A2339" s="75">
        <v>4</v>
      </c>
      <c r="B2339" s="76" t="s">
        <v>3911</v>
      </c>
      <c r="C2339" s="75" t="s">
        <v>3176</v>
      </c>
      <c r="D2339" s="75">
        <v>4</v>
      </c>
      <c r="E2339" s="75" t="s">
        <v>6431</v>
      </c>
      <c r="F2339" s="75" t="s">
        <v>3176</v>
      </c>
    </row>
    <row r="2340" spans="1:6">
      <c r="A2340" s="75">
        <v>5</v>
      </c>
      <c r="B2340" s="76" t="s">
        <v>3175</v>
      </c>
      <c r="C2340" s="75" t="s">
        <v>3176</v>
      </c>
      <c r="D2340" s="75">
        <v>5</v>
      </c>
      <c r="E2340" s="75" t="s">
        <v>6432</v>
      </c>
      <c r="F2340" s="75" t="s">
        <v>3176</v>
      </c>
    </row>
    <row r="2341" spans="1:6">
      <c r="A2341" s="75">
        <v>3</v>
      </c>
      <c r="B2341" s="76" t="s">
        <v>6427</v>
      </c>
      <c r="C2341" s="75" t="s">
        <v>3178</v>
      </c>
      <c r="D2341" s="75">
        <v>3</v>
      </c>
      <c r="E2341" s="75" t="s">
        <v>6427</v>
      </c>
      <c r="F2341" s="75" t="s">
        <v>6428</v>
      </c>
    </row>
    <row r="2342" spans="1:6">
      <c r="A2342" s="75">
        <v>4</v>
      </c>
      <c r="B2342" s="76" t="s">
        <v>3912</v>
      </c>
      <c r="C2342" s="75" t="s">
        <v>3178</v>
      </c>
      <c r="D2342" s="75">
        <v>4</v>
      </c>
      <c r="E2342" s="75" t="s">
        <v>6433</v>
      </c>
      <c r="F2342" s="75" t="s">
        <v>3178</v>
      </c>
    </row>
    <row r="2343" spans="1:6">
      <c r="A2343" s="75">
        <v>5</v>
      </c>
      <c r="B2343" s="76" t="s">
        <v>3177</v>
      </c>
      <c r="C2343" s="75" t="s">
        <v>3178</v>
      </c>
      <c r="D2343" s="75">
        <v>5</v>
      </c>
      <c r="E2343" s="75" t="s">
        <v>6434</v>
      </c>
      <c r="F2343" s="75" t="s">
        <v>3178</v>
      </c>
    </row>
    <row r="2344" spans="1:6">
      <c r="A2344" s="75">
        <v>3</v>
      </c>
      <c r="B2344" s="76" t="s">
        <v>6435</v>
      </c>
      <c r="C2344" s="75" t="s">
        <v>6436</v>
      </c>
      <c r="D2344" s="75">
        <v>3</v>
      </c>
      <c r="E2344" s="75" t="s">
        <v>6435</v>
      </c>
      <c r="F2344" s="75" t="s">
        <v>6437</v>
      </c>
    </row>
    <row r="2345" spans="1:6">
      <c r="A2345" s="75">
        <v>4</v>
      </c>
      <c r="B2345" s="76" t="s">
        <v>3913</v>
      </c>
      <c r="C2345" s="75" t="s">
        <v>3180</v>
      </c>
      <c r="D2345" s="75">
        <v>4</v>
      </c>
      <c r="E2345" s="75" t="s">
        <v>3913</v>
      </c>
      <c r="F2345" s="75" t="s">
        <v>6438</v>
      </c>
    </row>
    <row r="2346" spans="1:6">
      <c r="A2346" s="75">
        <v>5</v>
      </c>
      <c r="B2346" s="76" t="s">
        <v>3179</v>
      </c>
      <c r="C2346" s="75" t="s">
        <v>3180</v>
      </c>
      <c r="D2346" s="75">
        <v>5</v>
      </c>
      <c r="E2346" s="75" t="s">
        <v>3179</v>
      </c>
      <c r="F2346" s="75" t="s">
        <v>6438</v>
      </c>
    </row>
    <row r="2347" spans="1:6">
      <c r="A2347" s="75">
        <v>4</v>
      </c>
      <c r="B2347" s="76" t="s">
        <v>3914</v>
      </c>
      <c r="C2347" s="75" t="s">
        <v>3182</v>
      </c>
      <c r="D2347" s="75">
        <v>4</v>
      </c>
      <c r="E2347" s="75" t="s">
        <v>3914</v>
      </c>
      <c r="F2347" s="75" t="s">
        <v>6439</v>
      </c>
    </row>
    <row r="2348" spans="1:6">
      <c r="A2348" s="75">
        <v>5</v>
      </c>
      <c r="B2348" s="76" t="s">
        <v>3181</v>
      </c>
      <c r="C2348" s="75" t="s">
        <v>3182</v>
      </c>
      <c r="D2348" s="75">
        <v>5</v>
      </c>
      <c r="E2348" s="75" t="s">
        <v>3181</v>
      </c>
      <c r="F2348" s="75" t="s">
        <v>6439</v>
      </c>
    </row>
    <row r="2349" spans="1:6">
      <c r="A2349" s="75">
        <v>4</v>
      </c>
      <c r="B2349" s="76" t="s">
        <v>3915</v>
      </c>
      <c r="C2349" s="75" t="s">
        <v>3184</v>
      </c>
      <c r="D2349" s="75">
        <v>4</v>
      </c>
      <c r="E2349" s="75" t="s">
        <v>3915</v>
      </c>
      <c r="F2349" s="75" t="s">
        <v>3184</v>
      </c>
    </row>
    <row r="2350" spans="1:6">
      <c r="A2350" s="75">
        <v>5</v>
      </c>
      <c r="B2350" s="76" t="s">
        <v>3183</v>
      </c>
      <c r="C2350" s="75" t="s">
        <v>3184</v>
      </c>
      <c r="D2350" s="75">
        <v>5</v>
      </c>
      <c r="E2350" s="75" t="s">
        <v>3183</v>
      </c>
      <c r="F2350" s="75" t="s">
        <v>3184</v>
      </c>
    </row>
    <row r="2351" spans="1:6">
      <c r="A2351" s="75">
        <v>4</v>
      </c>
      <c r="B2351" s="76" t="s">
        <v>3916</v>
      </c>
      <c r="C2351" s="75" t="s">
        <v>6440</v>
      </c>
      <c r="D2351" s="75">
        <v>4</v>
      </c>
      <c r="E2351" s="75" t="s">
        <v>3916</v>
      </c>
      <c r="F2351" s="75" t="s">
        <v>6441</v>
      </c>
    </row>
    <row r="2352" spans="1:6">
      <c r="A2352" s="75">
        <v>5</v>
      </c>
      <c r="B2352" s="76" t="s">
        <v>3185</v>
      </c>
      <c r="C2352" s="75" t="s">
        <v>3186</v>
      </c>
      <c r="D2352" s="75">
        <v>5</v>
      </c>
      <c r="E2352" s="75" t="s">
        <v>3185</v>
      </c>
      <c r="F2352" s="75" t="s">
        <v>3186</v>
      </c>
    </row>
    <row r="2353" spans="1:6">
      <c r="A2353" s="75">
        <v>5</v>
      </c>
      <c r="B2353" s="76" t="s">
        <v>3187</v>
      </c>
      <c r="C2353" s="75" t="s">
        <v>3188</v>
      </c>
      <c r="D2353" s="75">
        <v>5</v>
      </c>
      <c r="E2353" s="75" t="s">
        <v>3187</v>
      </c>
      <c r="F2353" s="75" t="s">
        <v>3188</v>
      </c>
    </row>
    <row r="2354" spans="1:6">
      <c r="A2354" s="75">
        <v>5</v>
      </c>
      <c r="B2354" s="76" t="s">
        <v>3189</v>
      </c>
      <c r="C2354" s="75" t="s">
        <v>3190</v>
      </c>
      <c r="D2354" s="75">
        <v>5</v>
      </c>
      <c r="E2354" s="75" t="s">
        <v>3189</v>
      </c>
      <c r="F2354" s="75" t="s">
        <v>6442</v>
      </c>
    </row>
    <row r="2355" spans="1:6">
      <c r="A2355" s="75">
        <v>3</v>
      </c>
      <c r="B2355" s="76" t="s">
        <v>6443</v>
      </c>
      <c r="C2355" s="75" t="s">
        <v>6444</v>
      </c>
      <c r="D2355" s="75">
        <v>3</v>
      </c>
      <c r="E2355" s="75" t="s">
        <v>5693</v>
      </c>
      <c r="F2355" s="75" t="s">
        <v>5694</v>
      </c>
    </row>
    <row r="2356" spans="1:6">
      <c r="A2356" s="75">
        <v>3</v>
      </c>
      <c r="B2356" s="76" t="s">
        <v>6443</v>
      </c>
      <c r="C2356" s="75" t="s">
        <v>6444</v>
      </c>
      <c r="D2356" s="75">
        <v>3</v>
      </c>
      <c r="E2356" s="75" t="s">
        <v>6443</v>
      </c>
      <c r="F2356" s="75" t="s">
        <v>6445</v>
      </c>
    </row>
    <row r="2357" spans="1:6">
      <c r="A2357" s="75">
        <v>4</v>
      </c>
      <c r="B2357" s="76" t="s">
        <v>3917</v>
      </c>
      <c r="C2357" s="75" t="s">
        <v>3192</v>
      </c>
      <c r="D2357" s="75">
        <v>4</v>
      </c>
      <c r="E2357" s="75" t="s">
        <v>3897</v>
      </c>
      <c r="F2357" s="75" t="s">
        <v>5695</v>
      </c>
    </row>
    <row r="2358" spans="1:6">
      <c r="A2358" s="75">
        <v>5</v>
      </c>
      <c r="B2358" s="76" t="s">
        <v>3191</v>
      </c>
      <c r="C2358" s="75" t="s">
        <v>3192</v>
      </c>
      <c r="D2358" s="75">
        <v>5</v>
      </c>
      <c r="E2358" s="75" t="s">
        <v>3133</v>
      </c>
      <c r="F2358" s="75" t="s">
        <v>5695</v>
      </c>
    </row>
    <row r="2359" spans="1:6">
      <c r="A2359" s="75">
        <v>4</v>
      </c>
      <c r="B2359" s="76" t="s">
        <v>3918</v>
      </c>
      <c r="C2359" s="75" t="s">
        <v>3194</v>
      </c>
      <c r="D2359" s="75">
        <v>4</v>
      </c>
      <c r="E2359" s="75" t="s">
        <v>6446</v>
      </c>
      <c r="F2359" s="75" t="s">
        <v>6445</v>
      </c>
    </row>
    <row r="2360" spans="1:6">
      <c r="A2360" s="75">
        <v>5</v>
      </c>
      <c r="B2360" s="76" t="s">
        <v>3193</v>
      </c>
      <c r="C2360" s="75" t="s">
        <v>3194</v>
      </c>
      <c r="D2360" s="75">
        <v>5</v>
      </c>
      <c r="E2360" s="75" t="s">
        <v>6447</v>
      </c>
      <c r="F2360" s="75" t="s">
        <v>6445</v>
      </c>
    </row>
    <row r="2361" spans="1:6">
      <c r="A2361" s="75">
        <v>1</v>
      </c>
      <c r="B2361" s="76" t="s">
        <v>6448</v>
      </c>
      <c r="C2361" s="75" t="s">
        <v>6449</v>
      </c>
      <c r="D2361" s="75">
        <v>1</v>
      </c>
      <c r="E2361" s="75" t="s">
        <v>4152</v>
      </c>
      <c r="F2361" s="75" t="s">
        <v>5112</v>
      </c>
    </row>
    <row r="2362" spans="1:6">
      <c r="A2362" s="75">
        <v>1</v>
      </c>
      <c r="B2362" s="76" t="s">
        <v>6448</v>
      </c>
      <c r="C2362" s="75" t="s">
        <v>6449</v>
      </c>
      <c r="D2362" s="75">
        <v>1</v>
      </c>
      <c r="E2362" s="75" t="s">
        <v>6418</v>
      </c>
      <c r="F2362" s="75" t="s">
        <v>6450</v>
      </c>
    </row>
    <row r="2363" spans="1:6">
      <c r="A2363" s="75">
        <v>2</v>
      </c>
      <c r="B2363" s="76" t="s">
        <v>4914</v>
      </c>
      <c r="C2363" s="75" t="s">
        <v>6451</v>
      </c>
      <c r="D2363" s="75">
        <v>2</v>
      </c>
      <c r="E2363" s="75" t="s">
        <v>4911</v>
      </c>
      <c r="F2363" s="75" t="s">
        <v>5269</v>
      </c>
    </row>
    <row r="2364" spans="1:6">
      <c r="A2364" s="75">
        <v>2</v>
      </c>
      <c r="B2364" s="76" t="s">
        <v>4914</v>
      </c>
      <c r="C2364" s="75" t="s">
        <v>6451</v>
      </c>
      <c r="D2364" s="75">
        <v>2</v>
      </c>
      <c r="E2364" s="75" t="s">
        <v>4914</v>
      </c>
      <c r="F2364" s="75" t="s">
        <v>6452</v>
      </c>
    </row>
    <row r="2365" spans="1:6">
      <c r="A2365" s="75">
        <v>3</v>
      </c>
      <c r="B2365" s="76" t="s">
        <v>6453</v>
      </c>
      <c r="C2365" s="75" t="s">
        <v>3196</v>
      </c>
      <c r="D2365" s="75">
        <v>3</v>
      </c>
      <c r="E2365" s="75" t="s">
        <v>6453</v>
      </c>
      <c r="F2365" s="75" t="s">
        <v>6454</v>
      </c>
    </row>
    <row r="2366" spans="1:6">
      <c r="A2366" s="75">
        <v>4</v>
      </c>
      <c r="B2366" s="76" t="s">
        <v>3919</v>
      </c>
      <c r="C2366" s="75" t="s">
        <v>3196</v>
      </c>
      <c r="D2366" s="75">
        <v>4</v>
      </c>
      <c r="E2366" s="75" t="s">
        <v>3919</v>
      </c>
      <c r="F2366" s="75" t="s">
        <v>6454</v>
      </c>
    </row>
    <row r="2367" spans="1:6">
      <c r="A2367" s="75">
        <v>5</v>
      </c>
      <c r="B2367" s="76" t="s">
        <v>3195</v>
      </c>
      <c r="C2367" s="75" t="s">
        <v>3196</v>
      </c>
      <c r="D2367" s="75">
        <v>5</v>
      </c>
      <c r="E2367" s="75" t="s">
        <v>3195</v>
      </c>
      <c r="F2367" s="75" t="s">
        <v>6454</v>
      </c>
    </row>
    <row r="2368" spans="1:6">
      <c r="A2368" s="75">
        <v>3</v>
      </c>
      <c r="B2368" s="76" t="s">
        <v>6455</v>
      </c>
      <c r="C2368" s="75" t="s">
        <v>6456</v>
      </c>
      <c r="D2368" s="75">
        <v>3</v>
      </c>
      <c r="E2368" s="75" t="s">
        <v>6455</v>
      </c>
      <c r="F2368" s="75" t="s">
        <v>6457</v>
      </c>
    </row>
    <row r="2369" spans="1:6">
      <c r="A2369" s="75">
        <v>4</v>
      </c>
      <c r="B2369" s="76" t="s">
        <v>3920</v>
      </c>
      <c r="C2369" s="75" t="s">
        <v>3198</v>
      </c>
      <c r="D2369" s="75">
        <v>4</v>
      </c>
      <c r="E2369" s="75" t="s">
        <v>3920</v>
      </c>
      <c r="F2369" s="75" t="s">
        <v>6458</v>
      </c>
    </row>
    <row r="2370" spans="1:6">
      <c r="A2370" s="75">
        <v>5</v>
      </c>
      <c r="B2370" s="76" t="s">
        <v>3197</v>
      </c>
      <c r="C2370" s="75" t="s">
        <v>3198</v>
      </c>
      <c r="D2370" s="75">
        <v>5</v>
      </c>
      <c r="E2370" s="75" t="s">
        <v>3197</v>
      </c>
      <c r="F2370" s="75" t="s">
        <v>6458</v>
      </c>
    </row>
    <row r="2371" spans="1:6">
      <c r="A2371" s="75">
        <v>4</v>
      </c>
      <c r="B2371" s="76" t="s">
        <v>3921</v>
      </c>
      <c r="C2371" s="75" t="s">
        <v>3200</v>
      </c>
      <c r="D2371" s="75">
        <v>4</v>
      </c>
      <c r="E2371" s="75" t="s">
        <v>3921</v>
      </c>
      <c r="F2371" s="75" t="s">
        <v>6459</v>
      </c>
    </row>
    <row r="2372" spans="1:6">
      <c r="A2372" s="75">
        <v>5</v>
      </c>
      <c r="B2372" s="76" t="s">
        <v>3199</v>
      </c>
      <c r="C2372" s="75" t="s">
        <v>3200</v>
      </c>
      <c r="D2372" s="75">
        <v>5</v>
      </c>
      <c r="E2372" s="75" t="s">
        <v>3199</v>
      </c>
      <c r="F2372" s="75" t="s">
        <v>6459</v>
      </c>
    </row>
    <row r="2373" spans="1:6">
      <c r="A2373" s="75">
        <v>4</v>
      </c>
      <c r="B2373" s="76" t="s">
        <v>3922</v>
      </c>
      <c r="C2373" s="75" t="s">
        <v>3202</v>
      </c>
      <c r="D2373" s="75">
        <v>4</v>
      </c>
      <c r="E2373" s="75" t="s">
        <v>3922</v>
      </c>
      <c r="F2373" s="75" t="s">
        <v>6460</v>
      </c>
    </row>
    <row r="2374" spans="1:6">
      <c r="A2374" s="75">
        <v>5</v>
      </c>
      <c r="B2374" s="76" t="s">
        <v>3201</v>
      </c>
      <c r="C2374" s="75" t="s">
        <v>3202</v>
      </c>
      <c r="D2374" s="75">
        <v>5</v>
      </c>
      <c r="E2374" s="75" t="s">
        <v>3201</v>
      </c>
      <c r="F2374" s="75" t="s">
        <v>6460</v>
      </c>
    </row>
    <row r="2375" spans="1:6">
      <c r="A2375" s="75">
        <v>3</v>
      </c>
      <c r="B2375" s="76" t="s">
        <v>6461</v>
      </c>
      <c r="C2375" s="75" t="s">
        <v>6462</v>
      </c>
      <c r="D2375" s="75">
        <v>3</v>
      </c>
      <c r="E2375" s="75" t="s">
        <v>5693</v>
      </c>
      <c r="F2375" s="75" t="s">
        <v>5694</v>
      </c>
    </row>
    <row r="2376" spans="1:6">
      <c r="A2376" s="75">
        <v>3</v>
      </c>
      <c r="B2376" s="76" t="s">
        <v>6461</v>
      </c>
      <c r="C2376" s="75" t="s">
        <v>6462</v>
      </c>
      <c r="D2376" s="75">
        <v>3</v>
      </c>
      <c r="E2376" s="75" t="s">
        <v>6461</v>
      </c>
      <c r="F2376" s="75" t="s">
        <v>6463</v>
      </c>
    </row>
    <row r="2377" spans="1:6">
      <c r="A2377" s="75">
        <v>4</v>
      </c>
      <c r="B2377" s="76" t="s">
        <v>3923</v>
      </c>
      <c r="C2377" s="75" t="s">
        <v>6464</v>
      </c>
      <c r="D2377" s="75">
        <v>4</v>
      </c>
      <c r="E2377" s="75" t="s">
        <v>6465</v>
      </c>
      <c r="F2377" s="75" t="s">
        <v>6463</v>
      </c>
    </row>
    <row r="2378" spans="1:6">
      <c r="A2378" s="75">
        <v>5</v>
      </c>
      <c r="B2378" s="76" t="s">
        <v>3203</v>
      </c>
      <c r="C2378" s="75" t="s">
        <v>3204</v>
      </c>
      <c r="D2378" s="75">
        <v>5</v>
      </c>
      <c r="E2378" s="75" t="s">
        <v>6466</v>
      </c>
      <c r="F2378" s="75" t="s">
        <v>6467</v>
      </c>
    </row>
    <row r="2379" spans="1:6">
      <c r="A2379" s="75">
        <v>5</v>
      </c>
      <c r="B2379" s="76" t="s">
        <v>3205</v>
      </c>
      <c r="C2379" s="75" t="s">
        <v>3206</v>
      </c>
      <c r="D2379" s="75">
        <v>5</v>
      </c>
      <c r="E2379" s="75" t="s">
        <v>6468</v>
      </c>
      <c r="F2379" s="75" t="s">
        <v>6469</v>
      </c>
    </row>
    <row r="2380" spans="1:6">
      <c r="A2380" s="75">
        <v>4</v>
      </c>
      <c r="B2380" s="76" t="s">
        <v>3924</v>
      </c>
      <c r="C2380" s="75" t="s">
        <v>3208</v>
      </c>
      <c r="D2380" s="75">
        <v>4</v>
      </c>
      <c r="E2380" s="75" t="s">
        <v>6465</v>
      </c>
      <c r="F2380" s="75" t="s">
        <v>6463</v>
      </c>
    </row>
    <row r="2381" spans="1:6">
      <c r="A2381" s="75">
        <v>5</v>
      </c>
      <c r="B2381" s="76" t="s">
        <v>3207</v>
      </c>
      <c r="C2381" s="75" t="s">
        <v>3208</v>
      </c>
      <c r="D2381" s="75">
        <v>5</v>
      </c>
      <c r="E2381" s="75" t="s">
        <v>6470</v>
      </c>
      <c r="F2381" s="75" t="s">
        <v>6471</v>
      </c>
    </row>
    <row r="2382" spans="1:6">
      <c r="A2382" s="75">
        <v>4</v>
      </c>
      <c r="B2382" s="76" t="s">
        <v>3925</v>
      </c>
      <c r="C2382" s="75" t="s">
        <v>3210</v>
      </c>
      <c r="D2382" s="75">
        <v>4</v>
      </c>
      <c r="E2382" s="75" t="s">
        <v>6465</v>
      </c>
      <c r="F2382" s="75" t="s">
        <v>6463</v>
      </c>
    </row>
    <row r="2383" spans="1:6">
      <c r="A2383" s="75">
        <v>5</v>
      </c>
      <c r="B2383" s="76" t="s">
        <v>3209</v>
      </c>
      <c r="C2383" s="75" t="s">
        <v>3210</v>
      </c>
      <c r="D2383" s="75">
        <v>5</v>
      </c>
      <c r="E2383" s="75" t="s">
        <v>6468</v>
      </c>
      <c r="F2383" s="75" t="s">
        <v>6469</v>
      </c>
    </row>
    <row r="2384" spans="1:6">
      <c r="A2384" s="75">
        <v>4</v>
      </c>
      <c r="B2384" s="76" t="s">
        <v>3926</v>
      </c>
      <c r="C2384" s="75" t="s">
        <v>3212</v>
      </c>
      <c r="D2384" s="75">
        <v>4</v>
      </c>
      <c r="E2384" s="75" t="s">
        <v>6465</v>
      </c>
      <c r="F2384" s="75" t="s">
        <v>6463</v>
      </c>
    </row>
    <row r="2385" spans="1:6">
      <c r="A2385" s="75">
        <v>5</v>
      </c>
      <c r="B2385" s="76" t="s">
        <v>3211</v>
      </c>
      <c r="C2385" s="75" t="s">
        <v>3212</v>
      </c>
      <c r="D2385" s="75">
        <v>5</v>
      </c>
      <c r="E2385" s="75" t="s">
        <v>6472</v>
      </c>
      <c r="F2385" s="75" t="s">
        <v>6473</v>
      </c>
    </row>
    <row r="2386" spans="1:6">
      <c r="A2386" s="75">
        <v>4</v>
      </c>
      <c r="B2386" s="76" t="s">
        <v>3927</v>
      </c>
      <c r="C2386" s="75" t="s">
        <v>3214</v>
      </c>
      <c r="D2386" s="75">
        <v>4</v>
      </c>
      <c r="E2386" s="75" t="s">
        <v>6465</v>
      </c>
      <c r="F2386" s="75" t="s">
        <v>6463</v>
      </c>
    </row>
    <row r="2387" spans="1:6">
      <c r="A2387" s="75">
        <v>5</v>
      </c>
      <c r="B2387" s="76" t="s">
        <v>3213</v>
      </c>
      <c r="C2387" s="75" t="s">
        <v>3214</v>
      </c>
      <c r="D2387" s="75">
        <v>5</v>
      </c>
      <c r="E2387" s="75" t="s">
        <v>6468</v>
      </c>
      <c r="F2387" s="75" t="s">
        <v>6469</v>
      </c>
    </row>
    <row r="2388" spans="1:6">
      <c r="A2388" s="75">
        <v>4</v>
      </c>
      <c r="B2388" s="76" t="s">
        <v>3928</v>
      </c>
      <c r="C2388" s="75" t="s">
        <v>6474</v>
      </c>
      <c r="D2388" s="75">
        <v>4</v>
      </c>
      <c r="E2388" s="75" t="s">
        <v>6465</v>
      </c>
      <c r="F2388" s="75" t="s">
        <v>6463</v>
      </c>
    </row>
    <row r="2389" spans="1:6">
      <c r="A2389" s="75">
        <v>5</v>
      </c>
      <c r="B2389" s="76" t="s">
        <v>3215</v>
      </c>
      <c r="C2389" s="75" t="s">
        <v>3216</v>
      </c>
      <c r="D2389" s="75">
        <v>5</v>
      </c>
      <c r="E2389" s="75" t="s">
        <v>6468</v>
      </c>
      <c r="F2389" s="75" t="s">
        <v>6469</v>
      </c>
    </row>
    <row r="2390" spans="1:6">
      <c r="A2390" s="75">
        <v>5</v>
      </c>
      <c r="B2390" s="76" t="s">
        <v>3217</v>
      </c>
      <c r="C2390" s="75" t="s">
        <v>3218</v>
      </c>
      <c r="D2390" s="75">
        <v>5</v>
      </c>
      <c r="E2390" s="75" t="s">
        <v>6468</v>
      </c>
      <c r="F2390" s="75" t="s">
        <v>6469</v>
      </c>
    </row>
    <row r="2391" spans="1:6">
      <c r="A2391" s="75">
        <v>4</v>
      </c>
      <c r="B2391" s="76" t="s">
        <v>3929</v>
      </c>
      <c r="C2391" s="75" t="s">
        <v>3220</v>
      </c>
      <c r="D2391" s="75">
        <v>4</v>
      </c>
      <c r="E2391" s="75" t="s">
        <v>3897</v>
      </c>
      <c r="F2391" s="75" t="s">
        <v>5695</v>
      </c>
    </row>
    <row r="2392" spans="1:6">
      <c r="A2392" s="75">
        <v>5</v>
      </c>
      <c r="B2392" s="76" t="s">
        <v>3219</v>
      </c>
      <c r="C2392" s="75" t="s">
        <v>3220</v>
      </c>
      <c r="D2392" s="75">
        <v>5</v>
      </c>
      <c r="E2392" s="75" t="s">
        <v>3133</v>
      </c>
      <c r="F2392" s="75" t="s">
        <v>5695</v>
      </c>
    </row>
    <row r="2393" spans="1:6">
      <c r="A2393" s="75">
        <v>4</v>
      </c>
      <c r="B2393" s="76" t="s">
        <v>3930</v>
      </c>
      <c r="C2393" s="75" t="s">
        <v>6475</v>
      </c>
      <c r="D2393" s="75">
        <v>4</v>
      </c>
      <c r="E2393" s="75" t="s">
        <v>6465</v>
      </c>
      <c r="F2393" s="75" t="s">
        <v>6463</v>
      </c>
    </row>
    <row r="2394" spans="1:6">
      <c r="A2394" s="75">
        <v>5</v>
      </c>
      <c r="B2394" s="76" t="s">
        <v>3221</v>
      </c>
      <c r="C2394" s="75" t="s">
        <v>3222</v>
      </c>
      <c r="D2394" s="75">
        <v>5</v>
      </c>
      <c r="E2394" s="75" t="s">
        <v>6476</v>
      </c>
      <c r="F2394" s="75" t="s">
        <v>3222</v>
      </c>
    </row>
    <row r="2395" spans="1:6">
      <c r="A2395" s="75">
        <v>5</v>
      </c>
      <c r="B2395" s="76" t="s">
        <v>3223</v>
      </c>
      <c r="C2395" s="75" t="s">
        <v>3224</v>
      </c>
      <c r="D2395" s="75">
        <v>5</v>
      </c>
      <c r="E2395" s="75" t="s">
        <v>6477</v>
      </c>
      <c r="F2395" s="75" t="s">
        <v>6478</v>
      </c>
    </row>
    <row r="2396" spans="1:6">
      <c r="A2396" s="75">
        <v>5</v>
      </c>
      <c r="B2396" s="76" t="s">
        <v>3225</v>
      </c>
      <c r="C2396" s="75" t="s">
        <v>3226</v>
      </c>
      <c r="D2396" s="75">
        <v>5</v>
      </c>
      <c r="E2396" s="75" t="s">
        <v>6468</v>
      </c>
      <c r="F2396" s="75" t="s">
        <v>6469</v>
      </c>
    </row>
    <row r="2397" spans="1:6">
      <c r="A2397" s="75">
        <v>2</v>
      </c>
      <c r="B2397" s="76" t="s">
        <v>4915</v>
      </c>
      <c r="C2397" s="75" t="s">
        <v>6479</v>
      </c>
      <c r="D2397" s="75">
        <v>2</v>
      </c>
      <c r="E2397" s="75" t="s">
        <v>4911</v>
      </c>
      <c r="F2397" s="75" t="s">
        <v>5269</v>
      </c>
    </row>
    <row r="2398" spans="1:6">
      <c r="A2398" s="75">
        <v>2</v>
      </c>
      <c r="B2398" s="76" t="s">
        <v>4915</v>
      </c>
      <c r="C2398" s="75" t="s">
        <v>6479</v>
      </c>
      <c r="D2398" s="75">
        <v>2</v>
      </c>
      <c r="E2398" s="75" t="s">
        <v>4915</v>
      </c>
      <c r="F2398" s="75" t="s">
        <v>6480</v>
      </c>
    </row>
    <row r="2399" spans="1:6">
      <c r="A2399" s="75">
        <v>3</v>
      </c>
      <c r="B2399" s="76" t="s">
        <v>6481</v>
      </c>
      <c r="C2399" s="75" t="s">
        <v>3228</v>
      </c>
      <c r="D2399" s="75">
        <v>3</v>
      </c>
      <c r="E2399" s="75" t="s">
        <v>6481</v>
      </c>
      <c r="F2399" s="75" t="s">
        <v>6482</v>
      </c>
    </row>
    <row r="2400" spans="1:6">
      <c r="A2400" s="75">
        <v>4</v>
      </c>
      <c r="B2400" s="76" t="s">
        <v>3931</v>
      </c>
      <c r="C2400" s="75" t="s">
        <v>3228</v>
      </c>
      <c r="D2400" s="75">
        <v>4</v>
      </c>
      <c r="E2400" s="75" t="s">
        <v>3931</v>
      </c>
      <c r="F2400" s="75" t="s">
        <v>6482</v>
      </c>
    </row>
    <row r="2401" spans="1:6">
      <c r="A2401" s="75">
        <v>5</v>
      </c>
      <c r="B2401" s="76" t="s">
        <v>3227</v>
      </c>
      <c r="C2401" s="75" t="s">
        <v>3228</v>
      </c>
      <c r="D2401" s="75">
        <v>5</v>
      </c>
      <c r="E2401" s="75" t="s">
        <v>3227</v>
      </c>
      <c r="F2401" s="75" t="s">
        <v>6482</v>
      </c>
    </row>
    <row r="2402" spans="1:6">
      <c r="A2402" s="75">
        <v>3</v>
      </c>
      <c r="B2402" s="76" t="s">
        <v>6483</v>
      </c>
      <c r="C2402" s="75" t="s">
        <v>3230</v>
      </c>
      <c r="D2402" s="75">
        <v>3</v>
      </c>
      <c r="E2402" s="75" t="s">
        <v>6483</v>
      </c>
      <c r="F2402" s="75" t="s">
        <v>6484</v>
      </c>
    </row>
    <row r="2403" spans="1:6">
      <c r="A2403" s="75">
        <v>4</v>
      </c>
      <c r="B2403" s="76" t="s">
        <v>3932</v>
      </c>
      <c r="C2403" s="75" t="s">
        <v>3230</v>
      </c>
      <c r="D2403" s="75">
        <v>4</v>
      </c>
      <c r="E2403" s="75" t="s">
        <v>3932</v>
      </c>
      <c r="F2403" s="75" t="s">
        <v>6484</v>
      </c>
    </row>
    <row r="2404" spans="1:6">
      <c r="A2404" s="75">
        <v>5</v>
      </c>
      <c r="B2404" s="76" t="s">
        <v>3229</v>
      </c>
      <c r="C2404" s="75" t="s">
        <v>3230</v>
      </c>
      <c r="D2404" s="75">
        <v>5</v>
      </c>
      <c r="E2404" s="75" t="s">
        <v>3229</v>
      </c>
      <c r="F2404" s="75" t="s">
        <v>6484</v>
      </c>
    </row>
    <row r="2405" spans="1:6">
      <c r="A2405" s="75">
        <v>3</v>
      </c>
      <c r="B2405" s="76" t="s">
        <v>6485</v>
      </c>
      <c r="C2405" s="75" t="s">
        <v>6486</v>
      </c>
      <c r="D2405" s="75">
        <v>3</v>
      </c>
      <c r="E2405" s="75" t="s">
        <v>6485</v>
      </c>
      <c r="F2405" s="75" t="s">
        <v>6487</v>
      </c>
    </row>
    <row r="2406" spans="1:6">
      <c r="A2406" s="75">
        <v>4</v>
      </c>
      <c r="B2406" s="76" t="s">
        <v>3933</v>
      </c>
      <c r="C2406" s="75" t="s">
        <v>6486</v>
      </c>
      <c r="D2406" s="75">
        <v>4</v>
      </c>
      <c r="E2406" s="75" t="s">
        <v>3933</v>
      </c>
      <c r="F2406" s="75" t="s">
        <v>6487</v>
      </c>
    </row>
    <row r="2407" spans="1:6">
      <c r="A2407" s="75">
        <v>5</v>
      </c>
      <c r="B2407" s="76" t="s">
        <v>3231</v>
      </c>
      <c r="C2407" s="75" t="s">
        <v>3232</v>
      </c>
      <c r="D2407" s="75">
        <v>5</v>
      </c>
      <c r="E2407" s="75" t="s">
        <v>3231</v>
      </c>
      <c r="F2407" s="75" t="s">
        <v>6488</v>
      </c>
    </row>
    <row r="2408" spans="1:6">
      <c r="A2408" s="75">
        <v>5</v>
      </c>
      <c r="B2408" s="76" t="s">
        <v>3233</v>
      </c>
      <c r="C2408" s="75" t="s">
        <v>3234</v>
      </c>
      <c r="D2408" s="75">
        <v>5</v>
      </c>
      <c r="E2408" s="75" t="s">
        <v>3233</v>
      </c>
      <c r="F2408" s="75" t="s">
        <v>6489</v>
      </c>
    </row>
    <row r="2409" spans="1:6">
      <c r="A2409" s="75">
        <v>3</v>
      </c>
      <c r="B2409" s="76" t="s">
        <v>6490</v>
      </c>
      <c r="C2409" s="75" t="s">
        <v>6491</v>
      </c>
      <c r="D2409" s="75">
        <v>3</v>
      </c>
      <c r="E2409" s="75" t="s">
        <v>5693</v>
      </c>
      <c r="F2409" s="75" t="s">
        <v>5694</v>
      </c>
    </row>
    <row r="2410" spans="1:6">
      <c r="A2410" s="75">
        <v>3</v>
      </c>
      <c r="B2410" s="76" t="s">
        <v>6490</v>
      </c>
      <c r="C2410" s="75" t="s">
        <v>6491</v>
      </c>
      <c r="D2410" s="75">
        <v>3</v>
      </c>
      <c r="E2410" s="75" t="s">
        <v>6490</v>
      </c>
      <c r="F2410" s="75" t="s">
        <v>6492</v>
      </c>
    </row>
    <row r="2411" spans="1:6">
      <c r="A2411" s="75">
        <v>4</v>
      </c>
      <c r="B2411" s="76" t="s">
        <v>3934</v>
      </c>
      <c r="C2411" s="75" t="s">
        <v>3236</v>
      </c>
      <c r="D2411" s="75">
        <v>4</v>
      </c>
      <c r="E2411" s="75" t="s">
        <v>3897</v>
      </c>
      <c r="F2411" s="75" t="s">
        <v>5695</v>
      </c>
    </row>
    <row r="2412" spans="1:6">
      <c r="A2412" s="75">
        <v>5</v>
      </c>
      <c r="B2412" s="76" t="s">
        <v>3235</v>
      </c>
      <c r="C2412" s="75" t="s">
        <v>3236</v>
      </c>
      <c r="D2412" s="75">
        <v>5</v>
      </c>
      <c r="E2412" s="75" t="s">
        <v>3133</v>
      </c>
      <c r="F2412" s="75" t="s">
        <v>5695</v>
      </c>
    </row>
    <row r="2413" spans="1:6">
      <c r="A2413" s="75">
        <v>4</v>
      </c>
      <c r="B2413" s="76" t="s">
        <v>3935</v>
      </c>
      <c r="C2413" s="75" t="s">
        <v>6493</v>
      </c>
      <c r="D2413" s="75">
        <v>4</v>
      </c>
      <c r="E2413" s="75" t="s">
        <v>6494</v>
      </c>
      <c r="F2413" s="75" t="s">
        <v>6492</v>
      </c>
    </row>
    <row r="2414" spans="1:6">
      <c r="A2414" s="75">
        <v>5</v>
      </c>
      <c r="B2414" s="76" t="s">
        <v>3237</v>
      </c>
      <c r="C2414" s="75" t="s">
        <v>3238</v>
      </c>
      <c r="D2414" s="75">
        <v>5</v>
      </c>
      <c r="E2414" s="75" t="s">
        <v>6495</v>
      </c>
      <c r="F2414" s="75" t="s">
        <v>6496</v>
      </c>
    </row>
    <row r="2415" spans="1:6">
      <c r="A2415" s="75">
        <v>5</v>
      </c>
      <c r="B2415" s="76" t="s">
        <v>3239</v>
      </c>
      <c r="C2415" s="75" t="s">
        <v>3240</v>
      </c>
      <c r="D2415" s="75">
        <v>5</v>
      </c>
      <c r="E2415" s="75" t="s">
        <v>6497</v>
      </c>
      <c r="F2415" s="75" t="s">
        <v>6498</v>
      </c>
    </row>
    <row r="2416" spans="1:6">
      <c r="A2416" s="75">
        <v>2</v>
      </c>
      <c r="B2416" s="76" t="s">
        <v>4916</v>
      </c>
      <c r="C2416" s="75" t="s">
        <v>6499</v>
      </c>
      <c r="D2416" s="75">
        <v>2</v>
      </c>
      <c r="E2416" s="75" t="s">
        <v>4916</v>
      </c>
      <c r="F2416" s="75" t="s">
        <v>6500</v>
      </c>
    </row>
    <row r="2417" spans="1:6">
      <c r="A2417" s="75">
        <v>3</v>
      </c>
      <c r="B2417" s="76" t="s">
        <v>6501</v>
      </c>
      <c r="C2417" s="75" t="s">
        <v>6502</v>
      </c>
      <c r="D2417" s="75">
        <v>3</v>
      </c>
      <c r="E2417" s="75" t="s">
        <v>6501</v>
      </c>
      <c r="F2417" s="75" t="s">
        <v>6503</v>
      </c>
    </row>
    <row r="2418" spans="1:6">
      <c r="A2418" s="75">
        <v>4</v>
      </c>
      <c r="B2418" s="76" t="s">
        <v>3936</v>
      </c>
      <c r="C2418" s="75" t="s">
        <v>6502</v>
      </c>
      <c r="D2418" s="75">
        <v>4</v>
      </c>
      <c r="E2418" s="75" t="s">
        <v>3936</v>
      </c>
      <c r="F2418" s="75" t="s">
        <v>6503</v>
      </c>
    </row>
    <row r="2419" spans="1:6">
      <c r="A2419" s="75">
        <v>5</v>
      </c>
      <c r="B2419" s="76" t="s">
        <v>3241</v>
      </c>
      <c r="C2419" s="75" t="s">
        <v>3242</v>
      </c>
      <c r="D2419" s="75">
        <v>5</v>
      </c>
      <c r="E2419" s="75" t="s">
        <v>3241</v>
      </c>
      <c r="F2419" s="75" t="s">
        <v>6504</v>
      </c>
    </row>
    <row r="2420" spans="1:6">
      <c r="A2420" s="75">
        <v>5</v>
      </c>
      <c r="B2420" s="76" t="s">
        <v>3243</v>
      </c>
      <c r="C2420" s="75" t="s">
        <v>3244</v>
      </c>
      <c r="D2420" s="75">
        <v>5</v>
      </c>
      <c r="E2420" s="75" t="s">
        <v>3243</v>
      </c>
      <c r="F2420" s="75" t="s">
        <v>6505</v>
      </c>
    </row>
    <row r="2421" spans="1:6">
      <c r="A2421" s="75">
        <v>3</v>
      </c>
      <c r="B2421" s="76" t="s">
        <v>6506</v>
      </c>
      <c r="C2421" s="75" t="s">
        <v>6507</v>
      </c>
      <c r="D2421" s="75">
        <v>3</v>
      </c>
      <c r="E2421" s="75" t="s">
        <v>6506</v>
      </c>
      <c r="F2421" s="75" t="s">
        <v>6508</v>
      </c>
    </row>
    <row r="2422" spans="1:6">
      <c r="A2422" s="75">
        <v>4</v>
      </c>
      <c r="B2422" s="76" t="s">
        <v>3937</v>
      </c>
      <c r="C2422" s="75" t="s">
        <v>3246</v>
      </c>
      <c r="D2422" s="75">
        <v>4</v>
      </c>
      <c r="E2422" s="75" t="s">
        <v>3937</v>
      </c>
      <c r="F2422" s="75" t="s">
        <v>6509</v>
      </c>
    </row>
    <row r="2423" spans="1:6">
      <c r="A2423" s="75">
        <v>5</v>
      </c>
      <c r="B2423" s="76" t="s">
        <v>3245</v>
      </c>
      <c r="C2423" s="75" t="s">
        <v>3246</v>
      </c>
      <c r="D2423" s="75">
        <v>5</v>
      </c>
      <c r="E2423" s="75" t="s">
        <v>3245</v>
      </c>
      <c r="F2423" s="75" t="s">
        <v>6509</v>
      </c>
    </row>
    <row r="2424" spans="1:6">
      <c r="A2424" s="75">
        <v>4</v>
      </c>
      <c r="B2424" s="76" t="s">
        <v>3938</v>
      </c>
      <c r="C2424" s="75" t="s">
        <v>3248</v>
      </c>
      <c r="D2424" s="75">
        <v>4</v>
      </c>
      <c r="E2424" s="75" t="s">
        <v>3938</v>
      </c>
      <c r="F2424" s="75" t="s">
        <v>6510</v>
      </c>
    </row>
    <row r="2425" spans="1:6">
      <c r="A2425" s="75">
        <v>5</v>
      </c>
      <c r="B2425" s="76" t="s">
        <v>3247</v>
      </c>
      <c r="C2425" s="75" t="s">
        <v>3248</v>
      </c>
      <c r="D2425" s="75">
        <v>5</v>
      </c>
      <c r="E2425" s="75" t="s">
        <v>3247</v>
      </c>
      <c r="F2425" s="75" t="s">
        <v>6510</v>
      </c>
    </row>
    <row r="2426" spans="1:6">
      <c r="A2426" s="75">
        <v>1</v>
      </c>
      <c r="B2426" s="76" t="s">
        <v>5930</v>
      </c>
      <c r="C2426" s="75" t="s">
        <v>6511</v>
      </c>
      <c r="D2426" s="75">
        <v>1</v>
      </c>
      <c r="E2426" s="75" t="s">
        <v>4980</v>
      </c>
      <c r="F2426" s="75" t="s">
        <v>4981</v>
      </c>
    </row>
    <row r="2427" spans="1:6">
      <c r="A2427" s="75">
        <v>1</v>
      </c>
      <c r="B2427" s="76" t="s">
        <v>5930</v>
      </c>
      <c r="C2427" s="75" t="s">
        <v>6511</v>
      </c>
      <c r="D2427" s="75">
        <v>1</v>
      </c>
      <c r="E2427" s="75" t="s">
        <v>4152</v>
      </c>
      <c r="F2427" s="75" t="s">
        <v>5112</v>
      </c>
    </row>
    <row r="2428" spans="1:6">
      <c r="A2428" s="75">
        <v>1</v>
      </c>
      <c r="B2428" s="76" t="s">
        <v>5930</v>
      </c>
      <c r="C2428" s="75" t="s">
        <v>6511</v>
      </c>
      <c r="D2428" s="75">
        <v>1</v>
      </c>
      <c r="E2428" s="75" t="s">
        <v>6394</v>
      </c>
      <c r="F2428" s="75" t="s">
        <v>6419</v>
      </c>
    </row>
    <row r="2429" spans="1:6">
      <c r="A2429" s="75">
        <v>1</v>
      </c>
      <c r="B2429" s="76" t="s">
        <v>5930</v>
      </c>
      <c r="C2429" s="75" t="s">
        <v>6511</v>
      </c>
      <c r="D2429" s="75">
        <v>1</v>
      </c>
      <c r="E2429" s="75" t="s">
        <v>6448</v>
      </c>
      <c r="F2429" s="75" t="s">
        <v>6512</v>
      </c>
    </row>
    <row r="2430" spans="1:6">
      <c r="A2430" s="75">
        <v>2</v>
      </c>
      <c r="B2430" s="76" t="s">
        <v>4917</v>
      </c>
      <c r="C2430" s="75" t="s">
        <v>6513</v>
      </c>
      <c r="D2430" s="75">
        <v>2</v>
      </c>
      <c r="E2430" s="75" t="s">
        <v>4917</v>
      </c>
      <c r="F2430" s="75" t="s">
        <v>6514</v>
      </c>
    </row>
    <row r="2431" spans="1:6">
      <c r="A2431" s="75">
        <v>3</v>
      </c>
      <c r="B2431" s="76" t="s">
        <v>6515</v>
      </c>
      <c r="C2431" s="75" t="s">
        <v>6516</v>
      </c>
      <c r="D2431" s="75">
        <v>3</v>
      </c>
      <c r="E2431" s="75" t="s">
        <v>6517</v>
      </c>
      <c r="F2431" s="75" t="s">
        <v>6514</v>
      </c>
    </row>
    <row r="2432" spans="1:6">
      <c r="A2432" s="75">
        <v>4</v>
      </c>
      <c r="B2432" s="76" t="s">
        <v>3939</v>
      </c>
      <c r="C2432" s="75" t="s">
        <v>3250</v>
      </c>
      <c r="D2432" s="75">
        <v>4</v>
      </c>
      <c r="E2432" s="75" t="s">
        <v>6518</v>
      </c>
      <c r="F2432" s="75" t="s">
        <v>6519</v>
      </c>
    </row>
    <row r="2433" spans="1:6">
      <c r="A2433" s="75">
        <v>5</v>
      </c>
      <c r="B2433" s="76" t="s">
        <v>3249</v>
      </c>
      <c r="C2433" s="75" t="s">
        <v>3250</v>
      </c>
      <c r="D2433" s="75">
        <v>5</v>
      </c>
      <c r="E2433" s="75" t="s">
        <v>6520</v>
      </c>
      <c r="F2433" s="75" t="s">
        <v>6519</v>
      </c>
    </row>
    <row r="2434" spans="1:6">
      <c r="A2434" s="75">
        <v>4</v>
      </c>
      <c r="B2434" s="76" t="s">
        <v>3940</v>
      </c>
      <c r="C2434" s="75" t="s">
        <v>3252</v>
      </c>
      <c r="D2434" s="75">
        <v>4</v>
      </c>
      <c r="E2434" s="75" t="s">
        <v>6518</v>
      </c>
      <c r="F2434" s="75" t="s">
        <v>6519</v>
      </c>
    </row>
    <row r="2435" spans="1:6">
      <c r="A2435" s="75">
        <v>5</v>
      </c>
      <c r="B2435" s="76" t="s">
        <v>3251</v>
      </c>
      <c r="C2435" s="75" t="s">
        <v>3252</v>
      </c>
      <c r="D2435" s="75">
        <v>5</v>
      </c>
      <c r="E2435" s="75" t="s">
        <v>6520</v>
      </c>
      <c r="F2435" s="75" t="s">
        <v>6519</v>
      </c>
    </row>
    <row r="2436" spans="1:6">
      <c r="A2436" s="75">
        <v>4</v>
      </c>
      <c r="B2436" s="76" t="s">
        <v>3941</v>
      </c>
      <c r="C2436" s="75" t="s">
        <v>3254</v>
      </c>
      <c r="D2436" s="75">
        <v>4</v>
      </c>
      <c r="E2436" s="75" t="s">
        <v>6518</v>
      </c>
      <c r="F2436" s="75" t="s">
        <v>6519</v>
      </c>
    </row>
    <row r="2437" spans="1:6">
      <c r="A2437" s="75">
        <v>5</v>
      </c>
      <c r="B2437" s="76" t="s">
        <v>3253</v>
      </c>
      <c r="C2437" s="75" t="s">
        <v>3254</v>
      </c>
      <c r="D2437" s="75">
        <v>5</v>
      </c>
      <c r="E2437" s="75" t="s">
        <v>6520</v>
      </c>
      <c r="F2437" s="75" t="s">
        <v>6519</v>
      </c>
    </row>
    <row r="2438" spans="1:6">
      <c r="A2438" s="75">
        <v>3</v>
      </c>
      <c r="B2438" s="76" t="s">
        <v>6521</v>
      </c>
      <c r="C2438" s="75" t="s">
        <v>3256</v>
      </c>
      <c r="D2438" s="75">
        <v>3</v>
      </c>
      <c r="E2438" s="75" t="s">
        <v>6517</v>
      </c>
      <c r="F2438" s="75" t="s">
        <v>6514</v>
      </c>
    </row>
    <row r="2439" spans="1:6">
      <c r="A2439" s="75">
        <v>4</v>
      </c>
      <c r="B2439" s="76" t="s">
        <v>3942</v>
      </c>
      <c r="C2439" s="75" t="s">
        <v>3256</v>
      </c>
      <c r="D2439" s="75">
        <v>4</v>
      </c>
      <c r="E2439" s="75" t="s">
        <v>6522</v>
      </c>
      <c r="F2439" s="75" t="s">
        <v>6523</v>
      </c>
    </row>
    <row r="2440" spans="1:6">
      <c r="A2440" s="75">
        <v>5</v>
      </c>
      <c r="B2440" s="76" t="s">
        <v>3255</v>
      </c>
      <c r="C2440" s="75" t="s">
        <v>3256</v>
      </c>
      <c r="D2440" s="75">
        <v>5</v>
      </c>
      <c r="E2440" s="75" t="s">
        <v>6524</v>
      </c>
      <c r="F2440" s="75" t="s">
        <v>6523</v>
      </c>
    </row>
    <row r="2441" spans="1:6">
      <c r="A2441" s="75">
        <v>3</v>
      </c>
      <c r="B2441" s="76" t="s">
        <v>6525</v>
      </c>
      <c r="C2441" s="75" t="s">
        <v>6526</v>
      </c>
      <c r="D2441" s="75">
        <v>3</v>
      </c>
      <c r="E2441" s="75" t="s">
        <v>6517</v>
      </c>
      <c r="F2441" s="75" t="s">
        <v>6514</v>
      </c>
    </row>
    <row r="2442" spans="1:6">
      <c r="A2442" s="75">
        <v>4</v>
      </c>
      <c r="B2442" s="76" t="s">
        <v>3943</v>
      </c>
      <c r="C2442" s="75" t="s">
        <v>3258</v>
      </c>
      <c r="D2442" s="75">
        <v>4</v>
      </c>
      <c r="E2442" s="75" t="s">
        <v>6527</v>
      </c>
      <c r="F2442" s="75" t="s">
        <v>6528</v>
      </c>
    </row>
    <row r="2443" spans="1:6">
      <c r="A2443" s="75">
        <v>5</v>
      </c>
      <c r="B2443" s="76" t="s">
        <v>3257</v>
      </c>
      <c r="C2443" s="75" t="s">
        <v>3258</v>
      </c>
      <c r="D2443" s="75">
        <v>5</v>
      </c>
      <c r="E2443" s="75" t="s">
        <v>6529</v>
      </c>
      <c r="F2443" s="75" t="s">
        <v>6528</v>
      </c>
    </row>
    <row r="2444" spans="1:6">
      <c r="A2444" s="75">
        <v>4</v>
      </c>
      <c r="B2444" s="76" t="s">
        <v>3944</v>
      </c>
      <c r="C2444" s="75" t="s">
        <v>3260</v>
      </c>
      <c r="D2444" s="75">
        <v>4</v>
      </c>
      <c r="E2444" s="75" t="s">
        <v>6530</v>
      </c>
      <c r="F2444" s="75" t="s">
        <v>6531</v>
      </c>
    </row>
    <row r="2445" spans="1:6">
      <c r="A2445" s="75">
        <v>5</v>
      </c>
      <c r="B2445" s="76" t="s">
        <v>3259</v>
      </c>
      <c r="C2445" s="75" t="s">
        <v>3260</v>
      </c>
      <c r="D2445" s="75">
        <v>5</v>
      </c>
      <c r="E2445" s="75" t="s">
        <v>6532</v>
      </c>
      <c r="F2445" s="75" t="s">
        <v>6531</v>
      </c>
    </row>
    <row r="2446" spans="1:6">
      <c r="A2446" s="75">
        <v>2</v>
      </c>
      <c r="B2446" s="76" t="s">
        <v>4918</v>
      </c>
      <c r="C2446" s="75" t="s">
        <v>6533</v>
      </c>
      <c r="D2446" s="75">
        <v>2</v>
      </c>
      <c r="E2446" s="75" t="s">
        <v>4917</v>
      </c>
      <c r="F2446" s="75" t="s">
        <v>6514</v>
      </c>
    </row>
    <row r="2447" spans="1:6">
      <c r="A2447" s="75">
        <v>2</v>
      </c>
      <c r="B2447" s="76" t="s">
        <v>4918</v>
      </c>
      <c r="C2447" s="75" t="s">
        <v>6533</v>
      </c>
      <c r="D2447" s="75">
        <v>2</v>
      </c>
      <c r="E2447" s="75" t="s">
        <v>4918</v>
      </c>
      <c r="F2447" s="75" t="s">
        <v>6534</v>
      </c>
    </row>
    <row r="2448" spans="1:6">
      <c r="A2448" s="75">
        <v>3</v>
      </c>
      <c r="B2448" s="76" t="s">
        <v>6535</v>
      </c>
      <c r="C2448" s="75" t="s">
        <v>6536</v>
      </c>
      <c r="D2448" s="75">
        <v>3</v>
      </c>
      <c r="E2448" s="75" t="s">
        <v>6537</v>
      </c>
      <c r="F2448" s="75" t="s">
        <v>6534</v>
      </c>
    </row>
    <row r="2449" spans="1:6">
      <c r="A2449" s="75">
        <v>4</v>
      </c>
      <c r="B2449" s="76" t="s">
        <v>3945</v>
      </c>
      <c r="C2449" s="75" t="s">
        <v>3262</v>
      </c>
      <c r="D2449" s="75">
        <v>4</v>
      </c>
      <c r="E2449" s="75" t="s">
        <v>6538</v>
      </c>
      <c r="F2449" s="75" t="s">
        <v>6539</v>
      </c>
    </row>
    <row r="2450" spans="1:6">
      <c r="A2450" s="75">
        <v>5</v>
      </c>
      <c r="B2450" s="76" t="s">
        <v>3261</v>
      </c>
      <c r="C2450" s="75" t="s">
        <v>3262</v>
      </c>
      <c r="D2450" s="75">
        <v>5</v>
      </c>
      <c r="E2450" s="75" t="s">
        <v>6540</v>
      </c>
      <c r="F2450" s="75" t="s">
        <v>6541</v>
      </c>
    </row>
    <row r="2451" spans="1:6">
      <c r="A2451" s="75">
        <v>4</v>
      </c>
      <c r="B2451" s="76" t="s">
        <v>3946</v>
      </c>
      <c r="C2451" s="75" t="s">
        <v>3264</v>
      </c>
      <c r="D2451" s="75">
        <v>4</v>
      </c>
      <c r="E2451" s="75" t="s">
        <v>6538</v>
      </c>
      <c r="F2451" s="75" t="s">
        <v>6539</v>
      </c>
    </row>
    <row r="2452" spans="1:6">
      <c r="A2452" s="75">
        <v>5</v>
      </c>
      <c r="B2452" s="76" t="s">
        <v>3263</v>
      </c>
      <c r="C2452" s="75" t="s">
        <v>3264</v>
      </c>
      <c r="D2452" s="75">
        <v>5</v>
      </c>
      <c r="E2452" s="75" t="s">
        <v>6542</v>
      </c>
      <c r="F2452" s="75" t="s">
        <v>6543</v>
      </c>
    </row>
    <row r="2453" spans="1:6">
      <c r="A2453" s="75">
        <v>3</v>
      </c>
      <c r="B2453" s="76" t="s">
        <v>6544</v>
      </c>
      <c r="C2453" s="75" t="s">
        <v>6545</v>
      </c>
      <c r="D2453" s="75">
        <v>3</v>
      </c>
      <c r="E2453" s="75" t="s">
        <v>6537</v>
      </c>
      <c r="F2453" s="75" t="s">
        <v>6534</v>
      </c>
    </row>
    <row r="2454" spans="1:6">
      <c r="A2454" s="75">
        <v>4</v>
      </c>
      <c r="B2454" s="76" t="s">
        <v>3947</v>
      </c>
      <c r="C2454" s="75" t="s">
        <v>3266</v>
      </c>
      <c r="D2454" s="75">
        <v>4</v>
      </c>
      <c r="E2454" s="75" t="s">
        <v>6546</v>
      </c>
      <c r="F2454" s="75" t="s">
        <v>6547</v>
      </c>
    </row>
    <row r="2455" spans="1:6">
      <c r="A2455" s="75">
        <v>5</v>
      </c>
      <c r="B2455" s="76" t="s">
        <v>3265</v>
      </c>
      <c r="C2455" s="75" t="s">
        <v>3266</v>
      </c>
      <c r="D2455" s="75">
        <v>5</v>
      </c>
      <c r="E2455" s="75" t="s">
        <v>6548</v>
      </c>
      <c r="F2455" s="75" t="s">
        <v>6547</v>
      </c>
    </row>
    <row r="2456" spans="1:6">
      <c r="A2456" s="75">
        <v>4</v>
      </c>
      <c r="B2456" s="76" t="s">
        <v>3948</v>
      </c>
      <c r="C2456" s="75" t="s">
        <v>3268</v>
      </c>
      <c r="D2456" s="75">
        <v>4</v>
      </c>
      <c r="E2456" s="75" t="s">
        <v>6549</v>
      </c>
      <c r="F2456" s="75" t="s">
        <v>6550</v>
      </c>
    </row>
    <row r="2457" spans="1:6">
      <c r="A2457" s="75">
        <v>5</v>
      </c>
      <c r="B2457" s="76" t="s">
        <v>3267</v>
      </c>
      <c r="C2457" s="75" t="s">
        <v>3268</v>
      </c>
      <c r="D2457" s="75">
        <v>5</v>
      </c>
      <c r="E2457" s="75" t="s">
        <v>6551</v>
      </c>
      <c r="F2457" s="75" t="s">
        <v>6550</v>
      </c>
    </row>
    <row r="2458" spans="1:6">
      <c r="A2458" s="75">
        <v>3</v>
      </c>
      <c r="B2458" s="76" t="s">
        <v>6552</v>
      </c>
      <c r="C2458" s="75" t="s">
        <v>3270</v>
      </c>
      <c r="D2458" s="75">
        <v>3</v>
      </c>
      <c r="E2458" s="75" t="s">
        <v>6517</v>
      </c>
      <c r="F2458" s="75" t="s">
        <v>6514</v>
      </c>
    </row>
    <row r="2459" spans="1:6">
      <c r="A2459" s="75">
        <v>3</v>
      </c>
      <c r="B2459" s="76" t="s">
        <v>6552</v>
      </c>
      <c r="C2459" s="75" t="s">
        <v>3270</v>
      </c>
      <c r="D2459" s="75">
        <v>3</v>
      </c>
      <c r="E2459" s="75" t="s">
        <v>6537</v>
      </c>
      <c r="F2459" s="75" t="s">
        <v>6534</v>
      </c>
    </row>
    <row r="2460" spans="1:6">
      <c r="A2460" s="75">
        <v>4</v>
      </c>
      <c r="B2460" s="76" t="s">
        <v>3949</v>
      </c>
      <c r="C2460" s="75" t="s">
        <v>3270</v>
      </c>
      <c r="D2460" s="75">
        <v>4</v>
      </c>
      <c r="E2460" s="75" t="s">
        <v>6518</v>
      </c>
      <c r="F2460" s="75" t="s">
        <v>6519</v>
      </c>
    </row>
    <row r="2461" spans="1:6">
      <c r="A2461" s="75">
        <v>4</v>
      </c>
      <c r="B2461" s="76" t="s">
        <v>3949</v>
      </c>
      <c r="C2461" s="75" t="s">
        <v>3270</v>
      </c>
      <c r="D2461" s="75">
        <v>4</v>
      </c>
      <c r="E2461" s="75" t="s">
        <v>6549</v>
      </c>
      <c r="F2461" s="75" t="s">
        <v>6550</v>
      </c>
    </row>
    <row r="2462" spans="1:6">
      <c r="A2462" s="75">
        <v>5</v>
      </c>
      <c r="B2462" s="76" t="s">
        <v>3269</v>
      </c>
      <c r="C2462" s="75" t="s">
        <v>3270</v>
      </c>
      <c r="D2462" s="75">
        <v>5</v>
      </c>
      <c r="E2462" s="75" t="s">
        <v>6520</v>
      </c>
      <c r="F2462" s="75" t="s">
        <v>6519</v>
      </c>
    </row>
    <row r="2463" spans="1:6">
      <c r="A2463" s="75">
        <v>5</v>
      </c>
      <c r="B2463" s="76" t="s">
        <v>3269</v>
      </c>
      <c r="C2463" s="75" t="s">
        <v>3270</v>
      </c>
      <c r="D2463" s="75">
        <v>5</v>
      </c>
      <c r="E2463" s="75" t="s">
        <v>6551</v>
      </c>
      <c r="F2463" s="75" t="s">
        <v>6550</v>
      </c>
    </row>
    <row r="2464" spans="1:6">
      <c r="A2464" s="75">
        <v>3</v>
      </c>
      <c r="B2464" s="76" t="s">
        <v>6553</v>
      </c>
      <c r="C2464" s="75" t="s">
        <v>6554</v>
      </c>
      <c r="D2464" s="75">
        <v>3</v>
      </c>
      <c r="E2464" s="75" t="s">
        <v>6537</v>
      </c>
      <c r="F2464" s="75" t="s">
        <v>6534</v>
      </c>
    </row>
    <row r="2465" spans="1:6">
      <c r="A2465" s="75">
        <v>4</v>
      </c>
      <c r="B2465" s="76" t="s">
        <v>3950</v>
      </c>
      <c r="C2465" s="75" t="s">
        <v>3272</v>
      </c>
      <c r="D2465" s="75">
        <v>4</v>
      </c>
      <c r="E2465" s="75" t="s">
        <v>6555</v>
      </c>
      <c r="F2465" s="75" t="s">
        <v>6556</v>
      </c>
    </row>
    <row r="2466" spans="1:6">
      <c r="A2466" s="75">
        <v>5</v>
      </c>
      <c r="B2466" s="76" t="s">
        <v>3271</v>
      </c>
      <c r="C2466" s="75" t="s">
        <v>3272</v>
      </c>
      <c r="D2466" s="75">
        <v>5</v>
      </c>
      <c r="E2466" s="75" t="s">
        <v>6557</v>
      </c>
      <c r="F2466" s="75" t="s">
        <v>6558</v>
      </c>
    </row>
    <row r="2467" spans="1:6">
      <c r="A2467" s="75">
        <v>4</v>
      </c>
      <c r="B2467" s="76" t="s">
        <v>3951</v>
      </c>
      <c r="C2467" s="75" t="s">
        <v>3274</v>
      </c>
      <c r="D2467" s="75">
        <v>4</v>
      </c>
      <c r="E2467" s="75" t="s">
        <v>6555</v>
      </c>
      <c r="F2467" s="75" t="s">
        <v>6556</v>
      </c>
    </row>
    <row r="2468" spans="1:6">
      <c r="A2468" s="75">
        <v>5</v>
      </c>
      <c r="B2468" s="76" t="s">
        <v>3273</v>
      </c>
      <c r="C2468" s="75" t="s">
        <v>3274</v>
      </c>
      <c r="D2468" s="75">
        <v>5</v>
      </c>
      <c r="E2468" s="75" t="s">
        <v>6559</v>
      </c>
      <c r="F2468" s="75" t="s">
        <v>6560</v>
      </c>
    </row>
    <row r="2469" spans="1:6">
      <c r="A2469" s="75">
        <v>2</v>
      </c>
      <c r="B2469" s="76" t="s">
        <v>4919</v>
      </c>
      <c r="C2469" s="75" t="s">
        <v>6561</v>
      </c>
      <c r="D2469" s="75">
        <v>2</v>
      </c>
      <c r="E2469" s="75" t="s">
        <v>4919</v>
      </c>
      <c r="F2469" s="75" t="s">
        <v>6562</v>
      </c>
    </row>
    <row r="2470" spans="1:6">
      <c r="A2470" s="75">
        <v>3</v>
      </c>
      <c r="B2470" s="76" t="s">
        <v>6563</v>
      </c>
      <c r="C2470" s="75" t="s">
        <v>6561</v>
      </c>
      <c r="D2470" s="75">
        <v>3</v>
      </c>
      <c r="E2470" s="75" t="s">
        <v>6563</v>
      </c>
      <c r="F2470" s="75" t="s">
        <v>6562</v>
      </c>
    </row>
    <row r="2471" spans="1:6">
      <c r="A2471" s="75">
        <v>4</v>
      </c>
      <c r="B2471" s="76" t="s">
        <v>3952</v>
      </c>
      <c r="C2471" s="75" t="s">
        <v>6561</v>
      </c>
      <c r="D2471" s="75">
        <v>4</v>
      </c>
      <c r="E2471" s="75" t="s">
        <v>3952</v>
      </c>
      <c r="F2471" s="75" t="s">
        <v>6562</v>
      </c>
    </row>
    <row r="2472" spans="1:6">
      <c r="A2472" s="75">
        <v>5</v>
      </c>
      <c r="B2472" s="76" t="s">
        <v>3275</v>
      </c>
      <c r="C2472" s="75" t="s">
        <v>3276</v>
      </c>
      <c r="D2472" s="75">
        <v>5</v>
      </c>
      <c r="E2472" s="75" t="s">
        <v>6564</v>
      </c>
      <c r="F2472" s="75" t="s">
        <v>6562</v>
      </c>
    </row>
    <row r="2473" spans="1:6">
      <c r="A2473" s="75">
        <v>5</v>
      </c>
      <c r="B2473" s="76" t="s">
        <v>3277</v>
      </c>
      <c r="C2473" s="75" t="s">
        <v>3278</v>
      </c>
      <c r="D2473" s="75">
        <v>5</v>
      </c>
      <c r="E2473" s="75" t="s">
        <v>6564</v>
      </c>
      <c r="F2473" s="75" t="s">
        <v>6562</v>
      </c>
    </row>
    <row r="2474" spans="1:6">
      <c r="A2474" s="75">
        <v>2</v>
      </c>
      <c r="B2474" s="76" t="s">
        <v>4920</v>
      </c>
      <c r="C2474" s="75" t="s">
        <v>6565</v>
      </c>
      <c r="D2474" s="75">
        <v>2</v>
      </c>
      <c r="E2474" s="75" t="s">
        <v>4911</v>
      </c>
      <c r="F2474" s="75" t="s">
        <v>5269</v>
      </c>
    </row>
    <row r="2475" spans="1:6">
      <c r="A2475" s="75">
        <v>2</v>
      </c>
      <c r="B2475" s="76" t="s">
        <v>4920</v>
      </c>
      <c r="C2475" s="75" t="s">
        <v>6565</v>
      </c>
      <c r="D2475" s="75">
        <v>2</v>
      </c>
      <c r="E2475" s="75" t="s">
        <v>4913</v>
      </c>
      <c r="F2475" s="75" t="s">
        <v>6419</v>
      </c>
    </row>
    <row r="2476" spans="1:6">
      <c r="A2476" s="75">
        <v>2</v>
      </c>
      <c r="B2476" s="76" t="s">
        <v>4920</v>
      </c>
      <c r="C2476" s="75" t="s">
        <v>6565</v>
      </c>
      <c r="D2476" s="75">
        <v>2</v>
      </c>
      <c r="E2476" s="75" t="s">
        <v>4920</v>
      </c>
      <c r="F2476" s="75" t="s">
        <v>6566</v>
      </c>
    </row>
    <row r="2477" spans="1:6">
      <c r="A2477" s="75">
        <v>3</v>
      </c>
      <c r="B2477" s="76" t="s">
        <v>6567</v>
      </c>
      <c r="C2477" s="75" t="s">
        <v>6568</v>
      </c>
      <c r="D2477" s="75">
        <v>3</v>
      </c>
      <c r="E2477" s="75" t="s">
        <v>6435</v>
      </c>
      <c r="F2477" s="75" t="s">
        <v>6437</v>
      </c>
    </row>
    <row r="2478" spans="1:6">
      <c r="A2478" s="75">
        <v>3</v>
      </c>
      <c r="B2478" s="76" t="s">
        <v>6567</v>
      </c>
      <c r="C2478" s="75" t="s">
        <v>6568</v>
      </c>
      <c r="D2478" s="75">
        <v>3</v>
      </c>
      <c r="E2478" s="75" t="s">
        <v>6567</v>
      </c>
      <c r="F2478" s="75" t="s">
        <v>6569</v>
      </c>
    </row>
    <row r="2479" spans="1:6">
      <c r="A2479" s="75">
        <v>4</v>
      </c>
      <c r="B2479" s="76" t="s">
        <v>3953</v>
      </c>
      <c r="C2479" s="75" t="s">
        <v>3280</v>
      </c>
      <c r="D2479" s="75">
        <v>4</v>
      </c>
      <c r="E2479" s="75" t="s">
        <v>3953</v>
      </c>
      <c r="F2479" s="75" t="s">
        <v>3280</v>
      </c>
    </row>
    <row r="2480" spans="1:6">
      <c r="A2480" s="75">
        <v>5</v>
      </c>
      <c r="B2480" s="76" t="s">
        <v>3279</v>
      </c>
      <c r="C2480" s="75" t="s">
        <v>3280</v>
      </c>
      <c r="D2480" s="75">
        <v>5</v>
      </c>
      <c r="E2480" s="75" t="s">
        <v>3279</v>
      </c>
      <c r="F2480" s="75" t="s">
        <v>3280</v>
      </c>
    </row>
    <row r="2481" spans="1:6">
      <c r="A2481" s="75">
        <v>4</v>
      </c>
      <c r="B2481" s="76" t="s">
        <v>3954</v>
      </c>
      <c r="C2481" s="75" t="s">
        <v>3282</v>
      </c>
      <c r="D2481" s="75">
        <v>4</v>
      </c>
      <c r="E2481" s="75" t="s">
        <v>3953</v>
      </c>
      <c r="F2481" s="75" t="s">
        <v>3280</v>
      </c>
    </row>
    <row r="2482" spans="1:6">
      <c r="A2482" s="75">
        <v>4</v>
      </c>
      <c r="B2482" s="76" t="s">
        <v>3954</v>
      </c>
      <c r="C2482" s="75" t="s">
        <v>3282</v>
      </c>
      <c r="D2482" s="75">
        <v>4</v>
      </c>
      <c r="E2482" s="75" t="s">
        <v>3954</v>
      </c>
      <c r="F2482" s="75" t="s">
        <v>6570</v>
      </c>
    </row>
    <row r="2483" spans="1:6">
      <c r="A2483" s="75">
        <v>4</v>
      </c>
      <c r="B2483" s="76" t="s">
        <v>3954</v>
      </c>
      <c r="C2483" s="75" t="s">
        <v>3282</v>
      </c>
      <c r="D2483" s="75">
        <v>4</v>
      </c>
      <c r="E2483" s="75" t="s">
        <v>3958</v>
      </c>
      <c r="F2483" s="75" t="s">
        <v>6571</v>
      </c>
    </row>
    <row r="2484" spans="1:6">
      <c r="A2484" s="75">
        <v>5</v>
      </c>
      <c r="B2484" s="76" t="s">
        <v>3281</v>
      </c>
      <c r="C2484" s="75" t="s">
        <v>3282</v>
      </c>
      <c r="D2484" s="75">
        <v>5</v>
      </c>
      <c r="E2484" s="75" t="s">
        <v>3279</v>
      </c>
      <c r="F2484" s="75" t="s">
        <v>3280</v>
      </c>
    </row>
    <row r="2485" spans="1:6">
      <c r="A2485" s="75">
        <v>5</v>
      </c>
      <c r="B2485" s="76" t="s">
        <v>3281</v>
      </c>
      <c r="C2485" s="75" t="s">
        <v>3282</v>
      </c>
      <c r="D2485" s="75">
        <v>5</v>
      </c>
      <c r="E2485" s="75" t="s">
        <v>3281</v>
      </c>
      <c r="F2485" s="75" t="s">
        <v>6570</v>
      </c>
    </row>
    <row r="2486" spans="1:6">
      <c r="A2486" s="75">
        <v>5</v>
      </c>
      <c r="B2486" s="76" t="s">
        <v>3281</v>
      </c>
      <c r="C2486" s="75" t="s">
        <v>3282</v>
      </c>
      <c r="D2486" s="75">
        <v>5</v>
      </c>
      <c r="E2486" s="75" t="s">
        <v>3299</v>
      </c>
      <c r="F2486" s="75" t="s">
        <v>6572</v>
      </c>
    </row>
    <row r="2487" spans="1:6">
      <c r="A2487" s="75">
        <v>4</v>
      </c>
      <c r="B2487" s="76" t="s">
        <v>3955</v>
      </c>
      <c r="C2487" s="75" t="s">
        <v>3284</v>
      </c>
      <c r="D2487" s="75">
        <v>4</v>
      </c>
      <c r="E2487" s="75" t="s">
        <v>3913</v>
      </c>
      <c r="F2487" s="75" t="s">
        <v>6438</v>
      </c>
    </row>
    <row r="2488" spans="1:6">
      <c r="A2488" s="75">
        <v>4</v>
      </c>
      <c r="B2488" s="76" t="s">
        <v>3955</v>
      </c>
      <c r="C2488" s="75" t="s">
        <v>3284</v>
      </c>
      <c r="D2488" s="75">
        <v>4</v>
      </c>
      <c r="E2488" s="75" t="s">
        <v>3955</v>
      </c>
      <c r="F2488" s="75" t="s">
        <v>6573</v>
      </c>
    </row>
    <row r="2489" spans="1:6">
      <c r="A2489" s="75">
        <v>5</v>
      </c>
      <c r="B2489" s="76" t="s">
        <v>3283</v>
      </c>
      <c r="C2489" s="75" t="s">
        <v>3284</v>
      </c>
      <c r="D2489" s="75">
        <v>5</v>
      </c>
      <c r="E2489" s="75" t="s">
        <v>3179</v>
      </c>
      <c r="F2489" s="75" t="s">
        <v>6438</v>
      </c>
    </row>
    <row r="2490" spans="1:6">
      <c r="A2490" s="75">
        <v>5</v>
      </c>
      <c r="B2490" s="76" t="s">
        <v>3283</v>
      </c>
      <c r="C2490" s="75" t="s">
        <v>3284</v>
      </c>
      <c r="D2490" s="75">
        <v>5</v>
      </c>
      <c r="E2490" s="75" t="s">
        <v>3283</v>
      </c>
      <c r="F2490" s="75" t="s">
        <v>6573</v>
      </c>
    </row>
    <row r="2491" spans="1:6">
      <c r="A2491" s="75">
        <v>4</v>
      </c>
      <c r="B2491" s="76" t="s">
        <v>3956</v>
      </c>
      <c r="C2491" s="75" t="s">
        <v>6574</v>
      </c>
      <c r="D2491" s="75">
        <v>4</v>
      </c>
      <c r="E2491" s="75" t="s">
        <v>3956</v>
      </c>
      <c r="F2491" s="75" t="s">
        <v>6575</v>
      </c>
    </row>
    <row r="2492" spans="1:6">
      <c r="A2492" s="75">
        <v>4</v>
      </c>
      <c r="B2492" s="76" t="s">
        <v>3956</v>
      </c>
      <c r="C2492" s="75" t="s">
        <v>6574</v>
      </c>
      <c r="D2492" s="75">
        <v>4</v>
      </c>
      <c r="E2492" s="75" t="s">
        <v>3958</v>
      </c>
      <c r="F2492" s="75" t="s">
        <v>6571</v>
      </c>
    </row>
    <row r="2493" spans="1:6">
      <c r="A2493" s="75">
        <v>5</v>
      </c>
      <c r="B2493" s="76" t="s">
        <v>3285</v>
      </c>
      <c r="C2493" s="75" t="s">
        <v>3286</v>
      </c>
      <c r="D2493" s="75">
        <v>5</v>
      </c>
      <c r="E2493" s="75" t="s">
        <v>3285</v>
      </c>
      <c r="F2493" s="75" t="s">
        <v>6576</v>
      </c>
    </row>
    <row r="2494" spans="1:6">
      <c r="A2494" s="75">
        <v>5</v>
      </c>
      <c r="B2494" s="76" t="s">
        <v>3287</v>
      </c>
      <c r="C2494" s="75" t="s">
        <v>3288</v>
      </c>
      <c r="D2494" s="75">
        <v>5</v>
      </c>
      <c r="E2494" s="75" t="s">
        <v>3287</v>
      </c>
      <c r="F2494" s="75" t="s">
        <v>6577</v>
      </c>
    </row>
    <row r="2495" spans="1:6">
      <c r="A2495" s="75">
        <v>5</v>
      </c>
      <c r="B2495" s="76" t="s">
        <v>3287</v>
      </c>
      <c r="C2495" s="75" t="s">
        <v>3288</v>
      </c>
      <c r="D2495" s="75">
        <v>5</v>
      </c>
      <c r="E2495" s="75" t="s">
        <v>3299</v>
      </c>
      <c r="F2495" s="75" t="s">
        <v>6572</v>
      </c>
    </row>
    <row r="2496" spans="1:6">
      <c r="A2496" s="75">
        <v>3</v>
      </c>
      <c r="B2496" s="76" t="s">
        <v>6578</v>
      </c>
      <c r="C2496" s="75" t="s">
        <v>6579</v>
      </c>
      <c r="D2496" s="75">
        <v>3</v>
      </c>
      <c r="E2496" s="75" t="s">
        <v>6386</v>
      </c>
      <c r="F2496" s="75" t="s">
        <v>6387</v>
      </c>
    </row>
    <row r="2497" spans="1:6">
      <c r="A2497" s="75">
        <v>3</v>
      </c>
      <c r="B2497" s="76" t="s">
        <v>6578</v>
      </c>
      <c r="C2497" s="75" t="s">
        <v>6579</v>
      </c>
      <c r="D2497" s="75">
        <v>3</v>
      </c>
      <c r="E2497" s="75" t="s">
        <v>6567</v>
      </c>
      <c r="F2497" s="75" t="s">
        <v>6569</v>
      </c>
    </row>
    <row r="2498" spans="1:6">
      <c r="A2498" s="75">
        <v>3</v>
      </c>
      <c r="B2498" s="76" t="s">
        <v>6578</v>
      </c>
      <c r="C2498" s="75" t="s">
        <v>6579</v>
      </c>
      <c r="D2498" s="75">
        <v>3</v>
      </c>
      <c r="E2498" s="75" t="s">
        <v>6578</v>
      </c>
      <c r="F2498" s="75" t="s">
        <v>6580</v>
      </c>
    </row>
    <row r="2499" spans="1:6">
      <c r="A2499" s="75">
        <v>4</v>
      </c>
      <c r="B2499" s="76" t="s">
        <v>3957</v>
      </c>
      <c r="C2499" s="75" t="s">
        <v>6581</v>
      </c>
      <c r="D2499" s="75">
        <v>4</v>
      </c>
      <c r="E2499" s="75" t="s">
        <v>3957</v>
      </c>
      <c r="F2499" s="75" t="s">
        <v>6582</v>
      </c>
    </row>
    <row r="2500" spans="1:6">
      <c r="A2500" s="75">
        <v>5</v>
      </c>
      <c r="B2500" s="76" t="s">
        <v>3289</v>
      </c>
      <c r="C2500" s="75" t="s">
        <v>3290</v>
      </c>
      <c r="D2500" s="75">
        <v>5</v>
      </c>
      <c r="E2500" s="75" t="s">
        <v>3289</v>
      </c>
      <c r="F2500" s="75" t="s">
        <v>6583</v>
      </c>
    </row>
    <row r="2501" spans="1:6">
      <c r="A2501" s="75">
        <v>5</v>
      </c>
      <c r="B2501" s="76" t="s">
        <v>3291</v>
      </c>
      <c r="C2501" s="75" t="s">
        <v>3292</v>
      </c>
      <c r="D2501" s="75">
        <v>5</v>
      </c>
      <c r="E2501" s="75" t="s">
        <v>6584</v>
      </c>
      <c r="F2501" s="75" t="s">
        <v>6582</v>
      </c>
    </row>
    <row r="2502" spans="1:6">
      <c r="A2502" s="75">
        <v>4</v>
      </c>
      <c r="B2502" s="76" t="s">
        <v>3958</v>
      </c>
      <c r="C2502" s="75" t="s">
        <v>6585</v>
      </c>
      <c r="D2502" s="75">
        <v>4</v>
      </c>
      <c r="E2502" s="75" t="s">
        <v>3893</v>
      </c>
      <c r="F2502" s="75" t="s">
        <v>6387</v>
      </c>
    </row>
    <row r="2503" spans="1:6">
      <c r="A2503" s="75">
        <v>4</v>
      </c>
      <c r="B2503" s="76" t="s">
        <v>3958</v>
      </c>
      <c r="C2503" s="75" t="s">
        <v>6585</v>
      </c>
      <c r="D2503" s="75">
        <v>4</v>
      </c>
      <c r="E2503" s="75" t="s">
        <v>3956</v>
      </c>
      <c r="F2503" s="75" t="s">
        <v>6575</v>
      </c>
    </row>
    <row r="2504" spans="1:6">
      <c r="A2504" s="75">
        <v>4</v>
      </c>
      <c r="B2504" s="76" t="s">
        <v>3958</v>
      </c>
      <c r="C2504" s="75" t="s">
        <v>6585</v>
      </c>
      <c r="D2504" s="75">
        <v>4</v>
      </c>
      <c r="E2504" s="75" t="s">
        <v>3958</v>
      </c>
      <c r="F2504" s="75" t="s">
        <v>6571</v>
      </c>
    </row>
    <row r="2505" spans="1:6">
      <c r="A2505" s="75">
        <v>5</v>
      </c>
      <c r="B2505" s="76" t="s">
        <v>3293</v>
      </c>
      <c r="C2505" s="75" t="s">
        <v>3294</v>
      </c>
      <c r="D2505" s="75">
        <v>5</v>
      </c>
      <c r="E2505" s="75" t="s">
        <v>3293</v>
      </c>
      <c r="F2505" s="75" t="s">
        <v>6586</v>
      </c>
    </row>
    <row r="2506" spans="1:6">
      <c r="A2506" s="75">
        <v>5</v>
      </c>
      <c r="B2506" s="76" t="s">
        <v>3295</v>
      </c>
      <c r="C2506" s="75" t="s">
        <v>3296</v>
      </c>
      <c r="D2506" s="75">
        <v>5</v>
      </c>
      <c r="E2506" s="75" t="s">
        <v>3295</v>
      </c>
      <c r="F2506" s="75" t="s">
        <v>6587</v>
      </c>
    </row>
    <row r="2507" spans="1:6">
      <c r="A2507" s="75">
        <v>5</v>
      </c>
      <c r="B2507" s="76" t="s">
        <v>3297</v>
      </c>
      <c r="C2507" s="75" t="s">
        <v>3298</v>
      </c>
      <c r="D2507" s="75">
        <v>5</v>
      </c>
      <c r="E2507" s="75" t="s">
        <v>3297</v>
      </c>
      <c r="F2507" s="75" t="s">
        <v>6588</v>
      </c>
    </row>
    <row r="2508" spans="1:6">
      <c r="A2508" s="75">
        <v>5</v>
      </c>
      <c r="B2508" s="76" t="s">
        <v>3299</v>
      </c>
      <c r="C2508" s="75" t="s">
        <v>3300</v>
      </c>
      <c r="D2508" s="75">
        <v>5</v>
      </c>
      <c r="E2508" s="75" t="s">
        <v>3123</v>
      </c>
      <c r="F2508" s="75" t="s">
        <v>6387</v>
      </c>
    </row>
    <row r="2509" spans="1:6">
      <c r="A2509" s="75">
        <v>5</v>
      </c>
      <c r="B2509" s="76" t="s">
        <v>3299</v>
      </c>
      <c r="C2509" s="75" t="s">
        <v>3300</v>
      </c>
      <c r="D2509" s="75">
        <v>5</v>
      </c>
      <c r="E2509" s="75" t="s">
        <v>3287</v>
      </c>
      <c r="F2509" s="75" t="s">
        <v>6577</v>
      </c>
    </row>
    <row r="2510" spans="1:6">
      <c r="A2510" s="75">
        <v>5</v>
      </c>
      <c r="B2510" s="76" t="s">
        <v>3299</v>
      </c>
      <c r="C2510" s="75" t="s">
        <v>3300</v>
      </c>
      <c r="D2510" s="75">
        <v>5</v>
      </c>
      <c r="E2510" s="75" t="s">
        <v>3299</v>
      </c>
      <c r="F2510" s="75" t="s">
        <v>6572</v>
      </c>
    </row>
    <row r="2511" spans="1:6">
      <c r="A2511" s="75">
        <v>5</v>
      </c>
      <c r="B2511" s="76" t="s">
        <v>3301</v>
      </c>
      <c r="C2511" s="75" t="s">
        <v>3302</v>
      </c>
      <c r="D2511" s="75">
        <v>5</v>
      </c>
      <c r="E2511" s="75" t="s">
        <v>3301</v>
      </c>
      <c r="F2511" s="75" t="s">
        <v>6589</v>
      </c>
    </row>
    <row r="2512" spans="1:6">
      <c r="A2512" s="75">
        <v>1</v>
      </c>
      <c r="B2512" s="76" t="s">
        <v>6590</v>
      </c>
      <c r="C2512" s="75" t="s">
        <v>6591</v>
      </c>
      <c r="D2512" s="75">
        <v>1</v>
      </c>
      <c r="E2512" s="75" t="s">
        <v>5698</v>
      </c>
      <c r="F2512" s="75" t="s">
        <v>5700</v>
      </c>
    </row>
    <row r="2513" spans="1:6">
      <c r="A2513" s="75">
        <v>1</v>
      </c>
      <c r="B2513" s="76" t="s">
        <v>6590</v>
      </c>
      <c r="C2513" s="75" t="s">
        <v>6591</v>
      </c>
      <c r="D2513" s="75">
        <v>1</v>
      </c>
      <c r="E2513" s="75" t="s">
        <v>4152</v>
      </c>
      <c r="F2513" s="75" t="s">
        <v>5112</v>
      </c>
    </row>
    <row r="2514" spans="1:6">
      <c r="A2514" s="75">
        <v>1</v>
      </c>
      <c r="B2514" s="76" t="s">
        <v>6590</v>
      </c>
      <c r="C2514" s="75" t="s">
        <v>6591</v>
      </c>
      <c r="D2514" s="75">
        <v>1</v>
      </c>
      <c r="E2514" s="75" t="s">
        <v>5930</v>
      </c>
      <c r="F2514" s="75" t="s">
        <v>5931</v>
      </c>
    </row>
    <row r="2515" spans="1:6">
      <c r="A2515" s="75">
        <v>2</v>
      </c>
      <c r="B2515" s="76" t="s">
        <v>4921</v>
      </c>
      <c r="C2515" s="75" t="s">
        <v>6592</v>
      </c>
      <c r="D2515" s="75">
        <v>2</v>
      </c>
      <c r="E2515" s="75" t="s">
        <v>4921</v>
      </c>
      <c r="F2515" s="75" t="s">
        <v>6593</v>
      </c>
    </row>
    <row r="2516" spans="1:6">
      <c r="A2516" s="75">
        <v>3</v>
      </c>
      <c r="B2516" s="76" t="s">
        <v>6594</v>
      </c>
      <c r="C2516" s="75" t="s">
        <v>6595</v>
      </c>
      <c r="D2516" s="75">
        <v>3</v>
      </c>
      <c r="E2516" s="75" t="s">
        <v>6594</v>
      </c>
      <c r="F2516" s="75" t="s">
        <v>6596</v>
      </c>
    </row>
    <row r="2517" spans="1:6">
      <c r="A2517" s="75">
        <v>4</v>
      </c>
      <c r="B2517" s="76" t="s">
        <v>3959</v>
      </c>
      <c r="C2517" s="75" t="s">
        <v>3304</v>
      </c>
      <c r="D2517" s="75">
        <v>4</v>
      </c>
      <c r="E2517" s="75" t="s">
        <v>3959</v>
      </c>
      <c r="F2517" s="75" t="s">
        <v>6597</v>
      </c>
    </row>
    <row r="2518" spans="1:6">
      <c r="A2518" s="75">
        <v>5</v>
      </c>
      <c r="B2518" s="76" t="s">
        <v>3303</v>
      </c>
      <c r="C2518" s="75" t="s">
        <v>3304</v>
      </c>
      <c r="D2518" s="75">
        <v>5</v>
      </c>
      <c r="E2518" s="75" t="s">
        <v>3303</v>
      </c>
      <c r="F2518" s="75" t="s">
        <v>6597</v>
      </c>
    </row>
    <row r="2519" spans="1:6">
      <c r="A2519" s="75">
        <v>4</v>
      </c>
      <c r="B2519" s="76" t="s">
        <v>3960</v>
      </c>
      <c r="C2519" s="75" t="s">
        <v>3306</v>
      </c>
      <c r="D2519" s="75">
        <v>4</v>
      </c>
      <c r="E2519" s="75" t="s">
        <v>3960</v>
      </c>
      <c r="F2519" s="75" t="s">
        <v>6598</v>
      </c>
    </row>
    <row r="2520" spans="1:6">
      <c r="A2520" s="75">
        <v>5</v>
      </c>
      <c r="B2520" s="76" t="s">
        <v>3305</v>
      </c>
      <c r="C2520" s="75" t="s">
        <v>3306</v>
      </c>
      <c r="D2520" s="75">
        <v>5</v>
      </c>
      <c r="E2520" s="75" t="s">
        <v>3305</v>
      </c>
      <c r="F2520" s="75" t="s">
        <v>6598</v>
      </c>
    </row>
    <row r="2521" spans="1:6">
      <c r="A2521" s="75">
        <v>3</v>
      </c>
      <c r="B2521" s="76" t="s">
        <v>6599</v>
      </c>
      <c r="C2521" s="75" t="s">
        <v>3308</v>
      </c>
      <c r="D2521" s="75">
        <v>3</v>
      </c>
      <c r="E2521" s="75" t="s">
        <v>6599</v>
      </c>
      <c r="F2521" s="75" t="s">
        <v>6600</v>
      </c>
    </row>
    <row r="2522" spans="1:6">
      <c r="A2522" s="75">
        <v>4</v>
      </c>
      <c r="B2522" s="76" t="s">
        <v>3961</v>
      </c>
      <c r="C2522" s="75" t="s">
        <v>3308</v>
      </c>
      <c r="D2522" s="75">
        <v>4</v>
      </c>
      <c r="E2522" s="75" t="s">
        <v>3961</v>
      </c>
      <c r="F2522" s="75" t="s">
        <v>6600</v>
      </c>
    </row>
    <row r="2523" spans="1:6">
      <c r="A2523" s="75">
        <v>5</v>
      </c>
      <c r="B2523" s="76" t="s">
        <v>3307</v>
      </c>
      <c r="C2523" s="75" t="s">
        <v>3308</v>
      </c>
      <c r="D2523" s="75">
        <v>5</v>
      </c>
      <c r="E2523" s="75" t="s">
        <v>3307</v>
      </c>
      <c r="F2523" s="75" t="s">
        <v>6600</v>
      </c>
    </row>
    <row r="2524" spans="1:6">
      <c r="A2524" s="75">
        <v>3</v>
      </c>
      <c r="B2524" s="76" t="s">
        <v>6601</v>
      </c>
      <c r="C2524" s="75" t="s">
        <v>6602</v>
      </c>
      <c r="D2524" s="75">
        <v>3</v>
      </c>
      <c r="E2524" s="75" t="s">
        <v>6601</v>
      </c>
      <c r="F2524" s="75" t="s">
        <v>6603</v>
      </c>
    </row>
    <row r="2525" spans="1:6">
      <c r="A2525" s="75">
        <v>4</v>
      </c>
      <c r="B2525" s="76" t="s">
        <v>3962</v>
      </c>
      <c r="C2525" s="75" t="s">
        <v>3310</v>
      </c>
      <c r="D2525" s="75">
        <v>4</v>
      </c>
      <c r="E2525" s="75" t="s">
        <v>3962</v>
      </c>
      <c r="F2525" s="75" t="s">
        <v>6604</v>
      </c>
    </row>
    <row r="2526" spans="1:6">
      <c r="A2526" s="75">
        <v>5</v>
      </c>
      <c r="B2526" s="76" t="s">
        <v>3309</v>
      </c>
      <c r="C2526" s="75" t="s">
        <v>3310</v>
      </c>
      <c r="D2526" s="75">
        <v>5</v>
      </c>
      <c r="E2526" s="75" t="s">
        <v>3309</v>
      </c>
      <c r="F2526" s="75" t="s">
        <v>6604</v>
      </c>
    </row>
    <row r="2527" spans="1:6">
      <c r="A2527" s="75">
        <v>4</v>
      </c>
      <c r="B2527" s="76" t="s">
        <v>3963</v>
      </c>
      <c r="C2527" s="75" t="s">
        <v>3312</v>
      </c>
      <c r="D2527" s="75">
        <v>4</v>
      </c>
      <c r="E2527" s="75" t="s">
        <v>3963</v>
      </c>
      <c r="F2527" s="75" t="s">
        <v>6605</v>
      </c>
    </row>
    <row r="2528" spans="1:6">
      <c r="A2528" s="75">
        <v>5</v>
      </c>
      <c r="B2528" s="76" t="s">
        <v>3311</v>
      </c>
      <c r="C2528" s="75" t="s">
        <v>3312</v>
      </c>
      <c r="D2528" s="75">
        <v>5</v>
      </c>
      <c r="E2528" s="75" t="s">
        <v>3311</v>
      </c>
      <c r="F2528" s="75" t="s">
        <v>6605</v>
      </c>
    </row>
    <row r="2529" spans="1:6">
      <c r="A2529" s="75">
        <v>4</v>
      </c>
      <c r="B2529" s="76" t="s">
        <v>3964</v>
      </c>
      <c r="C2529" s="75" t="s">
        <v>6606</v>
      </c>
      <c r="D2529" s="75">
        <v>4</v>
      </c>
      <c r="E2529" s="75" t="s">
        <v>3964</v>
      </c>
      <c r="F2529" s="75" t="s">
        <v>6607</v>
      </c>
    </row>
    <row r="2530" spans="1:6">
      <c r="A2530" s="75">
        <v>5</v>
      </c>
      <c r="B2530" s="76" t="s">
        <v>3313</v>
      </c>
      <c r="C2530" s="75" t="s">
        <v>3314</v>
      </c>
      <c r="D2530" s="75">
        <v>5</v>
      </c>
      <c r="E2530" s="75" t="s">
        <v>3313</v>
      </c>
      <c r="F2530" s="75" t="s">
        <v>3314</v>
      </c>
    </row>
    <row r="2531" spans="1:6">
      <c r="A2531" s="75">
        <v>5</v>
      </c>
      <c r="B2531" s="76" t="s">
        <v>3315</v>
      </c>
      <c r="C2531" s="75" t="s">
        <v>3316</v>
      </c>
      <c r="D2531" s="75">
        <v>5</v>
      </c>
      <c r="E2531" s="75" t="s">
        <v>3315</v>
      </c>
      <c r="F2531" s="75" t="s">
        <v>3316</v>
      </c>
    </row>
    <row r="2532" spans="1:6">
      <c r="A2532" s="75">
        <v>5</v>
      </c>
      <c r="B2532" s="76" t="s">
        <v>3317</v>
      </c>
      <c r="C2532" s="75" t="s">
        <v>3318</v>
      </c>
      <c r="D2532" s="75">
        <v>5</v>
      </c>
      <c r="E2532" s="75" t="s">
        <v>3317</v>
      </c>
      <c r="F2532" s="75" t="s">
        <v>3318</v>
      </c>
    </row>
    <row r="2533" spans="1:6">
      <c r="A2533" s="75">
        <v>5</v>
      </c>
      <c r="B2533" s="76" t="s">
        <v>3319</v>
      </c>
      <c r="C2533" s="75" t="s">
        <v>3320</v>
      </c>
      <c r="D2533" s="75">
        <v>5</v>
      </c>
      <c r="E2533" s="75" t="s">
        <v>3319</v>
      </c>
      <c r="F2533" s="75" t="s">
        <v>3320</v>
      </c>
    </row>
    <row r="2534" spans="1:6">
      <c r="A2534" s="75">
        <v>5</v>
      </c>
      <c r="B2534" s="76" t="s">
        <v>3321</v>
      </c>
      <c r="C2534" s="75" t="s">
        <v>3322</v>
      </c>
      <c r="D2534" s="75">
        <v>5</v>
      </c>
      <c r="E2534" s="75" t="s">
        <v>3321</v>
      </c>
      <c r="F2534" s="75" t="s">
        <v>6608</v>
      </c>
    </row>
    <row r="2535" spans="1:6">
      <c r="A2535" s="75">
        <v>2</v>
      </c>
      <c r="B2535" s="76" t="s">
        <v>4922</v>
      </c>
      <c r="C2535" s="75" t="s">
        <v>6609</v>
      </c>
      <c r="D2535" s="75">
        <v>2</v>
      </c>
      <c r="E2535" s="75" t="s">
        <v>4879</v>
      </c>
      <c r="F2535" s="75" t="s">
        <v>5702</v>
      </c>
    </row>
    <row r="2536" spans="1:6">
      <c r="A2536" s="75">
        <v>2</v>
      </c>
      <c r="B2536" s="76" t="s">
        <v>4922</v>
      </c>
      <c r="C2536" s="75" t="s">
        <v>6609</v>
      </c>
      <c r="D2536" s="75">
        <v>2</v>
      </c>
      <c r="E2536" s="75" t="s">
        <v>4911</v>
      </c>
      <c r="F2536" s="75" t="s">
        <v>5269</v>
      </c>
    </row>
    <row r="2537" spans="1:6">
      <c r="A2537" s="75">
        <v>2</v>
      </c>
      <c r="B2537" s="76" t="s">
        <v>4922</v>
      </c>
      <c r="C2537" s="75" t="s">
        <v>6609</v>
      </c>
      <c r="D2537" s="75">
        <v>2</v>
      </c>
      <c r="E2537" s="75" t="s">
        <v>4922</v>
      </c>
      <c r="F2537" s="75" t="s">
        <v>6610</v>
      </c>
    </row>
    <row r="2538" spans="1:6">
      <c r="A2538" s="75">
        <v>3</v>
      </c>
      <c r="B2538" s="76" t="s">
        <v>6611</v>
      </c>
      <c r="C2538" s="75" t="s">
        <v>6612</v>
      </c>
      <c r="D2538" s="75">
        <v>3</v>
      </c>
      <c r="E2538" s="75" t="s">
        <v>6611</v>
      </c>
      <c r="F2538" s="75" t="s">
        <v>6613</v>
      </c>
    </row>
    <row r="2539" spans="1:6">
      <c r="A2539" s="75">
        <v>4</v>
      </c>
      <c r="B2539" s="76" t="s">
        <v>3965</v>
      </c>
      <c r="C2539" s="75" t="s">
        <v>6612</v>
      </c>
      <c r="D2539" s="75">
        <v>4</v>
      </c>
      <c r="E2539" s="75" t="s">
        <v>6614</v>
      </c>
      <c r="F2539" s="75" t="s">
        <v>6615</v>
      </c>
    </row>
    <row r="2540" spans="1:6">
      <c r="A2540" s="75">
        <v>4</v>
      </c>
      <c r="B2540" s="76" t="s">
        <v>3965</v>
      </c>
      <c r="C2540" s="75" t="s">
        <v>6612</v>
      </c>
      <c r="D2540" s="75">
        <v>4</v>
      </c>
      <c r="E2540" s="75" t="s">
        <v>6616</v>
      </c>
      <c r="F2540" s="75" t="s">
        <v>6617</v>
      </c>
    </row>
    <row r="2541" spans="1:6">
      <c r="A2541" s="75">
        <v>5</v>
      </c>
      <c r="B2541" s="76" t="s">
        <v>3323</v>
      </c>
      <c r="C2541" s="75" t="s">
        <v>3324</v>
      </c>
      <c r="D2541" s="75">
        <v>5</v>
      </c>
      <c r="E2541" s="75" t="s">
        <v>6618</v>
      </c>
      <c r="F2541" s="75" t="s">
        <v>6615</v>
      </c>
    </row>
    <row r="2542" spans="1:6">
      <c r="A2542" s="75">
        <v>5</v>
      </c>
      <c r="B2542" s="76" t="s">
        <v>3325</v>
      </c>
      <c r="C2542" s="75" t="s">
        <v>3326</v>
      </c>
      <c r="D2542" s="75">
        <v>5</v>
      </c>
      <c r="E2542" s="75" t="s">
        <v>6619</v>
      </c>
      <c r="F2542" s="75" t="s">
        <v>6617</v>
      </c>
    </row>
    <row r="2543" spans="1:6">
      <c r="A2543" s="75">
        <v>3</v>
      </c>
      <c r="B2543" s="76" t="s">
        <v>6620</v>
      </c>
      <c r="C2543" s="75" t="s">
        <v>6621</v>
      </c>
      <c r="D2543" s="75">
        <v>3</v>
      </c>
      <c r="E2543" s="75" t="s">
        <v>6620</v>
      </c>
      <c r="F2543" s="75" t="s">
        <v>6622</v>
      </c>
    </row>
    <row r="2544" spans="1:6">
      <c r="A2544" s="75">
        <v>4</v>
      </c>
      <c r="B2544" s="76" t="s">
        <v>3966</v>
      </c>
      <c r="C2544" s="75" t="s">
        <v>3328</v>
      </c>
      <c r="D2544" s="75">
        <v>4</v>
      </c>
      <c r="E2544" s="75" t="s">
        <v>3966</v>
      </c>
      <c r="F2544" s="75" t="s">
        <v>6623</v>
      </c>
    </row>
    <row r="2545" spans="1:6">
      <c r="A2545" s="75">
        <v>5</v>
      </c>
      <c r="B2545" s="76" t="s">
        <v>3327</v>
      </c>
      <c r="C2545" s="75" t="s">
        <v>3328</v>
      </c>
      <c r="D2545" s="75">
        <v>5</v>
      </c>
      <c r="E2545" s="75" t="s">
        <v>3327</v>
      </c>
      <c r="F2545" s="75" t="s">
        <v>6623</v>
      </c>
    </row>
    <row r="2546" spans="1:6">
      <c r="A2546" s="75">
        <v>4</v>
      </c>
      <c r="B2546" s="76" t="s">
        <v>3967</v>
      </c>
      <c r="C2546" s="75" t="s">
        <v>3330</v>
      </c>
      <c r="D2546" s="75">
        <v>4</v>
      </c>
      <c r="E2546" s="75" t="s">
        <v>3967</v>
      </c>
      <c r="F2546" s="75" t="s">
        <v>6624</v>
      </c>
    </row>
    <row r="2547" spans="1:6">
      <c r="A2547" s="75">
        <v>5</v>
      </c>
      <c r="B2547" s="76" t="s">
        <v>3329</v>
      </c>
      <c r="C2547" s="75" t="s">
        <v>3330</v>
      </c>
      <c r="D2547" s="75">
        <v>5</v>
      </c>
      <c r="E2547" s="75" t="s">
        <v>3329</v>
      </c>
      <c r="F2547" s="75" t="s">
        <v>6624</v>
      </c>
    </row>
    <row r="2548" spans="1:6">
      <c r="A2548" s="75">
        <v>4</v>
      </c>
      <c r="B2548" s="76" t="s">
        <v>3968</v>
      </c>
      <c r="C2548" s="75" t="s">
        <v>3332</v>
      </c>
      <c r="D2548" s="75">
        <v>4</v>
      </c>
      <c r="E2548" s="75" t="s">
        <v>3968</v>
      </c>
      <c r="F2548" s="75" t="s">
        <v>6625</v>
      </c>
    </row>
    <row r="2549" spans="1:6">
      <c r="A2549" s="75">
        <v>5</v>
      </c>
      <c r="B2549" s="76" t="s">
        <v>3331</v>
      </c>
      <c r="C2549" s="75" t="s">
        <v>3332</v>
      </c>
      <c r="D2549" s="75">
        <v>5</v>
      </c>
      <c r="E2549" s="75" t="s">
        <v>3331</v>
      </c>
      <c r="F2549" s="75" t="s">
        <v>6625</v>
      </c>
    </row>
    <row r="2550" spans="1:6">
      <c r="A2550" s="75">
        <v>4</v>
      </c>
      <c r="B2550" s="76" t="s">
        <v>3969</v>
      </c>
      <c r="C2550" s="75" t="s">
        <v>3334</v>
      </c>
      <c r="D2550" s="75">
        <v>4</v>
      </c>
      <c r="E2550" s="75" t="s">
        <v>3969</v>
      </c>
      <c r="F2550" s="75" t="s">
        <v>6626</v>
      </c>
    </row>
    <row r="2551" spans="1:6">
      <c r="A2551" s="75">
        <v>5</v>
      </c>
      <c r="B2551" s="76" t="s">
        <v>3333</v>
      </c>
      <c r="C2551" s="75" t="s">
        <v>3334</v>
      </c>
      <c r="D2551" s="75">
        <v>5</v>
      </c>
      <c r="E2551" s="75" t="s">
        <v>3333</v>
      </c>
      <c r="F2551" s="75" t="s">
        <v>6626</v>
      </c>
    </row>
    <row r="2552" spans="1:6">
      <c r="A2552" s="75">
        <v>4</v>
      </c>
      <c r="B2552" s="76" t="s">
        <v>3970</v>
      </c>
      <c r="C2552" s="75" t="s">
        <v>3336</v>
      </c>
      <c r="D2552" s="75">
        <v>4</v>
      </c>
      <c r="E2552" s="75" t="s">
        <v>3970</v>
      </c>
      <c r="F2552" s="75" t="s">
        <v>6627</v>
      </c>
    </row>
    <row r="2553" spans="1:6">
      <c r="A2553" s="75">
        <v>5</v>
      </c>
      <c r="B2553" s="76" t="s">
        <v>3335</v>
      </c>
      <c r="C2553" s="75" t="s">
        <v>3336</v>
      </c>
      <c r="D2553" s="75">
        <v>5</v>
      </c>
      <c r="E2553" s="75" t="s">
        <v>3335</v>
      </c>
      <c r="F2553" s="75" t="s">
        <v>6627</v>
      </c>
    </row>
    <row r="2554" spans="1:6">
      <c r="A2554" s="75">
        <v>4</v>
      </c>
      <c r="B2554" s="76" t="s">
        <v>3971</v>
      </c>
      <c r="C2554" s="75" t="s">
        <v>3338</v>
      </c>
      <c r="D2554" s="75">
        <v>4</v>
      </c>
      <c r="E2554" s="75" t="s">
        <v>3971</v>
      </c>
      <c r="F2554" s="75" t="s">
        <v>6628</v>
      </c>
    </row>
    <row r="2555" spans="1:6">
      <c r="A2555" s="75">
        <v>5</v>
      </c>
      <c r="B2555" s="76" t="s">
        <v>3337</v>
      </c>
      <c r="C2555" s="75" t="s">
        <v>3338</v>
      </c>
      <c r="D2555" s="75">
        <v>5</v>
      </c>
      <c r="E2555" s="75" t="s">
        <v>3337</v>
      </c>
      <c r="F2555" s="75" t="s">
        <v>6628</v>
      </c>
    </row>
    <row r="2556" spans="1:6">
      <c r="A2556" s="75">
        <v>3</v>
      </c>
      <c r="B2556" s="76" t="s">
        <v>6629</v>
      </c>
      <c r="C2556" s="75" t="s">
        <v>6630</v>
      </c>
      <c r="D2556" s="75">
        <v>3</v>
      </c>
      <c r="E2556" s="75" t="s">
        <v>6631</v>
      </c>
      <c r="F2556" s="75" t="s">
        <v>6632</v>
      </c>
    </row>
    <row r="2557" spans="1:6">
      <c r="A2557" s="75">
        <v>3</v>
      </c>
      <c r="B2557" s="76" t="s">
        <v>6629</v>
      </c>
      <c r="C2557" s="75" t="s">
        <v>6630</v>
      </c>
      <c r="D2557" s="75">
        <v>3</v>
      </c>
      <c r="E2557" s="75" t="s">
        <v>5710</v>
      </c>
      <c r="F2557" s="75" t="s">
        <v>5711</v>
      </c>
    </row>
    <row r="2558" spans="1:6">
      <c r="A2558" s="75">
        <v>4</v>
      </c>
      <c r="B2558" s="76" t="s">
        <v>3972</v>
      </c>
      <c r="C2558" s="75" t="s">
        <v>3340</v>
      </c>
      <c r="D2558" s="75">
        <v>4</v>
      </c>
      <c r="E2558" s="75" t="s">
        <v>6633</v>
      </c>
      <c r="F2558" s="75" t="s">
        <v>6632</v>
      </c>
    </row>
    <row r="2559" spans="1:6">
      <c r="A2559" s="75">
        <v>5</v>
      </c>
      <c r="B2559" s="76" t="s">
        <v>3339</v>
      </c>
      <c r="C2559" s="75" t="s">
        <v>3340</v>
      </c>
      <c r="D2559" s="75">
        <v>5</v>
      </c>
      <c r="E2559" s="75" t="s">
        <v>6634</v>
      </c>
      <c r="F2559" s="75" t="s">
        <v>6632</v>
      </c>
    </row>
    <row r="2560" spans="1:6">
      <c r="A2560" s="75">
        <v>4</v>
      </c>
      <c r="B2560" s="76" t="s">
        <v>3973</v>
      </c>
      <c r="C2560" s="75" t="s">
        <v>3342</v>
      </c>
      <c r="D2560" s="75">
        <v>4</v>
      </c>
      <c r="E2560" s="75" t="s">
        <v>5724</v>
      </c>
      <c r="F2560" s="75" t="s">
        <v>5711</v>
      </c>
    </row>
    <row r="2561" spans="1:6">
      <c r="A2561" s="75">
        <v>5</v>
      </c>
      <c r="B2561" s="76" t="s">
        <v>3341</v>
      </c>
      <c r="C2561" s="75" t="s">
        <v>3342</v>
      </c>
      <c r="D2561" s="75">
        <v>5</v>
      </c>
      <c r="E2561" s="75" t="s">
        <v>6635</v>
      </c>
      <c r="F2561" s="75" t="s">
        <v>6636</v>
      </c>
    </row>
    <row r="2562" spans="1:6">
      <c r="A2562" s="75">
        <v>3</v>
      </c>
      <c r="B2562" s="76" t="s">
        <v>6637</v>
      </c>
      <c r="C2562" s="75" t="s">
        <v>3344</v>
      </c>
      <c r="D2562" s="75">
        <v>3</v>
      </c>
      <c r="E2562" s="75" t="s">
        <v>6631</v>
      </c>
      <c r="F2562" s="75" t="s">
        <v>6632</v>
      </c>
    </row>
    <row r="2563" spans="1:6">
      <c r="A2563" s="75">
        <v>3</v>
      </c>
      <c r="B2563" s="76" t="s">
        <v>6637</v>
      </c>
      <c r="C2563" s="75" t="s">
        <v>3344</v>
      </c>
      <c r="D2563" s="75">
        <v>3</v>
      </c>
      <c r="E2563" s="75" t="s">
        <v>5710</v>
      </c>
      <c r="F2563" s="75" t="s">
        <v>5711</v>
      </c>
    </row>
    <row r="2564" spans="1:6">
      <c r="A2564" s="75">
        <v>3</v>
      </c>
      <c r="B2564" s="76" t="s">
        <v>6637</v>
      </c>
      <c r="C2564" s="75" t="s">
        <v>3344</v>
      </c>
      <c r="D2564" s="75">
        <v>3</v>
      </c>
      <c r="E2564" s="75" t="s">
        <v>5693</v>
      </c>
      <c r="F2564" s="75" t="s">
        <v>5694</v>
      </c>
    </row>
    <row r="2565" spans="1:6">
      <c r="A2565" s="75">
        <v>4</v>
      </c>
      <c r="B2565" s="76" t="s">
        <v>3974</v>
      </c>
      <c r="C2565" s="75" t="s">
        <v>3344</v>
      </c>
      <c r="D2565" s="75">
        <v>4</v>
      </c>
      <c r="E2565" s="75" t="s">
        <v>6633</v>
      </c>
      <c r="F2565" s="75" t="s">
        <v>6632</v>
      </c>
    </row>
    <row r="2566" spans="1:6">
      <c r="A2566" s="75">
        <v>4</v>
      </c>
      <c r="B2566" s="76" t="s">
        <v>3974</v>
      </c>
      <c r="C2566" s="75" t="s">
        <v>3344</v>
      </c>
      <c r="D2566" s="75">
        <v>4</v>
      </c>
      <c r="E2566" s="75" t="s">
        <v>5724</v>
      </c>
      <c r="F2566" s="75" t="s">
        <v>5711</v>
      </c>
    </row>
    <row r="2567" spans="1:6">
      <c r="A2567" s="75">
        <v>4</v>
      </c>
      <c r="B2567" s="76" t="s">
        <v>3974</v>
      </c>
      <c r="C2567" s="75" t="s">
        <v>3344</v>
      </c>
      <c r="D2567" s="75">
        <v>4</v>
      </c>
      <c r="E2567" s="75" t="s">
        <v>3897</v>
      </c>
      <c r="F2567" s="75" t="s">
        <v>5695</v>
      </c>
    </row>
    <row r="2568" spans="1:6">
      <c r="A2568" s="75">
        <v>5</v>
      </c>
      <c r="B2568" s="76" t="s">
        <v>3343</v>
      </c>
      <c r="C2568" s="75" t="s">
        <v>3344</v>
      </c>
      <c r="D2568" s="75">
        <v>5</v>
      </c>
      <c r="E2568" s="75" t="s">
        <v>6634</v>
      </c>
      <c r="F2568" s="75" t="s">
        <v>6632</v>
      </c>
    </row>
    <row r="2569" spans="1:6">
      <c r="A2569" s="75">
        <v>5</v>
      </c>
      <c r="B2569" s="76" t="s">
        <v>3343</v>
      </c>
      <c r="C2569" s="75" t="s">
        <v>3344</v>
      </c>
      <c r="D2569" s="75">
        <v>5</v>
      </c>
      <c r="E2569" s="75" t="s">
        <v>6635</v>
      </c>
      <c r="F2569" s="75" t="s">
        <v>6636</v>
      </c>
    </row>
    <row r="2570" spans="1:6">
      <c r="A2570" s="75">
        <v>5</v>
      </c>
      <c r="B2570" s="76" t="s">
        <v>3343</v>
      </c>
      <c r="C2570" s="75" t="s">
        <v>3344</v>
      </c>
      <c r="D2570" s="75">
        <v>5</v>
      </c>
      <c r="E2570" s="75" t="s">
        <v>3133</v>
      </c>
      <c r="F2570" s="75" t="s">
        <v>5695</v>
      </c>
    </row>
    <row r="2571" spans="1:6">
      <c r="A2571" s="75">
        <v>2</v>
      </c>
      <c r="B2571" s="76" t="s">
        <v>4923</v>
      </c>
      <c r="C2571" s="75" t="s">
        <v>6638</v>
      </c>
      <c r="D2571" s="75">
        <v>2</v>
      </c>
      <c r="E2571" s="75" t="s">
        <v>4910</v>
      </c>
      <c r="F2571" s="75" t="s">
        <v>6363</v>
      </c>
    </row>
    <row r="2572" spans="1:6">
      <c r="A2572" s="75">
        <v>2</v>
      </c>
      <c r="B2572" s="76" t="s">
        <v>4923</v>
      </c>
      <c r="C2572" s="75" t="s">
        <v>6638</v>
      </c>
      <c r="D2572" s="75">
        <v>2</v>
      </c>
      <c r="E2572" s="75" t="s">
        <v>4911</v>
      </c>
      <c r="F2572" s="75" t="s">
        <v>5269</v>
      </c>
    </row>
    <row r="2573" spans="1:6">
      <c r="A2573" s="75">
        <v>2</v>
      </c>
      <c r="B2573" s="76" t="s">
        <v>4923</v>
      </c>
      <c r="C2573" s="75" t="s">
        <v>6638</v>
      </c>
      <c r="D2573" s="75">
        <v>2</v>
      </c>
      <c r="E2573" s="75" t="s">
        <v>4923</v>
      </c>
      <c r="F2573" s="75" t="s">
        <v>5991</v>
      </c>
    </row>
    <row r="2574" spans="1:6">
      <c r="A2574" s="75">
        <v>3</v>
      </c>
      <c r="B2574" s="76" t="s">
        <v>6639</v>
      </c>
      <c r="C2574" s="75" t="s">
        <v>3346</v>
      </c>
      <c r="D2574" s="75">
        <v>3</v>
      </c>
      <c r="E2574" s="75" t="s">
        <v>5997</v>
      </c>
      <c r="F2574" s="75" t="s">
        <v>5991</v>
      </c>
    </row>
    <row r="2575" spans="1:6">
      <c r="A2575" s="75">
        <v>4</v>
      </c>
      <c r="B2575" s="76" t="s">
        <v>3975</v>
      </c>
      <c r="C2575" s="75" t="s">
        <v>3346</v>
      </c>
      <c r="D2575" s="75">
        <v>4</v>
      </c>
      <c r="E2575" s="75" t="s">
        <v>5998</v>
      </c>
      <c r="F2575" s="75" t="s">
        <v>5999</v>
      </c>
    </row>
    <row r="2576" spans="1:6">
      <c r="A2576" s="75">
        <v>5</v>
      </c>
      <c r="B2576" s="76" t="s">
        <v>3345</v>
      </c>
      <c r="C2576" s="75" t="s">
        <v>3346</v>
      </c>
      <c r="D2576" s="75">
        <v>5</v>
      </c>
      <c r="E2576" s="75" t="s">
        <v>6001</v>
      </c>
      <c r="F2576" s="75" t="s">
        <v>5999</v>
      </c>
    </row>
    <row r="2577" spans="1:6">
      <c r="A2577" s="75">
        <v>3</v>
      </c>
      <c r="B2577" s="76" t="s">
        <v>6640</v>
      </c>
      <c r="C2577" s="75" t="s">
        <v>6641</v>
      </c>
      <c r="D2577" s="75">
        <v>3</v>
      </c>
      <c r="E2577" s="75" t="s">
        <v>5997</v>
      </c>
      <c r="F2577" s="75" t="s">
        <v>5991</v>
      </c>
    </row>
    <row r="2578" spans="1:6">
      <c r="A2578" s="75">
        <v>4</v>
      </c>
      <c r="B2578" s="76" t="s">
        <v>3976</v>
      </c>
      <c r="C2578" s="75" t="s">
        <v>3348</v>
      </c>
      <c r="D2578" s="75">
        <v>4</v>
      </c>
      <c r="E2578" s="75" t="s">
        <v>6642</v>
      </c>
      <c r="F2578" s="75" t="s">
        <v>6643</v>
      </c>
    </row>
    <row r="2579" spans="1:6">
      <c r="A2579" s="75">
        <v>5</v>
      </c>
      <c r="B2579" s="76" t="s">
        <v>3347</v>
      </c>
      <c r="C2579" s="75" t="s">
        <v>3348</v>
      </c>
      <c r="D2579" s="75">
        <v>5</v>
      </c>
      <c r="E2579" s="75" t="s">
        <v>6644</v>
      </c>
      <c r="F2579" s="75" t="s">
        <v>6645</v>
      </c>
    </row>
    <row r="2580" spans="1:6">
      <c r="A2580" s="75">
        <v>4</v>
      </c>
      <c r="B2580" s="76" t="s">
        <v>3977</v>
      </c>
      <c r="C2580" s="75" t="s">
        <v>3350</v>
      </c>
      <c r="D2580" s="75">
        <v>4</v>
      </c>
      <c r="E2580" s="75" t="s">
        <v>6642</v>
      </c>
      <c r="F2580" s="75" t="s">
        <v>6643</v>
      </c>
    </row>
    <row r="2581" spans="1:6">
      <c r="A2581" s="75">
        <v>5</v>
      </c>
      <c r="B2581" s="76" t="s">
        <v>3349</v>
      </c>
      <c r="C2581" s="75" t="s">
        <v>3350</v>
      </c>
      <c r="D2581" s="75">
        <v>5</v>
      </c>
      <c r="E2581" s="75" t="s">
        <v>6646</v>
      </c>
      <c r="F2581" s="75" t="s">
        <v>6647</v>
      </c>
    </row>
    <row r="2582" spans="1:6">
      <c r="A2582" s="75">
        <v>4</v>
      </c>
      <c r="B2582" s="76" t="s">
        <v>3978</v>
      </c>
      <c r="C2582" s="75" t="s">
        <v>3352</v>
      </c>
      <c r="D2582" s="75">
        <v>4</v>
      </c>
      <c r="E2582" s="75" t="s">
        <v>6648</v>
      </c>
      <c r="F2582" s="75" t="s">
        <v>6649</v>
      </c>
    </row>
    <row r="2583" spans="1:6">
      <c r="A2583" s="75">
        <v>5</v>
      </c>
      <c r="B2583" s="76" t="s">
        <v>3351</v>
      </c>
      <c r="C2583" s="75" t="s">
        <v>3352</v>
      </c>
      <c r="D2583" s="75">
        <v>5</v>
      </c>
      <c r="E2583" s="75" t="s">
        <v>6650</v>
      </c>
      <c r="F2583" s="75" t="s">
        <v>6649</v>
      </c>
    </row>
    <row r="2584" spans="1:6">
      <c r="A2584" s="75">
        <v>3</v>
      </c>
      <c r="B2584" s="76" t="s">
        <v>6651</v>
      </c>
      <c r="C2584" s="75" t="s">
        <v>3354</v>
      </c>
      <c r="D2584" s="75">
        <v>3</v>
      </c>
      <c r="E2584" s="75" t="s">
        <v>5997</v>
      </c>
      <c r="F2584" s="75" t="s">
        <v>5991</v>
      </c>
    </row>
    <row r="2585" spans="1:6">
      <c r="A2585" s="75">
        <v>4</v>
      </c>
      <c r="B2585" s="76" t="s">
        <v>3979</v>
      </c>
      <c r="C2585" s="75" t="s">
        <v>3354</v>
      </c>
      <c r="D2585" s="75">
        <v>4</v>
      </c>
      <c r="E2585" s="75" t="s">
        <v>6652</v>
      </c>
      <c r="F2585" s="75" t="s">
        <v>6653</v>
      </c>
    </row>
    <row r="2586" spans="1:6">
      <c r="A2586" s="75">
        <v>5</v>
      </c>
      <c r="B2586" s="76" t="s">
        <v>3353</v>
      </c>
      <c r="C2586" s="75" t="s">
        <v>3354</v>
      </c>
      <c r="D2586" s="75">
        <v>5</v>
      </c>
      <c r="E2586" s="75" t="s">
        <v>6654</v>
      </c>
      <c r="F2586" s="75" t="s">
        <v>6653</v>
      </c>
    </row>
    <row r="2587" spans="1:6">
      <c r="A2587" s="75">
        <v>3</v>
      </c>
      <c r="B2587" s="76" t="s">
        <v>6655</v>
      </c>
      <c r="C2587" s="75" t="s">
        <v>3356</v>
      </c>
      <c r="D2587" s="75">
        <v>3</v>
      </c>
      <c r="E2587" s="75" t="s">
        <v>5693</v>
      </c>
      <c r="F2587" s="75" t="s">
        <v>5694</v>
      </c>
    </row>
    <row r="2588" spans="1:6">
      <c r="A2588" s="75">
        <v>4</v>
      </c>
      <c r="B2588" s="76" t="s">
        <v>3980</v>
      </c>
      <c r="C2588" s="75" t="s">
        <v>3356</v>
      </c>
      <c r="D2588" s="75">
        <v>4</v>
      </c>
      <c r="E2588" s="75" t="s">
        <v>3897</v>
      </c>
      <c r="F2588" s="75" t="s">
        <v>5695</v>
      </c>
    </row>
    <row r="2589" spans="1:6">
      <c r="A2589" s="75">
        <v>5</v>
      </c>
      <c r="B2589" s="76" t="s">
        <v>3355</v>
      </c>
      <c r="C2589" s="75" t="s">
        <v>3356</v>
      </c>
      <c r="D2589" s="75">
        <v>5</v>
      </c>
      <c r="E2589" s="75" t="s">
        <v>3133</v>
      </c>
      <c r="F2589" s="75" t="s">
        <v>5695</v>
      </c>
    </row>
    <row r="2590" spans="1:6">
      <c r="A2590" s="75">
        <v>3</v>
      </c>
      <c r="B2590" s="76" t="s">
        <v>6656</v>
      </c>
      <c r="C2590" s="75" t="s">
        <v>6657</v>
      </c>
      <c r="D2590" s="75">
        <v>3</v>
      </c>
      <c r="E2590" s="75" t="s">
        <v>6366</v>
      </c>
      <c r="F2590" s="75" t="s">
        <v>6368</v>
      </c>
    </row>
    <row r="2591" spans="1:6">
      <c r="A2591" s="75">
        <v>3</v>
      </c>
      <c r="B2591" s="76" t="s">
        <v>6656</v>
      </c>
      <c r="C2591" s="75" t="s">
        <v>6657</v>
      </c>
      <c r="D2591" s="75">
        <v>3</v>
      </c>
      <c r="E2591" s="75" t="s">
        <v>5997</v>
      </c>
      <c r="F2591" s="75" t="s">
        <v>5991</v>
      </c>
    </row>
    <row r="2592" spans="1:6">
      <c r="A2592" s="75">
        <v>4</v>
      </c>
      <c r="B2592" s="76" t="s">
        <v>3981</v>
      </c>
      <c r="C2592" s="75" t="s">
        <v>3358</v>
      </c>
      <c r="D2592" s="75">
        <v>4</v>
      </c>
      <c r="E2592" s="75" t="s">
        <v>3887</v>
      </c>
      <c r="F2592" s="75" t="s">
        <v>6369</v>
      </c>
    </row>
    <row r="2593" spans="1:6">
      <c r="A2593" s="75">
        <v>4</v>
      </c>
      <c r="B2593" s="76" t="s">
        <v>3981</v>
      </c>
      <c r="C2593" s="75" t="s">
        <v>3358</v>
      </c>
      <c r="D2593" s="75">
        <v>4</v>
      </c>
      <c r="E2593" s="75" t="s">
        <v>5998</v>
      </c>
      <c r="F2593" s="75" t="s">
        <v>5999</v>
      </c>
    </row>
    <row r="2594" spans="1:6">
      <c r="A2594" s="75">
        <v>5</v>
      </c>
      <c r="B2594" s="76" t="s">
        <v>3357</v>
      </c>
      <c r="C2594" s="75" t="s">
        <v>3358</v>
      </c>
      <c r="D2594" s="75">
        <v>5</v>
      </c>
      <c r="E2594" s="75" t="s">
        <v>3109</v>
      </c>
      <c r="F2594" s="75" t="s">
        <v>6369</v>
      </c>
    </row>
    <row r="2595" spans="1:6">
      <c r="A2595" s="75">
        <v>5</v>
      </c>
      <c r="B2595" s="76" t="s">
        <v>3357</v>
      </c>
      <c r="C2595" s="75" t="s">
        <v>3358</v>
      </c>
      <c r="D2595" s="75">
        <v>5</v>
      </c>
      <c r="E2595" s="75" t="s">
        <v>6001</v>
      </c>
      <c r="F2595" s="75" t="s">
        <v>5999</v>
      </c>
    </row>
    <row r="2596" spans="1:6">
      <c r="A2596" s="75">
        <v>4</v>
      </c>
      <c r="B2596" s="76" t="s">
        <v>3982</v>
      </c>
      <c r="C2596" s="75" t="s">
        <v>6658</v>
      </c>
      <c r="D2596" s="75">
        <v>4</v>
      </c>
      <c r="E2596" s="75" t="s">
        <v>6659</v>
      </c>
      <c r="F2596" s="75" t="s">
        <v>6660</v>
      </c>
    </row>
    <row r="2597" spans="1:6">
      <c r="A2597" s="75">
        <v>5</v>
      </c>
      <c r="B2597" s="76" t="s">
        <v>3359</v>
      </c>
      <c r="C2597" s="75" t="s">
        <v>3360</v>
      </c>
      <c r="D2597" s="75">
        <v>5</v>
      </c>
      <c r="E2597" s="75" t="s">
        <v>6661</v>
      </c>
      <c r="F2597" s="75" t="s">
        <v>6662</v>
      </c>
    </row>
    <row r="2598" spans="1:6">
      <c r="A2598" s="75">
        <v>5</v>
      </c>
      <c r="B2598" s="76" t="s">
        <v>3361</v>
      </c>
      <c r="C2598" s="75" t="s">
        <v>3362</v>
      </c>
      <c r="D2598" s="75">
        <v>5</v>
      </c>
      <c r="E2598" s="75" t="s">
        <v>6663</v>
      </c>
      <c r="F2598" s="75" t="s">
        <v>6664</v>
      </c>
    </row>
    <row r="2599" spans="1:6">
      <c r="A2599" s="75">
        <v>5</v>
      </c>
      <c r="B2599" s="76" t="s">
        <v>3363</v>
      </c>
      <c r="C2599" s="75" t="s">
        <v>3364</v>
      </c>
      <c r="D2599" s="75">
        <v>5</v>
      </c>
      <c r="E2599" s="75" t="s">
        <v>6665</v>
      </c>
      <c r="F2599" s="75" t="s">
        <v>6666</v>
      </c>
    </row>
    <row r="2600" spans="1:6">
      <c r="A2600" s="75">
        <v>1</v>
      </c>
      <c r="B2600" s="76" t="s">
        <v>6667</v>
      </c>
      <c r="C2600" s="75" t="s">
        <v>6668</v>
      </c>
      <c r="D2600" s="75">
        <v>1</v>
      </c>
      <c r="E2600" s="75" t="s">
        <v>6590</v>
      </c>
      <c r="F2600" s="75" t="s">
        <v>6669</v>
      </c>
    </row>
    <row r="2601" spans="1:6">
      <c r="A2601" s="75">
        <v>2</v>
      </c>
      <c r="B2601" s="76" t="s">
        <v>4924</v>
      </c>
      <c r="C2601" s="75" t="s">
        <v>3366</v>
      </c>
      <c r="D2601" s="75">
        <v>2</v>
      </c>
      <c r="E2601" s="75" t="s">
        <v>4924</v>
      </c>
      <c r="F2601" s="75" t="s">
        <v>6670</v>
      </c>
    </row>
    <row r="2602" spans="1:6">
      <c r="A2602" s="75">
        <v>3</v>
      </c>
      <c r="B2602" s="76" t="s">
        <v>6671</v>
      </c>
      <c r="C2602" s="75" t="s">
        <v>3366</v>
      </c>
      <c r="D2602" s="75">
        <v>3</v>
      </c>
      <c r="E2602" s="75" t="s">
        <v>6671</v>
      </c>
      <c r="F2602" s="75" t="s">
        <v>6670</v>
      </c>
    </row>
    <row r="2603" spans="1:6">
      <c r="A2603" s="75">
        <v>4</v>
      </c>
      <c r="B2603" s="76" t="s">
        <v>3983</v>
      </c>
      <c r="C2603" s="75" t="s">
        <v>3366</v>
      </c>
      <c r="D2603" s="75">
        <v>4</v>
      </c>
      <c r="E2603" s="75" t="s">
        <v>3983</v>
      </c>
      <c r="F2603" s="75" t="s">
        <v>6670</v>
      </c>
    </row>
    <row r="2604" spans="1:6">
      <c r="A2604" s="75">
        <v>5</v>
      </c>
      <c r="B2604" s="76" t="s">
        <v>3365</v>
      </c>
      <c r="C2604" s="75" t="s">
        <v>3366</v>
      </c>
      <c r="D2604" s="75">
        <v>5</v>
      </c>
      <c r="E2604" s="75" t="s">
        <v>3365</v>
      </c>
      <c r="F2604" s="75" t="s">
        <v>6670</v>
      </c>
    </row>
    <row r="2605" spans="1:6">
      <c r="A2605" s="75">
        <v>2</v>
      </c>
      <c r="B2605" s="76" t="s">
        <v>4925</v>
      </c>
      <c r="C2605" s="75" t="s">
        <v>6672</v>
      </c>
      <c r="D2605" s="75">
        <v>2</v>
      </c>
      <c r="E2605" s="75" t="s">
        <v>4925</v>
      </c>
      <c r="F2605" s="75" t="s">
        <v>6673</v>
      </c>
    </row>
    <row r="2606" spans="1:6">
      <c r="A2606" s="75">
        <v>3</v>
      </c>
      <c r="B2606" s="76" t="s">
        <v>6674</v>
      </c>
      <c r="C2606" s="75" t="s">
        <v>3368</v>
      </c>
      <c r="D2606" s="75">
        <v>3</v>
      </c>
      <c r="E2606" s="75" t="s">
        <v>6674</v>
      </c>
      <c r="F2606" s="75" t="s">
        <v>6675</v>
      </c>
    </row>
    <row r="2607" spans="1:6">
      <c r="A2607" s="75">
        <v>4</v>
      </c>
      <c r="B2607" s="76" t="s">
        <v>3984</v>
      </c>
      <c r="C2607" s="75" t="s">
        <v>3368</v>
      </c>
      <c r="D2607" s="75">
        <v>4</v>
      </c>
      <c r="E2607" s="75" t="s">
        <v>3984</v>
      </c>
      <c r="F2607" s="75" t="s">
        <v>6675</v>
      </c>
    </row>
    <row r="2608" spans="1:6">
      <c r="A2608" s="75">
        <v>5</v>
      </c>
      <c r="B2608" s="76" t="s">
        <v>3367</v>
      </c>
      <c r="C2608" s="75" t="s">
        <v>3368</v>
      </c>
      <c r="D2608" s="75">
        <v>5</v>
      </c>
      <c r="E2608" s="75" t="s">
        <v>3367</v>
      </c>
      <c r="F2608" s="75" t="s">
        <v>6675</v>
      </c>
    </row>
    <row r="2609" spans="1:6">
      <c r="A2609" s="75">
        <v>3</v>
      </c>
      <c r="B2609" s="76" t="s">
        <v>6676</v>
      </c>
      <c r="C2609" s="75" t="s">
        <v>3370</v>
      </c>
      <c r="D2609" s="75">
        <v>3</v>
      </c>
      <c r="E2609" s="75" t="s">
        <v>6676</v>
      </c>
      <c r="F2609" s="75" t="s">
        <v>6677</v>
      </c>
    </row>
    <row r="2610" spans="1:6">
      <c r="A2610" s="75">
        <v>4</v>
      </c>
      <c r="B2610" s="76" t="s">
        <v>3985</v>
      </c>
      <c r="C2610" s="75" t="s">
        <v>3370</v>
      </c>
      <c r="D2610" s="75">
        <v>4</v>
      </c>
      <c r="E2610" s="75" t="s">
        <v>3985</v>
      </c>
      <c r="F2610" s="75" t="s">
        <v>6677</v>
      </c>
    </row>
    <row r="2611" spans="1:6">
      <c r="A2611" s="75">
        <v>5</v>
      </c>
      <c r="B2611" s="76" t="s">
        <v>3369</v>
      </c>
      <c r="C2611" s="75" t="s">
        <v>3370</v>
      </c>
      <c r="D2611" s="75">
        <v>5</v>
      </c>
      <c r="E2611" s="75" t="s">
        <v>3369</v>
      </c>
      <c r="F2611" s="75" t="s">
        <v>6677</v>
      </c>
    </row>
    <row r="2612" spans="1:6">
      <c r="A2612" s="75">
        <v>1</v>
      </c>
      <c r="B2612" s="76" t="s">
        <v>6678</v>
      </c>
      <c r="C2612" s="75" t="s">
        <v>3372</v>
      </c>
      <c r="D2612" s="75">
        <v>1</v>
      </c>
      <c r="E2612" s="75" t="s">
        <v>6667</v>
      </c>
      <c r="F2612" s="75" t="s">
        <v>6679</v>
      </c>
    </row>
    <row r="2613" spans="1:6">
      <c r="A2613" s="75">
        <v>2</v>
      </c>
      <c r="B2613" s="76" t="s">
        <v>4926</v>
      </c>
      <c r="C2613" s="75" t="s">
        <v>3372</v>
      </c>
      <c r="D2613" s="75">
        <v>2</v>
      </c>
      <c r="E2613" s="75" t="s">
        <v>4926</v>
      </c>
      <c r="F2613" s="75" t="s">
        <v>6679</v>
      </c>
    </row>
    <row r="2614" spans="1:6">
      <c r="A2614" s="75">
        <v>3</v>
      </c>
      <c r="B2614" s="76" t="s">
        <v>6680</v>
      </c>
      <c r="C2614" s="75" t="s">
        <v>3372</v>
      </c>
      <c r="D2614" s="75">
        <v>3</v>
      </c>
      <c r="E2614" s="75" t="s">
        <v>6680</v>
      </c>
      <c r="F2614" s="75" t="s">
        <v>6679</v>
      </c>
    </row>
    <row r="2615" spans="1:6">
      <c r="A2615" s="75">
        <v>4</v>
      </c>
      <c r="B2615" s="76" t="s">
        <v>3986</v>
      </c>
      <c r="C2615" s="75" t="s">
        <v>3372</v>
      </c>
      <c r="D2615" s="75">
        <v>4</v>
      </c>
      <c r="E2615" s="75" t="s">
        <v>3986</v>
      </c>
      <c r="F2615" s="75" t="s">
        <v>6679</v>
      </c>
    </row>
    <row r="2616" spans="1:6">
      <c r="A2616" s="75">
        <v>5</v>
      </c>
      <c r="B2616" s="76" t="s">
        <v>3371</v>
      </c>
      <c r="C2616" s="75" t="s">
        <v>3372</v>
      </c>
      <c r="D2616" s="75">
        <v>5</v>
      </c>
      <c r="E2616" s="75" t="s">
        <v>3371</v>
      </c>
      <c r="F2616" s="75" t="s">
        <v>6679</v>
      </c>
    </row>
  </sheetData>
  <phoneticPr fontId="20"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CC925-B52F-4180-A5DA-5E03A06876A8}">
  <sheetPr>
    <tabColor theme="0" tint="-0.249977111117893"/>
  </sheetPr>
  <dimension ref="A1:E916"/>
  <sheetViews>
    <sheetView showGridLines="0" workbookViewId="0"/>
  </sheetViews>
  <sheetFormatPr baseColWidth="10" defaultColWidth="8.83203125" defaultRowHeight="15"/>
  <cols>
    <col min="2" max="2" width="59.1640625" bestFit="1" customWidth="1"/>
    <col min="3" max="3" width="24.83203125" bestFit="1" customWidth="1"/>
    <col min="4" max="4" width="19.5" customWidth="1"/>
    <col min="5" max="5" width="32.83203125" customWidth="1"/>
  </cols>
  <sheetData>
    <row r="1" spans="1:5">
      <c r="A1" s="28" t="s">
        <v>7</v>
      </c>
      <c r="B1" s="29" t="s">
        <v>3373</v>
      </c>
      <c r="D1" s="28" t="s">
        <v>7</v>
      </c>
      <c r="E1" s="28" t="s">
        <v>3374</v>
      </c>
    </row>
    <row r="2" spans="1:5">
      <c r="A2" s="30" t="s">
        <v>1570</v>
      </c>
      <c r="B2" s="31" t="s">
        <v>1571</v>
      </c>
      <c r="D2" s="32" t="s">
        <v>1504</v>
      </c>
      <c r="E2" s="32" t="s">
        <v>5</v>
      </c>
    </row>
    <row r="3" spans="1:5">
      <c r="A3" s="30" t="s">
        <v>1572</v>
      </c>
      <c r="B3" s="31" t="s">
        <v>1508</v>
      </c>
      <c r="D3" s="32" t="s">
        <v>1505</v>
      </c>
      <c r="E3" s="32" t="s">
        <v>5</v>
      </c>
    </row>
    <row r="4" spans="1:5">
      <c r="A4" s="30" t="s">
        <v>1573</v>
      </c>
      <c r="B4" s="31" t="s">
        <v>1509</v>
      </c>
      <c r="D4" s="32" t="s">
        <v>1506</v>
      </c>
      <c r="E4" s="32" t="s">
        <v>5</v>
      </c>
    </row>
    <row r="5" spans="1:5">
      <c r="A5" s="30" t="s">
        <v>1574</v>
      </c>
      <c r="B5" s="31" t="s">
        <v>1510</v>
      </c>
      <c r="D5" s="32" t="s">
        <v>1507</v>
      </c>
      <c r="E5" s="32" t="s">
        <v>5</v>
      </c>
    </row>
    <row r="6" spans="1:5">
      <c r="A6" s="30" t="s">
        <v>1575</v>
      </c>
      <c r="B6" s="31" t="s">
        <v>1511</v>
      </c>
      <c r="D6" s="32" t="s">
        <v>1512</v>
      </c>
      <c r="E6" s="32" t="s">
        <v>5</v>
      </c>
    </row>
    <row r="7" spans="1:5">
      <c r="A7" s="30" t="s">
        <v>1576</v>
      </c>
      <c r="B7" s="31" t="s">
        <v>1517</v>
      </c>
      <c r="D7" s="32" t="s">
        <v>1513</v>
      </c>
      <c r="E7" s="32" t="s">
        <v>5</v>
      </c>
    </row>
    <row r="8" spans="1:5">
      <c r="A8" s="30" t="s">
        <v>1577</v>
      </c>
      <c r="B8" s="31" t="s">
        <v>1518</v>
      </c>
      <c r="D8" s="32" t="s">
        <v>1514</v>
      </c>
      <c r="E8" s="32" t="s">
        <v>5</v>
      </c>
    </row>
    <row r="9" spans="1:5">
      <c r="A9" s="30" t="s">
        <v>1578</v>
      </c>
      <c r="B9" s="31" t="s">
        <v>1579</v>
      </c>
      <c r="D9" s="32" t="s">
        <v>1515</v>
      </c>
      <c r="E9" s="32" t="s">
        <v>5</v>
      </c>
    </row>
    <row r="10" spans="1:5">
      <c r="A10" s="30" t="s">
        <v>1580</v>
      </c>
      <c r="B10" s="31" t="s">
        <v>1581</v>
      </c>
      <c r="D10" s="32" t="s">
        <v>1516</v>
      </c>
      <c r="E10" s="32" t="s">
        <v>5</v>
      </c>
    </row>
    <row r="11" spans="1:5">
      <c r="A11" s="30" t="s">
        <v>1582</v>
      </c>
      <c r="B11" s="31" t="s">
        <v>1519</v>
      </c>
      <c r="D11" s="32" t="s">
        <v>1521</v>
      </c>
      <c r="E11" s="32" t="s">
        <v>5</v>
      </c>
    </row>
    <row r="12" spans="1:5">
      <c r="A12" s="30" t="s">
        <v>1583</v>
      </c>
      <c r="B12" s="31" t="s">
        <v>1520</v>
      </c>
      <c r="D12" s="32" t="s">
        <v>1522</v>
      </c>
      <c r="E12" s="32" t="s">
        <v>5</v>
      </c>
    </row>
    <row r="13" spans="1:5">
      <c r="A13" s="30" t="s">
        <v>1584</v>
      </c>
      <c r="B13" s="31" t="s">
        <v>1525</v>
      </c>
      <c r="D13" s="32" t="s">
        <v>1523</v>
      </c>
      <c r="E13" s="32" t="s">
        <v>5</v>
      </c>
    </row>
    <row r="14" spans="1:5">
      <c r="A14" s="30" t="s">
        <v>1585</v>
      </c>
      <c r="B14" s="31" t="s">
        <v>1526</v>
      </c>
      <c r="D14" s="32" t="s">
        <v>1524</v>
      </c>
      <c r="E14" s="32" t="s">
        <v>5</v>
      </c>
    </row>
    <row r="15" spans="1:5">
      <c r="A15" s="30" t="s">
        <v>1586</v>
      </c>
      <c r="B15" s="31" t="s">
        <v>1587</v>
      </c>
      <c r="D15" s="32" t="s">
        <v>1527</v>
      </c>
      <c r="E15" s="32" t="s">
        <v>5</v>
      </c>
    </row>
    <row r="16" spans="1:5">
      <c r="A16" s="30" t="s">
        <v>1588</v>
      </c>
      <c r="B16" s="31" t="s">
        <v>1589</v>
      </c>
      <c r="D16" s="32" t="s">
        <v>1528</v>
      </c>
      <c r="E16" s="32" t="s">
        <v>5</v>
      </c>
    </row>
    <row r="17" spans="1:5">
      <c r="A17" s="30" t="s">
        <v>1590</v>
      </c>
      <c r="B17" s="31" t="s">
        <v>1591</v>
      </c>
      <c r="D17" s="32" t="s">
        <v>1529</v>
      </c>
      <c r="E17" s="32" t="s">
        <v>5</v>
      </c>
    </row>
    <row r="18" spans="1:5">
      <c r="A18" s="30" t="s">
        <v>1592</v>
      </c>
      <c r="B18" s="31" t="s">
        <v>1593</v>
      </c>
      <c r="D18" s="32" t="s">
        <v>1530</v>
      </c>
      <c r="E18" s="32" t="s">
        <v>5</v>
      </c>
    </row>
    <row r="19" spans="1:5">
      <c r="A19" s="30" t="s">
        <v>1594</v>
      </c>
      <c r="B19" s="31" t="s">
        <v>1595</v>
      </c>
      <c r="D19" s="32" t="s">
        <v>1531</v>
      </c>
      <c r="E19" s="32" t="s">
        <v>5</v>
      </c>
    </row>
    <row r="20" spans="1:5">
      <c r="A20" s="30" t="s">
        <v>1596</v>
      </c>
      <c r="B20" s="31" t="s">
        <v>1533</v>
      </c>
      <c r="D20" s="32" t="s">
        <v>1532</v>
      </c>
      <c r="E20" s="32" t="s">
        <v>5</v>
      </c>
    </row>
    <row r="21" spans="1:5">
      <c r="A21" s="30" t="s">
        <v>1597</v>
      </c>
      <c r="B21" s="31" t="s">
        <v>1534</v>
      </c>
      <c r="D21" s="32" t="s">
        <v>1538</v>
      </c>
      <c r="E21" s="32" t="s">
        <v>5</v>
      </c>
    </row>
    <row r="22" spans="1:5">
      <c r="A22" s="30" t="s">
        <v>1598</v>
      </c>
      <c r="B22" s="31" t="s">
        <v>1535</v>
      </c>
      <c r="D22" s="32" t="s">
        <v>1539</v>
      </c>
      <c r="E22" s="32" t="s">
        <v>5</v>
      </c>
    </row>
    <row r="23" spans="1:5">
      <c r="A23" s="30" t="s">
        <v>1599</v>
      </c>
      <c r="B23" s="31" t="s">
        <v>1536</v>
      </c>
      <c r="D23" s="32" t="s">
        <v>1540</v>
      </c>
      <c r="E23" s="32" t="s">
        <v>5</v>
      </c>
    </row>
    <row r="24" spans="1:5">
      <c r="A24" s="30" t="s">
        <v>1600</v>
      </c>
      <c r="B24" s="31" t="s">
        <v>1537</v>
      </c>
      <c r="D24" s="32" t="s">
        <v>1541</v>
      </c>
      <c r="E24" s="32" t="s">
        <v>5</v>
      </c>
    </row>
    <row r="25" spans="1:5">
      <c r="A25" s="30" t="s">
        <v>1601</v>
      </c>
      <c r="B25" s="31" t="s">
        <v>1543</v>
      </c>
      <c r="D25" s="32" t="s">
        <v>1542</v>
      </c>
      <c r="E25" s="32" t="s">
        <v>5</v>
      </c>
    </row>
    <row r="26" spans="1:5">
      <c r="A26" s="30" t="s">
        <v>1602</v>
      </c>
      <c r="B26" s="31" t="s">
        <v>1544</v>
      </c>
      <c r="D26" s="32" t="s">
        <v>1548</v>
      </c>
      <c r="E26" s="32" t="s">
        <v>5</v>
      </c>
    </row>
    <row r="27" spans="1:5">
      <c r="A27" s="30" t="s">
        <v>1603</v>
      </c>
      <c r="B27" s="31" t="s">
        <v>1545</v>
      </c>
      <c r="D27" s="32" t="s">
        <v>1549</v>
      </c>
      <c r="E27" s="32" t="s">
        <v>5</v>
      </c>
    </row>
    <row r="28" spans="1:5">
      <c r="A28" s="30" t="s">
        <v>1604</v>
      </c>
      <c r="B28" s="31" t="s">
        <v>1546</v>
      </c>
      <c r="D28" s="32" t="s">
        <v>1550</v>
      </c>
      <c r="E28" s="32" t="s">
        <v>5</v>
      </c>
    </row>
    <row r="29" spans="1:5">
      <c r="A29" s="30" t="s">
        <v>1605</v>
      </c>
      <c r="B29" s="31" t="s">
        <v>1547</v>
      </c>
      <c r="D29" s="32" t="s">
        <v>1551</v>
      </c>
      <c r="E29" s="32" t="s">
        <v>5</v>
      </c>
    </row>
    <row r="30" spans="1:5">
      <c r="A30" s="30" t="s">
        <v>1606</v>
      </c>
      <c r="B30" s="31" t="s">
        <v>1607</v>
      </c>
      <c r="D30" s="32" t="s">
        <v>1555</v>
      </c>
      <c r="E30" s="32" t="s">
        <v>5</v>
      </c>
    </row>
    <row r="31" spans="1:5">
      <c r="A31" s="30" t="s">
        <v>1608</v>
      </c>
      <c r="B31" s="31" t="s">
        <v>1609</v>
      </c>
      <c r="D31" s="32" t="s">
        <v>1556</v>
      </c>
      <c r="E31" s="32" t="s">
        <v>5</v>
      </c>
    </row>
    <row r="32" spans="1:5">
      <c r="A32" s="30" t="s">
        <v>1610</v>
      </c>
      <c r="B32" s="31" t="s">
        <v>1611</v>
      </c>
      <c r="D32" s="32" t="s">
        <v>1557</v>
      </c>
      <c r="E32" s="32" t="s">
        <v>6</v>
      </c>
    </row>
    <row r="33" spans="1:5">
      <c r="A33" s="30" t="s">
        <v>1612</v>
      </c>
      <c r="B33" s="31" t="s">
        <v>1613</v>
      </c>
      <c r="D33" s="32" t="s">
        <v>1558</v>
      </c>
      <c r="E33" s="32" t="s">
        <v>6</v>
      </c>
    </row>
    <row r="34" spans="1:5">
      <c r="A34" s="30" t="s">
        <v>1614</v>
      </c>
      <c r="B34" s="31" t="s">
        <v>1615</v>
      </c>
      <c r="D34" s="32" t="s">
        <v>1561</v>
      </c>
      <c r="E34" s="32" t="s">
        <v>6</v>
      </c>
    </row>
    <row r="35" spans="1:5">
      <c r="A35" s="30" t="s">
        <v>1616</v>
      </c>
      <c r="B35" s="31" t="s">
        <v>1552</v>
      </c>
      <c r="D35" s="32" t="s">
        <v>1562</v>
      </c>
      <c r="E35" s="32" t="s">
        <v>6</v>
      </c>
    </row>
    <row r="36" spans="1:5">
      <c r="A36" s="30" t="s">
        <v>1617</v>
      </c>
      <c r="B36" s="31" t="s">
        <v>1553</v>
      </c>
      <c r="D36" s="32" t="s">
        <v>1565</v>
      </c>
      <c r="E36" s="32" t="s">
        <v>5</v>
      </c>
    </row>
    <row r="37" spans="1:5">
      <c r="A37" s="30" t="s">
        <v>1618</v>
      </c>
      <c r="B37" s="31" t="s">
        <v>1554</v>
      </c>
      <c r="D37" s="32" t="s">
        <v>1566</v>
      </c>
      <c r="E37" s="32" t="s">
        <v>5</v>
      </c>
    </row>
    <row r="38" spans="1:5">
      <c r="A38" s="30" t="s">
        <v>1619</v>
      </c>
      <c r="B38" s="31" t="s">
        <v>1620</v>
      </c>
      <c r="D38" s="32" t="s">
        <v>1567</v>
      </c>
      <c r="E38" s="32" t="s">
        <v>5</v>
      </c>
    </row>
    <row r="39" spans="1:5">
      <c r="A39" s="30" t="s">
        <v>1621</v>
      </c>
      <c r="B39" s="31" t="s">
        <v>1622</v>
      </c>
      <c r="D39" s="32" t="s">
        <v>1568</v>
      </c>
      <c r="E39" s="32" t="s">
        <v>5</v>
      </c>
    </row>
    <row r="40" spans="1:5">
      <c r="A40" s="30" t="s">
        <v>1623</v>
      </c>
      <c r="B40" s="31" t="s">
        <v>1624</v>
      </c>
      <c r="D40" s="32" t="s">
        <v>1569</v>
      </c>
      <c r="E40" s="32" t="s">
        <v>5</v>
      </c>
    </row>
    <row r="41" spans="1:5">
      <c r="A41" s="30" t="s">
        <v>1625</v>
      </c>
      <c r="B41" s="31" t="s">
        <v>1626</v>
      </c>
      <c r="D41" s="32" t="s">
        <v>3375</v>
      </c>
      <c r="E41" s="32" t="s">
        <v>5</v>
      </c>
    </row>
    <row r="42" spans="1:5">
      <c r="A42" s="30" t="s">
        <v>1627</v>
      </c>
      <c r="B42" s="31" t="s">
        <v>1559</v>
      </c>
      <c r="D42" s="32" t="s">
        <v>3376</v>
      </c>
      <c r="E42" s="32" t="s">
        <v>5</v>
      </c>
    </row>
    <row r="43" spans="1:5">
      <c r="A43" s="30" t="s">
        <v>1628</v>
      </c>
      <c r="B43" s="31" t="s">
        <v>1560</v>
      </c>
      <c r="D43" s="32" t="s">
        <v>3377</v>
      </c>
      <c r="E43" s="32" t="s">
        <v>5</v>
      </c>
    </row>
    <row r="44" spans="1:5">
      <c r="A44" s="30" t="s">
        <v>1629</v>
      </c>
      <c r="B44" s="31" t="s">
        <v>1563</v>
      </c>
      <c r="D44" s="32" t="s">
        <v>3378</v>
      </c>
      <c r="E44" s="32" t="s">
        <v>5</v>
      </c>
    </row>
    <row r="45" spans="1:5">
      <c r="A45" s="30" t="s">
        <v>1630</v>
      </c>
      <c r="B45" s="31" t="s">
        <v>1564</v>
      </c>
      <c r="D45" s="32" t="s">
        <v>3379</v>
      </c>
      <c r="E45" s="32" t="s">
        <v>5</v>
      </c>
    </row>
    <row r="46" spans="1:5">
      <c r="A46" s="30" t="s">
        <v>1631</v>
      </c>
      <c r="B46" s="31" t="s">
        <v>1632</v>
      </c>
      <c r="D46" s="32" t="s">
        <v>3380</v>
      </c>
      <c r="E46" s="32" t="s">
        <v>5</v>
      </c>
    </row>
    <row r="47" spans="1:5">
      <c r="A47" s="30" t="s">
        <v>1633</v>
      </c>
      <c r="B47" s="31" t="s">
        <v>1634</v>
      </c>
      <c r="D47" s="32" t="s">
        <v>3381</v>
      </c>
      <c r="E47" s="32" t="s">
        <v>5</v>
      </c>
    </row>
    <row r="48" spans="1:5">
      <c r="A48" s="30" t="s">
        <v>1635</v>
      </c>
      <c r="B48" s="31" t="s">
        <v>1636</v>
      </c>
      <c r="D48" s="32" t="s">
        <v>3382</v>
      </c>
      <c r="E48" s="32" t="s">
        <v>5</v>
      </c>
    </row>
    <row r="49" spans="1:5">
      <c r="A49" s="30" t="s">
        <v>1637</v>
      </c>
      <c r="B49" s="31" t="s">
        <v>1638</v>
      </c>
      <c r="D49" s="32" t="s">
        <v>3383</v>
      </c>
      <c r="E49" s="32" t="s">
        <v>5</v>
      </c>
    </row>
    <row r="50" spans="1:5">
      <c r="A50" s="30" t="s">
        <v>1639</v>
      </c>
      <c r="B50" s="31" t="s">
        <v>1640</v>
      </c>
      <c r="D50" s="32" t="s">
        <v>3384</v>
      </c>
      <c r="E50" s="32" t="s">
        <v>5</v>
      </c>
    </row>
    <row r="51" spans="1:5">
      <c r="A51" s="30" t="s">
        <v>1641</v>
      </c>
      <c r="B51" s="31" t="s">
        <v>1642</v>
      </c>
      <c r="D51" s="32" t="s">
        <v>3385</v>
      </c>
      <c r="E51" s="32" t="s">
        <v>5</v>
      </c>
    </row>
    <row r="52" spans="1:5">
      <c r="A52" s="30" t="s">
        <v>1643</v>
      </c>
      <c r="B52" s="31" t="s">
        <v>1644</v>
      </c>
      <c r="D52" s="32" t="s">
        <v>3386</v>
      </c>
      <c r="E52" s="32" t="s">
        <v>5</v>
      </c>
    </row>
    <row r="53" spans="1:5">
      <c r="A53" s="30" t="s">
        <v>1645</v>
      </c>
      <c r="B53" s="31" t="s">
        <v>1646</v>
      </c>
      <c r="D53" s="32" t="s">
        <v>3387</v>
      </c>
      <c r="E53" s="32" t="s">
        <v>5</v>
      </c>
    </row>
    <row r="54" spans="1:5">
      <c r="A54" s="30" t="s">
        <v>1647</v>
      </c>
      <c r="B54" s="31" t="s">
        <v>1648</v>
      </c>
      <c r="D54" s="32" t="s">
        <v>3388</v>
      </c>
      <c r="E54" s="32" t="s">
        <v>6</v>
      </c>
    </row>
    <row r="55" spans="1:5">
      <c r="A55" s="30" t="s">
        <v>1649</v>
      </c>
      <c r="B55" s="31" t="s">
        <v>1650</v>
      </c>
      <c r="D55" s="32" t="s">
        <v>3389</v>
      </c>
      <c r="E55" s="32" t="s">
        <v>5</v>
      </c>
    </row>
    <row r="56" spans="1:5">
      <c r="A56" s="30" t="s">
        <v>1651</v>
      </c>
      <c r="B56" s="31" t="s">
        <v>1652</v>
      </c>
      <c r="D56" s="32" t="s">
        <v>3390</v>
      </c>
      <c r="E56" s="32" t="s">
        <v>6</v>
      </c>
    </row>
    <row r="57" spans="1:5">
      <c r="A57" s="30" t="s">
        <v>1653</v>
      </c>
      <c r="B57" s="31" t="s">
        <v>1654</v>
      </c>
      <c r="D57" s="32" t="s">
        <v>3391</v>
      </c>
      <c r="E57" s="32" t="s">
        <v>6</v>
      </c>
    </row>
    <row r="58" spans="1:5">
      <c r="A58" s="30" t="s">
        <v>1655</v>
      </c>
      <c r="B58" s="31" t="s">
        <v>1656</v>
      </c>
      <c r="D58" s="32" t="s">
        <v>3392</v>
      </c>
      <c r="E58" s="32" t="s">
        <v>6</v>
      </c>
    </row>
    <row r="59" spans="1:5">
      <c r="A59" s="30" t="s">
        <v>1657</v>
      </c>
      <c r="B59" s="31" t="s">
        <v>1658</v>
      </c>
      <c r="D59" s="32" t="s">
        <v>3393</v>
      </c>
      <c r="E59" s="32" t="s">
        <v>6</v>
      </c>
    </row>
    <row r="60" spans="1:5">
      <c r="A60" s="30" t="s">
        <v>1659</v>
      </c>
      <c r="B60" s="31" t="s">
        <v>1660</v>
      </c>
      <c r="D60" s="32" t="s">
        <v>3394</v>
      </c>
      <c r="E60" s="32" t="s">
        <v>6</v>
      </c>
    </row>
    <row r="61" spans="1:5">
      <c r="A61" s="30" t="s">
        <v>1661</v>
      </c>
      <c r="B61" s="31" t="s">
        <v>1662</v>
      </c>
      <c r="D61" s="32" t="s">
        <v>3395</v>
      </c>
      <c r="E61" s="32" t="s">
        <v>6</v>
      </c>
    </row>
    <row r="62" spans="1:5">
      <c r="A62" s="30" t="s">
        <v>1663</v>
      </c>
      <c r="B62" s="31" t="s">
        <v>1664</v>
      </c>
      <c r="D62" s="32" t="s">
        <v>3396</v>
      </c>
      <c r="E62" s="32" t="s">
        <v>6</v>
      </c>
    </row>
    <row r="63" spans="1:5">
      <c r="A63" s="30" t="s">
        <v>1665</v>
      </c>
      <c r="B63" s="31" t="s">
        <v>1666</v>
      </c>
      <c r="D63" s="32" t="s">
        <v>3397</v>
      </c>
      <c r="E63" s="32" t="s">
        <v>6</v>
      </c>
    </row>
    <row r="64" spans="1:5">
      <c r="A64" s="30" t="s">
        <v>1667</v>
      </c>
      <c r="B64" s="31" t="s">
        <v>1668</v>
      </c>
      <c r="D64" s="32" t="s">
        <v>3398</v>
      </c>
      <c r="E64" s="32" t="s">
        <v>6</v>
      </c>
    </row>
    <row r="65" spans="1:5">
      <c r="A65" s="30" t="s">
        <v>1669</v>
      </c>
      <c r="B65" s="31" t="s">
        <v>1670</v>
      </c>
      <c r="D65" s="32" t="s">
        <v>3399</v>
      </c>
      <c r="E65" s="32" t="s">
        <v>6</v>
      </c>
    </row>
    <row r="66" spans="1:5">
      <c r="A66" s="30" t="s">
        <v>1671</v>
      </c>
      <c r="B66" s="31" t="s">
        <v>1672</v>
      </c>
      <c r="D66" s="32" t="s">
        <v>3400</v>
      </c>
      <c r="E66" s="32" t="s">
        <v>6</v>
      </c>
    </row>
    <row r="67" spans="1:5">
      <c r="A67" s="30" t="s">
        <v>1673</v>
      </c>
      <c r="B67" s="31" t="s">
        <v>1674</v>
      </c>
      <c r="D67" s="32" t="s">
        <v>3401</v>
      </c>
      <c r="E67" s="32" t="s">
        <v>6</v>
      </c>
    </row>
    <row r="68" spans="1:5">
      <c r="A68" s="30" t="s">
        <v>1675</v>
      </c>
      <c r="B68" s="31" t="s">
        <v>1676</v>
      </c>
      <c r="D68" s="32" t="s">
        <v>3402</v>
      </c>
      <c r="E68" s="32" t="s">
        <v>6</v>
      </c>
    </row>
    <row r="69" spans="1:5">
      <c r="A69" s="30" t="s">
        <v>1677</v>
      </c>
      <c r="B69" s="31" t="s">
        <v>1678</v>
      </c>
      <c r="D69" s="32" t="s">
        <v>3403</v>
      </c>
      <c r="E69" s="32" t="s">
        <v>6</v>
      </c>
    </row>
    <row r="70" spans="1:5">
      <c r="A70" s="30" t="s">
        <v>1679</v>
      </c>
      <c r="B70" s="31" t="s">
        <v>1680</v>
      </c>
      <c r="D70" s="32" t="s">
        <v>3404</v>
      </c>
      <c r="E70" s="32" t="s">
        <v>6</v>
      </c>
    </row>
    <row r="71" spans="1:5">
      <c r="A71" s="30" t="s">
        <v>1681</v>
      </c>
      <c r="B71" s="31" t="s">
        <v>1682</v>
      </c>
      <c r="D71" s="32" t="s">
        <v>3405</v>
      </c>
      <c r="E71" s="32" t="s">
        <v>6</v>
      </c>
    </row>
    <row r="72" spans="1:5">
      <c r="A72" s="30" t="s">
        <v>1683</v>
      </c>
      <c r="B72" s="31" t="s">
        <v>1684</v>
      </c>
      <c r="D72" s="32" t="s">
        <v>3406</v>
      </c>
      <c r="E72" s="32" t="s">
        <v>6</v>
      </c>
    </row>
    <row r="73" spans="1:5">
      <c r="A73" s="30" t="s">
        <v>1685</v>
      </c>
      <c r="B73" s="31" t="s">
        <v>1686</v>
      </c>
      <c r="D73" s="32" t="s">
        <v>3407</v>
      </c>
      <c r="E73" s="32" t="s">
        <v>6</v>
      </c>
    </row>
    <row r="74" spans="1:5">
      <c r="A74" s="30" t="s">
        <v>1687</v>
      </c>
      <c r="B74" s="31" t="s">
        <v>1688</v>
      </c>
      <c r="D74" s="32" t="s">
        <v>3408</v>
      </c>
      <c r="E74" s="32" t="s">
        <v>6</v>
      </c>
    </row>
    <row r="75" spans="1:5">
      <c r="A75" s="30" t="s">
        <v>1689</v>
      </c>
      <c r="B75" s="31" t="s">
        <v>1690</v>
      </c>
      <c r="D75" s="32" t="s">
        <v>3409</v>
      </c>
      <c r="E75" s="32" t="s">
        <v>6</v>
      </c>
    </row>
    <row r="76" spans="1:5">
      <c r="A76" s="30" t="s">
        <v>1691</v>
      </c>
      <c r="B76" s="31" t="s">
        <v>1692</v>
      </c>
      <c r="D76" s="32" t="s">
        <v>3410</v>
      </c>
      <c r="E76" s="32" t="s">
        <v>6</v>
      </c>
    </row>
    <row r="77" spans="1:5">
      <c r="A77" s="30" t="s">
        <v>1693</v>
      </c>
      <c r="B77" s="31" t="s">
        <v>1694</v>
      </c>
      <c r="D77" s="32" t="s">
        <v>3411</v>
      </c>
      <c r="E77" s="32" t="s">
        <v>6</v>
      </c>
    </row>
    <row r="78" spans="1:5">
      <c r="A78" s="30" t="s">
        <v>1695</v>
      </c>
      <c r="B78" s="31" t="s">
        <v>1696</v>
      </c>
      <c r="D78" s="32" t="s">
        <v>3412</v>
      </c>
      <c r="E78" s="32" t="s">
        <v>6</v>
      </c>
    </row>
    <row r="79" spans="1:5">
      <c r="A79" s="30" t="s">
        <v>1697</v>
      </c>
      <c r="B79" s="31" t="s">
        <v>1698</v>
      </c>
      <c r="D79" s="32" t="s">
        <v>3413</v>
      </c>
      <c r="E79" s="32" t="s">
        <v>6</v>
      </c>
    </row>
    <row r="80" spans="1:5">
      <c r="A80" s="30" t="s">
        <v>1699</v>
      </c>
      <c r="B80" s="31" t="s">
        <v>1700</v>
      </c>
      <c r="D80" s="32" t="s">
        <v>3414</v>
      </c>
      <c r="E80" s="32" t="s">
        <v>6</v>
      </c>
    </row>
    <row r="81" spans="1:5">
      <c r="A81" s="30" t="s">
        <v>1701</v>
      </c>
      <c r="B81" s="31" t="s">
        <v>1702</v>
      </c>
      <c r="D81" s="32" t="s">
        <v>3415</v>
      </c>
      <c r="E81" s="32" t="s">
        <v>6</v>
      </c>
    </row>
    <row r="82" spans="1:5">
      <c r="A82" s="30" t="s">
        <v>1703</v>
      </c>
      <c r="B82" s="31" t="s">
        <v>1704</v>
      </c>
      <c r="D82" s="32" t="s">
        <v>3416</v>
      </c>
      <c r="E82" s="32" t="s">
        <v>6</v>
      </c>
    </row>
    <row r="83" spans="1:5">
      <c r="A83" s="30" t="s">
        <v>1705</v>
      </c>
      <c r="B83" s="31" t="s">
        <v>1706</v>
      </c>
      <c r="D83" s="32" t="s">
        <v>3417</v>
      </c>
      <c r="E83" s="32" t="s">
        <v>6</v>
      </c>
    </row>
    <row r="84" spans="1:5">
      <c r="A84" s="30" t="s">
        <v>1707</v>
      </c>
      <c r="B84" s="31" t="s">
        <v>1708</v>
      </c>
      <c r="D84" s="32" t="s">
        <v>3418</v>
      </c>
      <c r="E84" s="32" t="s">
        <v>6</v>
      </c>
    </row>
    <row r="85" spans="1:5">
      <c r="A85" s="30" t="s">
        <v>1709</v>
      </c>
      <c r="B85" s="31" t="s">
        <v>1710</v>
      </c>
      <c r="D85" s="32" t="s">
        <v>3419</v>
      </c>
      <c r="E85" s="32" t="s">
        <v>6</v>
      </c>
    </row>
    <row r="86" spans="1:5">
      <c r="A86" s="30" t="s">
        <v>1711</v>
      </c>
      <c r="B86" s="31" t="s">
        <v>1712</v>
      </c>
      <c r="D86" s="32" t="s">
        <v>3420</v>
      </c>
      <c r="E86" s="32" t="s">
        <v>6</v>
      </c>
    </row>
    <row r="87" spans="1:5">
      <c r="A87" s="30" t="s">
        <v>1713</v>
      </c>
      <c r="B87" s="31" t="s">
        <v>1714</v>
      </c>
      <c r="D87" s="32" t="s">
        <v>3421</v>
      </c>
      <c r="E87" s="32" t="s">
        <v>6</v>
      </c>
    </row>
    <row r="88" spans="1:5">
      <c r="A88" s="30" t="s">
        <v>1715</v>
      </c>
      <c r="B88" s="31" t="s">
        <v>1716</v>
      </c>
      <c r="D88" s="32" t="s">
        <v>3422</v>
      </c>
      <c r="E88" s="32" t="s">
        <v>5</v>
      </c>
    </row>
    <row r="89" spans="1:5">
      <c r="A89" s="30" t="s">
        <v>1717</v>
      </c>
      <c r="B89" s="31" t="s">
        <v>1718</v>
      </c>
      <c r="D89" s="32" t="s">
        <v>3423</v>
      </c>
      <c r="E89" s="32" t="s">
        <v>6</v>
      </c>
    </row>
    <row r="90" spans="1:5">
      <c r="A90" s="30" t="s">
        <v>1719</v>
      </c>
      <c r="B90" s="31" t="s">
        <v>1720</v>
      </c>
      <c r="D90" s="32" t="s">
        <v>3424</v>
      </c>
      <c r="E90" s="32" t="s">
        <v>6</v>
      </c>
    </row>
    <row r="91" spans="1:5">
      <c r="A91" s="30" t="s">
        <v>1721</v>
      </c>
      <c r="B91" s="31" t="s">
        <v>1722</v>
      </c>
      <c r="D91" s="32" t="s">
        <v>3425</v>
      </c>
      <c r="E91" s="32" t="s">
        <v>6</v>
      </c>
    </row>
    <row r="92" spans="1:5">
      <c r="A92" s="30" t="s">
        <v>1723</v>
      </c>
      <c r="B92" s="31" t="s">
        <v>1724</v>
      </c>
      <c r="D92" s="32" t="s">
        <v>3426</v>
      </c>
      <c r="E92" s="32" t="s">
        <v>6</v>
      </c>
    </row>
    <row r="93" spans="1:5">
      <c r="A93" s="30" t="s">
        <v>1725</v>
      </c>
      <c r="B93" s="31" t="s">
        <v>1726</v>
      </c>
      <c r="D93" s="32" t="s">
        <v>3427</v>
      </c>
      <c r="E93" s="32" t="s">
        <v>6</v>
      </c>
    </row>
    <row r="94" spans="1:5">
      <c r="A94" s="30" t="s">
        <v>1727</v>
      </c>
      <c r="B94" s="31" t="s">
        <v>1728</v>
      </c>
      <c r="D94" s="32" t="s">
        <v>3428</v>
      </c>
      <c r="E94" s="32" t="s">
        <v>6</v>
      </c>
    </row>
    <row r="95" spans="1:5">
      <c r="A95" s="30" t="s">
        <v>1729</v>
      </c>
      <c r="B95" s="31" t="s">
        <v>1730</v>
      </c>
      <c r="D95" s="32" t="s">
        <v>3429</v>
      </c>
      <c r="E95" s="32" t="s">
        <v>6</v>
      </c>
    </row>
    <row r="96" spans="1:5">
      <c r="A96" s="30" t="s">
        <v>1731</v>
      </c>
      <c r="B96" s="31" t="s">
        <v>1732</v>
      </c>
      <c r="D96" s="32" t="s">
        <v>3430</v>
      </c>
      <c r="E96" s="32" t="s">
        <v>6</v>
      </c>
    </row>
    <row r="97" spans="1:5">
      <c r="A97" s="30" t="s">
        <v>1733</v>
      </c>
      <c r="B97" s="31" t="s">
        <v>1734</v>
      </c>
      <c r="D97" s="32" t="s">
        <v>3431</v>
      </c>
      <c r="E97" s="32" t="s">
        <v>6</v>
      </c>
    </row>
    <row r="98" spans="1:5">
      <c r="A98" s="30" t="s">
        <v>1735</v>
      </c>
      <c r="B98" s="31" t="s">
        <v>1736</v>
      </c>
      <c r="D98" s="32" t="s">
        <v>3432</v>
      </c>
      <c r="E98" s="32" t="s">
        <v>6</v>
      </c>
    </row>
    <row r="99" spans="1:5">
      <c r="A99" s="30" t="s">
        <v>1737</v>
      </c>
      <c r="B99" s="31" t="s">
        <v>1738</v>
      </c>
      <c r="D99" s="32" t="s">
        <v>3433</v>
      </c>
      <c r="E99" s="32" t="s">
        <v>6</v>
      </c>
    </row>
    <row r="100" spans="1:5">
      <c r="A100" s="30" t="s">
        <v>1739</v>
      </c>
      <c r="B100" s="31" t="s">
        <v>1740</v>
      </c>
      <c r="D100" s="32" t="s">
        <v>3434</v>
      </c>
      <c r="E100" s="32" t="s">
        <v>6</v>
      </c>
    </row>
    <row r="101" spans="1:5">
      <c r="A101" s="30" t="s">
        <v>1741</v>
      </c>
      <c r="B101" s="31" t="s">
        <v>1742</v>
      </c>
      <c r="D101" s="32" t="s">
        <v>3435</v>
      </c>
      <c r="E101" s="32" t="s">
        <v>6</v>
      </c>
    </row>
    <row r="102" spans="1:5">
      <c r="A102" s="30" t="s">
        <v>1743</v>
      </c>
      <c r="B102" s="31" t="s">
        <v>1744</v>
      </c>
      <c r="D102" s="32" t="s">
        <v>3436</v>
      </c>
      <c r="E102" s="32" t="s">
        <v>6</v>
      </c>
    </row>
    <row r="103" spans="1:5">
      <c r="A103" s="30" t="s">
        <v>1745</v>
      </c>
      <c r="B103" s="31" t="s">
        <v>1746</v>
      </c>
      <c r="D103" s="32" t="s">
        <v>3437</v>
      </c>
      <c r="E103" s="32" t="s">
        <v>6</v>
      </c>
    </row>
    <row r="104" spans="1:5">
      <c r="A104" s="30" t="s">
        <v>1747</v>
      </c>
      <c r="B104" s="31" t="s">
        <v>1748</v>
      </c>
      <c r="D104" s="32" t="s">
        <v>3438</v>
      </c>
      <c r="E104" s="32" t="s">
        <v>6</v>
      </c>
    </row>
    <row r="105" spans="1:5">
      <c r="A105" s="30" t="s">
        <v>1749</v>
      </c>
      <c r="B105" s="31" t="s">
        <v>1750</v>
      </c>
      <c r="D105" s="32" t="s">
        <v>3439</v>
      </c>
      <c r="E105" s="32" t="s">
        <v>6</v>
      </c>
    </row>
    <row r="106" spans="1:5">
      <c r="A106" s="30" t="s">
        <v>1751</v>
      </c>
      <c r="B106" s="31" t="s">
        <v>1752</v>
      </c>
      <c r="D106" s="32" t="s">
        <v>3440</v>
      </c>
      <c r="E106" s="32" t="s">
        <v>6</v>
      </c>
    </row>
    <row r="107" spans="1:5">
      <c r="A107" s="30" t="s">
        <v>1753</v>
      </c>
      <c r="B107" s="31" t="s">
        <v>1754</v>
      </c>
      <c r="D107" s="32" t="s">
        <v>3441</v>
      </c>
      <c r="E107" s="32" t="s">
        <v>6</v>
      </c>
    </row>
    <row r="108" spans="1:5">
      <c r="A108" s="30" t="s">
        <v>1755</v>
      </c>
      <c r="B108" s="31" t="s">
        <v>1756</v>
      </c>
      <c r="D108" s="32" t="s">
        <v>3442</v>
      </c>
      <c r="E108" s="32" t="s">
        <v>6</v>
      </c>
    </row>
    <row r="109" spans="1:5">
      <c r="A109" s="30" t="s">
        <v>1757</v>
      </c>
      <c r="B109" s="31" t="s">
        <v>1758</v>
      </c>
      <c r="D109" s="32" t="s">
        <v>3443</v>
      </c>
      <c r="E109" s="32" t="s">
        <v>6</v>
      </c>
    </row>
    <row r="110" spans="1:5">
      <c r="A110" s="30" t="s">
        <v>1759</v>
      </c>
      <c r="B110" s="31" t="s">
        <v>1760</v>
      </c>
      <c r="D110" s="32" t="s">
        <v>3444</v>
      </c>
      <c r="E110" s="32" t="s">
        <v>6</v>
      </c>
    </row>
    <row r="111" spans="1:5">
      <c r="A111" s="30" t="s">
        <v>1761</v>
      </c>
      <c r="B111" s="31" t="s">
        <v>1762</v>
      </c>
      <c r="D111" s="32" t="s">
        <v>3445</v>
      </c>
      <c r="E111" s="32" t="s">
        <v>6</v>
      </c>
    </row>
    <row r="112" spans="1:5">
      <c r="A112" s="30" t="s">
        <v>1763</v>
      </c>
      <c r="B112" s="31" t="s">
        <v>1764</v>
      </c>
      <c r="D112" s="32" t="s">
        <v>3446</v>
      </c>
      <c r="E112" s="32" t="s">
        <v>6</v>
      </c>
    </row>
    <row r="113" spans="1:5">
      <c r="A113" s="30" t="s">
        <v>1765</v>
      </c>
      <c r="B113" s="31" t="s">
        <v>1766</v>
      </c>
      <c r="D113" s="32" t="s">
        <v>3447</v>
      </c>
      <c r="E113" s="32" t="s">
        <v>6</v>
      </c>
    </row>
    <row r="114" spans="1:5">
      <c r="A114" s="30" t="s">
        <v>1767</v>
      </c>
      <c r="B114" s="31" t="s">
        <v>1768</v>
      </c>
      <c r="D114" s="32" t="s">
        <v>3448</v>
      </c>
      <c r="E114" s="32" t="s">
        <v>6</v>
      </c>
    </row>
    <row r="115" spans="1:5">
      <c r="A115" s="30" t="s">
        <v>1769</v>
      </c>
      <c r="B115" s="31" t="s">
        <v>1770</v>
      </c>
      <c r="D115" s="32" t="s">
        <v>3449</v>
      </c>
      <c r="E115" s="32" t="s">
        <v>6</v>
      </c>
    </row>
    <row r="116" spans="1:5">
      <c r="A116" s="30" t="s">
        <v>1771</v>
      </c>
      <c r="B116" s="31" t="s">
        <v>1772</v>
      </c>
      <c r="D116" s="32" t="s">
        <v>3450</v>
      </c>
      <c r="E116" s="32" t="s">
        <v>6</v>
      </c>
    </row>
    <row r="117" spans="1:5">
      <c r="A117" s="30" t="s">
        <v>1773</v>
      </c>
      <c r="B117" s="31" t="s">
        <v>1774</v>
      </c>
      <c r="D117" s="32" t="s">
        <v>3451</v>
      </c>
      <c r="E117" s="32" t="s">
        <v>6</v>
      </c>
    </row>
    <row r="118" spans="1:5">
      <c r="A118" s="30" t="s">
        <v>1775</v>
      </c>
      <c r="B118" s="31" t="s">
        <v>1776</v>
      </c>
      <c r="D118" s="32" t="s">
        <v>3452</v>
      </c>
      <c r="E118" s="32" t="s">
        <v>6</v>
      </c>
    </row>
    <row r="119" spans="1:5">
      <c r="A119" s="30" t="s">
        <v>1777</v>
      </c>
      <c r="B119" s="31" t="s">
        <v>1778</v>
      </c>
      <c r="D119" s="32" t="s">
        <v>3453</v>
      </c>
      <c r="E119" s="32" t="s">
        <v>6</v>
      </c>
    </row>
    <row r="120" spans="1:5">
      <c r="A120" s="30" t="s">
        <v>1779</v>
      </c>
      <c r="B120" s="31" t="s">
        <v>1780</v>
      </c>
      <c r="D120" s="32" t="s">
        <v>3454</v>
      </c>
      <c r="E120" s="32" t="s">
        <v>6</v>
      </c>
    </row>
    <row r="121" spans="1:5">
      <c r="A121" s="30" t="s">
        <v>1781</v>
      </c>
      <c r="B121" s="31" t="s">
        <v>1782</v>
      </c>
      <c r="D121" s="32" t="s">
        <v>3455</v>
      </c>
      <c r="E121" s="32" t="s">
        <v>6</v>
      </c>
    </row>
    <row r="122" spans="1:5">
      <c r="A122" s="30" t="s">
        <v>1783</v>
      </c>
      <c r="B122" s="31" t="s">
        <v>1784</v>
      </c>
      <c r="D122" s="32" t="s">
        <v>3456</v>
      </c>
      <c r="E122" s="32" t="s">
        <v>6</v>
      </c>
    </row>
    <row r="123" spans="1:5">
      <c r="A123" s="30" t="s">
        <v>1785</v>
      </c>
      <c r="B123" s="31" t="s">
        <v>1786</v>
      </c>
      <c r="D123" s="32" t="s">
        <v>3457</v>
      </c>
      <c r="E123" s="32" t="s">
        <v>6</v>
      </c>
    </row>
    <row r="124" spans="1:5">
      <c r="A124" s="30" t="s">
        <v>1787</v>
      </c>
      <c r="B124" s="31" t="s">
        <v>1788</v>
      </c>
      <c r="D124" s="32" t="s">
        <v>3458</v>
      </c>
      <c r="E124" s="32" t="s">
        <v>6</v>
      </c>
    </row>
    <row r="125" spans="1:5">
      <c r="A125" s="30" t="s">
        <v>1789</v>
      </c>
      <c r="B125" s="31" t="s">
        <v>1790</v>
      </c>
      <c r="D125" s="32" t="s">
        <v>3459</v>
      </c>
      <c r="E125" s="32" t="s">
        <v>6</v>
      </c>
    </row>
    <row r="126" spans="1:5">
      <c r="A126" s="30" t="s">
        <v>1791</v>
      </c>
      <c r="B126" s="31" t="s">
        <v>1792</v>
      </c>
      <c r="D126" s="32" t="s">
        <v>3460</v>
      </c>
      <c r="E126" s="32" t="s">
        <v>6</v>
      </c>
    </row>
    <row r="127" spans="1:5">
      <c r="A127" s="30" t="s">
        <v>1793</v>
      </c>
      <c r="B127" s="31" t="s">
        <v>1794</v>
      </c>
      <c r="D127" s="32" t="s">
        <v>3461</v>
      </c>
      <c r="E127" s="32" t="s">
        <v>6</v>
      </c>
    </row>
    <row r="128" spans="1:5">
      <c r="A128" s="30" t="s">
        <v>1795</v>
      </c>
      <c r="B128" s="31" t="s">
        <v>1796</v>
      </c>
      <c r="D128" s="32" t="s">
        <v>3462</v>
      </c>
      <c r="E128" s="32" t="s">
        <v>6</v>
      </c>
    </row>
    <row r="129" spans="1:5">
      <c r="A129" s="30" t="s">
        <v>1797</v>
      </c>
      <c r="B129" s="31" t="s">
        <v>1798</v>
      </c>
      <c r="D129" s="32" t="s">
        <v>3463</v>
      </c>
      <c r="E129" s="32" t="s">
        <v>6</v>
      </c>
    </row>
    <row r="130" spans="1:5">
      <c r="A130" s="30" t="s">
        <v>1799</v>
      </c>
      <c r="B130" s="31" t="s">
        <v>1800</v>
      </c>
      <c r="D130" s="32" t="s">
        <v>3464</v>
      </c>
      <c r="E130" s="32" t="s">
        <v>5</v>
      </c>
    </row>
    <row r="131" spans="1:5">
      <c r="A131" s="30" t="s">
        <v>1801</v>
      </c>
      <c r="B131" s="31" t="s">
        <v>1802</v>
      </c>
      <c r="D131" s="32" t="s">
        <v>3465</v>
      </c>
      <c r="E131" s="32" t="s">
        <v>5</v>
      </c>
    </row>
    <row r="132" spans="1:5">
      <c r="A132" s="30" t="s">
        <v>1803</v>
      </c>
      <c r="B132" s="31" t="s">
        <v>1804</v>
      </c>
      <c r="D132" s="32" t="s">
        <v>3466</v>
      </c>
      <c r="E132" s="32" t="s">
        <v>6</v>
      </c>
    </row>
    <row r="133" spans="1:5">
      <c r="A133" s="30" t="s">
        <v>1805</v>
      </c>
      <c r="B133" s="31" t="s">
        <v>1806</v>
      </c>
      <c r="D133" s="32" t="s">
        <v>3467</v>
      </c>
      <c r="E133" s="32" t="s">
        <v>5</v>
      </c>
    </row>
    <row r="134" spans="1:5">
      <c r="A134" s="30" t="s">
        <v>1807</v>
      </c>
      <c r="B134" s="31" t="s">
        <v>1808</v>
      </c>
      <c r="D134" s="32" t="s">
        <v>3468</v>
      </c>
      <c r="E134" s="32" t="s">
        <v>6</v>
      </c>
    </row>
    <row r="135" spans="1:5">
      <c r="A135" s="30" t="s">
        <v>1809</v>
      </c>
      <c r="B135" s="31" t="s">
        <v>1810</v>
      </c>
      <c r="D135" s="32" t="s">
        <v>3469</v>
      </c>
      <c r="E135" s="32" t="s">
        <v>6</v>
      </c>
    </row>
    <row r="136" spans="1:5">
      <c r="A136" s="30" t="s">
        <v>1811</v>
      </c>
      <c r="B136" s="31" t="s">
        <v>1812</v>
      </c>
      <c r="D136" s="32" t="s">
        <v>3470</v>
      </c>
      <c r="E136" s="32" t="s">
        <v>6</v>
      </c>
    </row>
    <row r="137" spans="1:5">
      <c r="A137" s="30" t="s">
        <v>1813</v>
      </c>
      <c r="B137" s="31" t="s">
        <v>1814</v>
      </c>
      <c r="D137" s="32" t="s">
        <v>3471</v>
      </c>
      <c r="E137" s="32" t="s">
        <v>6</v>
      </c>
    </row>
    <row r="138" spans="1:5">
      <c r="A138" s="30" t="s">
        <v>1815</v>
      </c>
      <c r="B138" s="31" t="s">
        <v>1816</v>
      </c>
      <c r="D138" s="32" t="s">
        <v>3472</v>
      </c>
      <c r="E138" s="32" t="s">
        <v>5</v>
      </c>
    </row>
    <row r="139" spans="1:5">
      <c r="A139" s="30" t="s">
        <v>1817</v>
      </c>
      <c r="B139" s="31" t="s">
        <v>1818</v>
      </c>
      <c r="D139" s="32" t="s">
        <v>3473</v>
      </c>
      <c r="E139" s="32" t="s">
        <v>5</v>
      </c>
    </row>
    <row r="140" spans="1:5">
      <c r="A140" s="30" t="s">
        <v>1819</v>
      </c>
      <c r="B140" s="31" t="s">
        <v>1820</v>
      </c>
      <c r="D140" s="32" t="s">
        <v>3474</v>
      </c>
      <c r="E140" s="32" t="s">
        <v>5</v>
      </c>
    </row>
    <row r="141" spans="1:5">
      <c r="A141" s="30" t="s">
        <v>1821</v>
      </c>
      <c r="B141" s="31" t="s">
        <v>1822</v>
      </c>
      <c r="D141" s="32" t="s">
        <v>3475</v>
      </c>
      <c r="E141" s="32" t="s">
        <v>5</v>
      </c>
    </row>
    <row r="142" spans="1:5">
      <c r="A142" s="30" t="s">
        <v>1823</v>
      </c>
      <c r="B142" s="31" t="s">
        <v>1824</v>
      </c>
      <c r="D142" s="32" t="s">
        <v>3476</v>
      </c>
      <c r="E142" s="32" t="s">
        <v>5</v>
      </c>
    </row>
    <row r="143" spans="1:5">
      <c r="A143" s="30" t="s">
        <v>1825</v>
      </c>
      <c r="B143" s="31" t="s">
        <v>1826</v>
      </c>
      <c r="D143" s="32" t="s">
        <v>3477</v>
      </c>
      <c r="E143" s="32" t="s">
        <v>5</v>
      </c>
    </row>
    <row r="144" spans="1:5">
      <c r="A144" s="30" t="s">
        <v>1827</v>
      </c>
      <c r="B144" s="31" t="s">
        <v>1828</v>
      </c>
      <c r="D144" s="32" t="s">
        <v>3478</v>
      </c>
      <c r="E144" s="32" t="s">
        <v>5</v>
      </c>
    </row>
    <row r="145" spans="1:5">
      <c r="A145" s="30" t="s">
        <v>1829</v>
      </c>
      <c r="B145" s="31" t="s">
        <v>1830</v>
      </c>
      <c r="D145" s="32" t="s">
        <v>3479</v>
      </c>
      <c r="E145" s="32" t="s">
        <v>5</v>
      </c>
    </row>
    <row r="146" spans="1:5">
      <c r="A146" s="30" t="s">
        <v>1831</v>
      </c>
      <c r="B146" s="31" t="s">
        <v>1832</v>
      </c>
      <c r="D146" s="32" t="s">
        <v>3480</v>
      </c>
      <c r="E146" s="32" t="s">
        <v>6</v>
      </c>
    </row>
    <row r="147" spans="1:5">
      <c r="A147" s="30" t="s">
        <v>1833</v>
      </c>
      <c r="B147" s="31" t="s">
        <v>1834</v>
      </c>
      <c r="D147" s="32" t="s">
        <v>3481</v>
      </c>
      <c r="E147" s="32" t="s">
        <v>6</v>
      </c>
    </row>
    <row r="148" spans="1:5">
      <c r="A148" s="30" t="s">
        <v>1835</v>
      </c>
      <c r="B148" s="31" t="s">
        <v>1836</v>
      </c>
      <c r="D148" s="32" t="s">
        <v>3482</v>
      </c>
      <c r="E148" s="32" t="s">
        <v>6</v>
      </c>
    </row>
    <row r="149" spans="1:5">
      <c r="A149" s="30" t="s">
        <v>1837</v>
      </c>
      <c r="B149" s="31" t="s">
        <v>1838</v>
      </c>
      <c r="D149" s="32" t="s">
        <v>3483</v>
      </c>
      <c r="E149" s="32" t="s">
        <v>6</v>
      </c>
    </row>
    <row r="150" spans="1:5">
      <c r="A150" s="30" t="s">
        <v>1839</v>
      </c>
      <c r="B150" s="31" t="s">
        <v>1840</v>
      </c>
      <c r="D150" s="32" t="s">
        <v>3484</v>
      </c>
      <c r="E150" s="32" t="s">
        <v>6</v>
      </c>
    </row>
    <row r="151" spans="1:5">
      <c r="A151" s="30" t="s">
        <v>1841</v>
      </c>
      <c r="B151" s="31" t="s">
        <v>1842</v>
      </c>
      <c r="D151" s="32" t="s">
        <v>3485</v>
      </c>
      <c r="E151" s="32" t="s">
        <v>6</v>
      </c>
    </row>
    <row r="152" spans="1:5">
      <c r="A152" s="30" t="s">
        <v>1843</v>
      </c>
      <c r="B152" s="31" t="s">
        <v>1844</v>
      </c>
      <c r="D152" s="32" t="s">
        <v>3486</v>
      </c>
      <c r="E152" s="32" t="s">
        <v>6</v>
      </c>
    </row>
    <row r="153" spans="1:5">
      <c r="A153" s="30" t="s">
        <v>1845</v>
      </c>
      <c r="B153" s="31" t="s">
        <v>1846</v>
      </c>
      <c r="D153" s="32" t="s">
        <v>3487</v>
      </c>
      <c r="E153" s="32" t="s">
        <v>6</v>
      </c>
    </row>
    <row r="154" spans="1:5">
      <c r="A154" s="30" t="s">
        <v>1847</v>
      </c>
      <c r="B154" s="31" t="s">
        <v>1848</v>
      </c>
      <c r="D154" s="32" t="s">
        <v>3488</v>
      </c>
      <c r="E154" s="32" t="s">
        <v>6</v>
      </c>
    </row>
    <row r="155" spans="1:5">
      <c r="A155" s="30" t="s">
        <v>1849</v>
      </c>
      <c r="B155" s="31" t="s">
        <v>1850</v>
      </c>
      <c r="D155" s="32" t="s">
        <v>3489</v>
      </c>
      <c r="E155" s="32" t="s">
        <v>6</v>
      </c>
    </row>
    <row r="156" spans="1:5">
      <c r="A156" s="30" t="s">
        <v>1851</v>
      </c>
      <c r="B156" s="31" t="s">
        <v>1852</v>
      </c>
      <c r="D156" s="32" t="s">
        <v>3490</v>
      </c>
      <c r="E156" s="32" t="s">
        <v>6</v>
      </c>
    </row>
    <row r="157" spans="1:5">
      <c r="A157" s="30" t="s">
        <v>1853</v>
      </c>
      <c r="B157" s="31" t="s">
        <v>1854</v>
      </c>
      <c r="D157" s="32" t="s">
        <v>3491</v>
      </c>
      <c r="E157" s="32" t="s">
        <v>6</v>
      </c>
    </row>
    <row r="158" spans="1:5">
      <c r="A158" s="30" t="s">
        <v>1855</v>
      </c>
      <c r="B158" s="31" t="s">
        <v>1856</v>
      </c>
      <c r="D158" s="32" t="s">
        <v>3492</v>
      </c>
      <c r="E158" s="32" t="s">
        <v>6</v>
      </c>
    </row>
    <row r="159" spans="1:5">
      <c r="A159" s="30" t="s">
        <v>1857</v>
      </c>
      <c r="B159" s="31" t="s">
        <v>1858</v>
      </c>
      <c r="D159" s="32" t="s">
        <v>3493</v>
      </c>
      <c r="E159" s="32" t="s">
        <v>6</v>
      </c>
    </row>
    <row r="160" spans="1:5">
      <c r="A160" s="30" t="s">
        <v>1859</v>
      </c>
      <c r="B160" s="31" t="s">
        <v>1860</v>
      </c>
      <c r="D160" s="32" t="s">
        <v>3494</v>
      </c>
      <c r="E160" s="32" t="s">
        <v>6</v>
      </c>
    </row>
    <row r="161" spans="1:5">
      <c r="A161" s="30" t="s">
        <v>1861</v>
      </c>
      <c r="B161" s="31" t="s">
        <v>1862</v>
      </c>
      <c r="D161" s="32" t="s">
        <v>3495</v>
      </c>
      <c r="E161" s="32" t="s">
        <v>6</v>
      </c>
    </row>
    <row r="162" spans="1:5">
      <c r="A162" s="30" t="s">
        <v>1863</v>
      </c>
      <c r="B162" s="31" t="s">
        <v>1864</v>
      </c>
      <c r="D162" s="32" t="s">
        <v>3496</v>
      </c>
      <c r="E162" s="32" t="s">
        <v>6</v>
      </c>
    </row>
    <row r="163" spans="1:5">
      <c r="A163" s="30" t="s">
        <v>1865</v>
      </c>
      <c r="B163" s="31" t="s">
        <v>1866</v>
      </c>
      <c r="D163" s="32" t="s">
        <v>3497</v>
      </c>
      <c r="E163" s="32" t="s">
        <v>6</v>
      </c>
    </row>
    <row r="164" spans="1:5">
      <c r="A164" s="30" t="s">
        <v>1867</v>
      </c>
      <c r="B164" s="31" t="s">
        <v>1868</v>
      </c>
      <c r="D164" s="32" t="s">
        <v>3498</v>
      </c>
      <c r="E164" s="32" t="s">
        <v>6</v>
      </c>
    </row>
    <row r="165" spans="1:5">
      <c r="A165" s="30" t="s">
        <v>1869</v>
      </c>
      <c r="B165" s="31" t="s">
        <v>1870</v>
      </c>
      <c r="D165" s="32" t="s">
        <v>3499</v>
      </c>
      <c r="E165" s="32" t="s">
        <v>6</v>
      </c>
    </row>
    <row r="166" spans="1:5">
      <c r="A166" s="30" t="s">
        <v>1871</v>
      </c>
      <c r="B166" s="31" t="s">
        <v>1872</v>
      </c>
      <c r="D166" s="32" t="s">
        <v>3500</v>
      </c>
      <c r="E166" s="32" t="s">
        <v>6</v>
      </c>
    </row>
    <row r="167" spans="1:5">
      <c r="A167" s="30" t="s">
        <v>1873</v>
      </c>
      <c r="B167" s="31" t="s">
        <v>1874</v>
      </c>
      <c r="D167" s="32" t="s">
        <v>3501</v>
      </c>
      <c r="E167" s="32" t="s">
        <v>6</v>
      </c>
    </row>
    <row r="168" spans="1:5">
      <c r="A168" s="30" t="s">
        <v>1875</v>
      </c>
      <c r="B168" s="31" t="s">
        <v>1876</v>
      </c>
      <c r="D168" s="32" t="s">
        <v>3502</v>
      </c>
      <c r="E168" s="32" t="s">
        <v>6</v>
      </c>
    </row>
    <row r="169" spans="1:5">
      <c r="A169" s="30" t="s">
        <v>1877</v>
      </c>
      <c r="B169" s="31" t="s">
        <v>1878</v>
      </c>
      <c r="D169" s="32" t="s">
        <v>3503</v>
      </c>
      <c r="E169" s="32" t="s">
        <v>6</v>
      </c>
    </row>
    <row r="170" spans="1:5">
      <c r="A170" s="30" t="s">
        <v>1879</v>
      </c>
      <c r="B170" s="31" t="s">
        <v>1880</v>
      </c>
      <c r="D170" s="32" t="s">
        <v>3504</v>
      </c>
      <c r="E170" s="32" t="s">
        <v>6</v>
      </c>
    </row>
    <row r="171" spans="1:5">
      <c r="A171" s="30" t="s">
        <v>1881</v>
      </c>
      <c r="B171" s="31" t="s">
        <v>1882</v>
      </c>
      <c r="D171" s="32" t="s">
        <v>3505</v>
      </c>
      <c r="E171" s="32" t="s">
        <v>6</v>
      </c>
    </row>
    <row r="172" spans="1:5">
      <c r="A172" s="30" t="s">
        <v>1883</v>
      </c>
      <c r="B172" s="31" t="s">
        <v>1884</v>
      </c>
      <c r="D172" s="32" t="s">
        <v>3506</v>
      </c>
      <c r="E172" s="32" t="s">
        <v>6</v>
      </c>
    </row>
    <row r="173" spans="1:5">
      <c r="A173" s="30" t="s">
        <v>1885</v>
      </c>
      <c r="B173" s="31" t="s">
        <v>1886</v>
      </c>
      <c r="D173" s="32" t="s">
        <v>3507</v>
      </c>
      <c r="E173" s="32" t="s">
        <v>6</v>
      </c>
    </row>
    <row r="174" spans="1:5">
      <c r="A174" s="30" t="s">
        <v>1887</v>
      </c>
      <c r="B174" s="31" t="s">
        <v>1888</v>
      </c>
      <c r="D174" s="32" t="s">
        <v>3508</v>
      </c>
      <c r="E174" s="32" t="s">
        <v>6</v>
      </c>
    </row>
    <row r="175" spans="1:5">
      <c r="A175" s="30" t="s">
        <v>1889</v>
      </c>
      <c r="B175" s="31" t="s">
        <v>1890</v>
      </c>
      <c r="D175" s="32" t="s">
        <v>3509</v>
      </c>
      <c r="E175" s="32" t="s">
        <v>6</v>
      </c>
    </row>
    <row r="176" spans="1:5">
      <c r="A176" s="30" t="s">
        <v>1891</v>
      </c>
      <c r="B176" s="31" t="s">
        <v>1892</v>
      </c>
      <c r="D176" s="32" t="s">
        <v>3510</v>
      </c>
      <c r="E176" s="32" t="s">
        <v>6</v>
      </c>
    </row>
    <row r="177" spans="1:5">
      <c r="A177" s="30" t="s">
        <v>1893</v>
      </c>
      <c r="B177" s="31" t="s">
        <v>1894</v>
      </c>
      <c r="D177" s="32" t="s">
        <v>3511</v>
      </c>
      <c r="E177" s="32" t="s">
        <v>6</v>
      </c>
    </row>
    <row r="178" spans="1:5">
      <c r="A178" s="30" t="s">
        <v>1895</v>
      </c>
      <c r="B178" s="31" t="s">
        <v>1896</v>
      </c>
      <c r="D178" s="32" t="s">
        <v>3512</v>
      </c>
      <c r="E178" s="32" t="s">
        <v>6</v>
      </c>
    </row>
    <row r="179" spans="1:5">
      <c r="A179" s="30" t="s">
        <v>1897</v>
      </c>
      <c r="B179" s="31" t="s">
        <v>1898</v>
      </c>
      <c r="D179" s="32" t="s">
        <v>3513</v>
      </c>
      <c r="E179" s="32" t="s">
        <v>6</v>
      </c>
    </row>
    <row r="180" spans="1:5">
      <c r="A180" s="30" t="s">
        <v>1899</v>
      </c>
      <c r="B180" s="31" t="s">
        <v>1900</v>
      </c>
      <c r="D180" s="32" t="s">
        <v>3514</v>
      </c>
      <c r="E180" s="32" t="s">
        <v>6</v>
      </c>
    </row>
    <row r="181" spans="1:5">
      <c r="A181" s="30" t="s">
        <v>1901</v>
      </c>
      <c r="B181" s="31" t="s">
        <v>1902</v>
      </c>
      <c r="D181" s="32" t="s">
        <v>3515</v>
      </c>
      <c r="E181" s="32" t="s">
        <v>6</v>
      </c>
    </row>
    <row r="182" spans="1:5">
      <c r="A182" s="30" t="s">
        <v>1903</v>
      </c>
      <c r="B182" s="31" t="s">
        <v>1904</v>
      </c>
      <c r="D182" s="32" t="s">
        <v>3516</v>
      </c>
      <c r="E182" s="32" t="s">
        <v>6</v>
      </c>
    </row>
    <row r="183" spans="1:5">
      <c r="A183" s="30" t="s">
        <v>1905</v>
      </c>
      <c r="B183" s="31" t="s">
        <v>1906</v>
      </c>
      <c r="D183" s="32" t="s">
        <v>3517</v>
      </c>
      <c r="E183" s="32" t="s">
        <v>6</v>
      </c>
    </row>
    <row r="184" spans="1:5">
      <c r="A184" s="30" t="s">
        <v>1907</v>
      </c>
      <c r="B184" s="31" t="s">
        <v>1908</v>
      </c>
      <c r="D184" s="32" t="s">
        <v>3518</v>
      </c>
      <c r="E184" s="32" t="s">
        <v>6</v>
      </c>
    </row>
    <row r="185" spans="1:5">
      <c r="A185" s="30" t="s">
        <v>1909</v>
      </c>
      <c r="B185" s="31" t="s">
        <v>1910</v>
      </c>
      <c r="D185" s="32" t="s">
        <v>3519</v>
      </c>
      <c r="E185" s="32" t="s">
        <v>6</v>
      </c>
    </row>
    <row r="186" spans="1:5">
      <c r="A186" s="30" t="s">
        <v>1911</v>
      </c>
      <c r="B186" s="31" t="s">
        <v>1912</v>
      </c>
      <c r="D186" s="32" t="s">
        <v>3520</v>
      </c>
      <c r="E186" s="32" t="s">
        <v>6</v>
      </c>
    </row>
    <row r="187" spans="1:5">
      <c r="A187" s="30" t="s">
        <v>1913</v>
      </c>
      <c r="B187" s="31" t="s">
        <v>1914</v>
      </c>
      <c r="D187" s="32" t="s">
        <v>3521</v>
      </c>
      <c r="E187" s="32" t="s">
        <v>6</v>
      </c>
    </row>
    <row r="188" spans="1:5">
      <c r="A188" s="30" t="s">
        <v>1915</v>
      </c>
      <c r="B188" s="31" t="s">
        <v>1916</v>
      </c>
      <c r="D188" s="32" t="s">
        <v>3522</v>
      </c>
      <c r="E188" s="32" t="s">
        <v>6</v>
      </c>
    </row>
    <row r="189" spans="1:5">
      <c r="A189" s="30" t="s">
        <v>1917</v>
      </c>
      <c r="B189" s="31" t="s">
        <v>1918</v>
      </c>
      <c r="D189" s="32" t="s">
        <v>3523</v>
      </c>
      <c r="E189" s="32" t="s">
        <v>6</v>
      </c>
    </row>
    <row r="190" spans="1:5">
      <c r="A190" s="30" t="s">
        <v>1919</v>
      </c>
      <c r="B190" s="31" t="s">
        <v>1920</v>
      </c>
      <c r="D190" s="32" t="s">
        <v>3524</v>
      </c>
      <c r="E190" s="32" t="s">
        <v>6</v>
      </c>
    </row>
    <row r="191" spans="1:5">
      <c r="A191" s="30" t="s">
        <v>1921</v>
      </c>
      <c r="B191" s="31" t="s">
        <v>1922</v>
      </c>
      <c r="D191" s="32" t="s">
        <v>3525</v>
      </c>
      <c r="E191" s="32" t="s">
        <v>6</v>
      </c>
    </row>
    <row r="192" spans="1:5">
      <c r="A192" s="30" t="s">
        <v>1923</v>
      </c>
      <c r="B192" s="31" t="s">
        <v>1924</v>
      </c>
      <c r="D192" s="32" t="s">
        <v>3526</v>
      </c>
      <c r="E192" s="32" t="s">
        <v>6</v>
      </c>
    </row>
    <row r="193" spans="1:5">
      <c r="A193" s="30" t="s">
        <v>1925</v>
      </c>
      <c r="B193" s="31" t="s">
        <v>1926</v>
      </c>
      <c r="D193" s="32" t="s">
        <v>3527</v>
      </c>
      <c r="E193" s="32" t="s">
        <v>6</v>
      </c>
    </row>
    <row r="194" spans="1:5">
      <c r="A194" s="30" t="s">
        <v>1927</v>
      </c>
      <c r="B194" s="31" t="s">
        <v>1928</v>
      </c>
      <c r="D194" s="32" t="s">
        <v>3528</v>
      </c>
      <c r="E194" s="32" t="s">
        <v>6</v>
      </c>
    </row>
    <row r="195" spans="1:5">
      <c r="A195" s="30" t="s">
        <v>1929</v>
      </c>
      <c r="B195" s="31" t="s">
        <v>1930</v>
      </c>
      <c r="D195" s="32" t="s">
        <v>3529</v>
      </c>
      <c r="E195" s="32" t="s">
        <v>6</v>
      </c>
    </row>
    <row r="196" spans="1:5">
      <c r="A196" s="30" t="s">
        <v>1931</v>
      </c>
      <c r="B196" s="31" t="s">
        <v>1932</v>
      </c>
      <c r="D196" s="32" t="s">
        <v>3530</v>
      </c>
      <c r="E196" s="32" t="s">
        <v>6</v>
      </c>
    </row>
    <row r="197" spans="1:5">
      <c r="A197" s="30" t="s">
        <v>1933</v>
      </c>
      <c r="B197" s="31" t="s">
        <v>1934</v>
      </c>
      <c r="D197" s="32" t="s">
        <v>3531</v>
      </c>
      <c r="E197" s="32" t="s">
        <v>6</v>
      </c>
    </row>
    <row r="198" spans="1:5">
      <c r="A198" s="30" t="s">
        <v>1935</v>
      </c>
      <c r="B198" s="31" t="s">
        <v>1936</v>
      </c>
      <c r="D198" s="32" t="s">
        <v>3532</v>
      </c>
      <c r="E198" s="32" t="s">
        <v>6</v>
      </c>
    </row>
    <row r="199" spans="1:5">
      <c r="A199" s="30" t="s">
        <v>1937</v>
      </c>
      <c r="B199" s="31" t="s">
        <v>1938</v>
      </c>
      <c r="D199" s="32" t="s">
        <v>3533</v>
      </c>
      <c r="E199" s="32" t="s">
        <v>6</v>
      </c>
    </row>
    <row r="200" spans="1:5">
      <c r="A200" s="30" t="s">
        <v>1939</v>
      </c>
      <c r="B200" s="31" t="s">
        <v>1940</v>
      </c>
      <c r="D200" s="32" t="s">
        <v>3534</v>
      </c>
      <c r="E200" s="32" t="s">
        <v>6</v>
      </c>
    </row>
    <row r="201" spans="1:5">
      <c r="A201" s="30" t="s">
        <v>1941</v>
      </c>
      <c r="B201" s="31" t="s">
        <v>1942</v>
      </c>
      <c r="D201" s="32" t="s">
        <v>3535</v>
      </c>
      <c r="E201" s="32" t="s">
        <v>6</v>
      </c>
    </row>
    <row r="202" spans="1:5">
      <c r="A202" s="30" t="s">
        <v>1943</v>
      </c>
      <c r="B202" s="31" t="s">
        <v>1944</v>
      </c>
      <c r="D202" s="32" t="s">
        <v>3536</v>
      </c>
      <c r="E202" s="32" t="s">
        <v>6</v>
      </c>
    </row>
    <row r="203" spans="1:5">
      <c r="A203" s="30" t="s">
        <v>1945</v>
      </c>
      <c r="B203" s="31" t="s">
        <v>1946</v>
      </c>
      <c r="D203" s="32" t="s">
        <v>3537</v>
      </c>
      <c r="E203" s="32" t="s">
        <v>6</v>
      </c>
    </row>
    <row r="204" spans="1:5">
      <c r="A204" s="30" t="s">
        <v>1947</v>
      </c>
      <c r="B204" s="31" t="s">
        <v>1948</v>
      </c>
      <c r="D204" s="32" t="s">
        <v>3538</v>
      </c>
      <c r="E204" s="32" t="s">
        <v>6</v>
      </c>
    </row>
    <row r="205" spans="1:5">
      <c r="A205" s="30" t="s">
        <v>1949</v>
      </c>
      <c r="B205" s="31" t="s">
        <v>1950</v>
      </c>
      <c r="D205" s="32" t="s">
        <v>3539</v>
      </c>
      <c r="E205" s="32" t="s">
        <v>6</v>
      </c>
    </row>
    <row r="206" spans="1:5">
      <c r="A206" s="30" t="s">
        <v>1951</v>
      </c>
      <c r="B206" s="31" t="s">
        <v>1952</v>
      </c>
      <c r="D206" s="32" t="s">
        <v>3540</v>
      </c>
      <c r="E206" s="32" t="s">
        <v>6</v>
      </c>
    </row>
    <row r="207" spans="1:5">
      <c r="A207" s="30" t="s">
        <v>1953</v>
      </c>
      <c r="B207" s="31" t="s">
        <v>1954</v>
      </c>
      <c r="D207" s="32" t="s">
        <v>3541</v>
      </c>
      <c r="E207" s="32" t="s">
        <v>6</v>
      </c>
    </row>
    <row r="208" spans="1:5">
      <c r="A208" s="30" t="s">
        <v>1955</v>
      </c>
      <c r="B208" s="31" t="s">
        <v>1956</v>
      </c>
      <c r="D208" s="32" t="s">
        <v>3542</v>
      </c>
      <c r="E208" s="32" t="s">
        <v>6</v>
      </c>
    </row>
    <row r="209" spans="1:5">
      <c r="A209" s="30" t="s">
        <v>1957</v>
      </c>
      <c r="B209" s="31" t="s">
        <v>1958</v>
      </c>
      <c r="D209" s="32" t="s">
        <v>3543</v>
      </c>
      <c r="E209" s="32" t="s">
        <v>6</v>
      </c>
    </row>
    <row r="210" spans="1:5">
      <c r="A210" s="30" t="s">
        <v>1959</v>
      </c>
      <c r="B210" s="31" t="s">
        <v>1960</v>
      </c>
      <c r="D210" s="32" t="s">
        <v>3544</v>
      </c>
      <c r="E210" s="32" t="s">
        <v>6</v>
      </c>
    </row>
    <row r="211" spans="1:5">
      <c r="A211" s="30" t="s">
        <v>1961</v>
      </c>
      <c r="B211" s="31" t="s">
        <v>1962</v>
      </c>
      <c r="D211" s="32" t="s">
        <v>3545</v>
      </c>
      <c r="E211" s="32" t="s">
        <v>6</v>
      </c>
    </row>
    <row r="212" spans="1:5">
      <c r="A212" s="30" t="s">
        <v>1963</v>
      </c>
      <c r="B212" s="31" t="s">
        <v>1964</v>
      </c>
      <c r="D212" s="32" t="s">
        <v>3546</v>
      </c>
      <c r="E212" s="32" t="s">
        <v>6</v>
      </c>
    </row>
    <row r="213" spans="1:5">
      <c r="A213" s="30" t="s">
        <v>1965</v>
      </c>
      <c r="B213" s="31" t="s">
        <v>1966</v>
      </c>
      <c r="D213" s="32" t="s">
        <v>3547</v>
      </c>
      <c r="E213" s="32" t="s">
        <v>6</v>
      </c>
    </row>
    <row r="214" spans="1:5">
      <c r="A214" s="30" t="s">
        <v>1967</v>
      </c>
      <c r="B214" s="31" t="s">
        <v>1968</v>
      </c>
      <c r="D214" s="32" t="s">
        <v>3548</v>
      </c>
      <c r="E214" s="32" t="s">
        <v>6</v>
      </c>
    </row>
    <row r="215" spans="1:5">
      <c r="A215" s="30" t="s">
        <v>1969</v>
      </c>
      <c r="B215" s="31" t="s">
        <v>1970</v>
      </c>
      <c r="D215" s="32" t="s">
        <v>3549</v>
      </c>
      <c r="E215" s="32" t="s">
        <v>6</v>
      </c>
    </row>
    <row r="216" spans="1:5">
      <c r="A216" s="30" t="s">
        <v>1971</v>
      </c>
      <c r="B216" s="31" t="s">
        <v>1972</v>
      </c>
      <c r="D216" s="32" t="s">
        <v>3550</v>
      </c>
      <c r="E216" s="32" t="s">
        <v>6</v>
      </c>
    </row>
    <row r="217" spans="1:5">
      <c r="A217" s="30" t="s">
        <v>1973</v>
      </c>
      <c r="B217" s="31" t="s">
        <v>1974</v>
      </c>
      <c r="D217" s="32" t="s">
        <v>3551</v>
      </c>
      <c r="E217" s="32" t="s">
        <v>6</v>
      </c>
    </row>
    <row r="218" spans="1:5">
      <c r="A218" s="30" t="s">
        <v>1975</v>
      </c>
      <c r="B218" s="31" t="s">
        <v>1976</v>
      </c>
      <c r="D218" s="32" t="s">
        <v>3552</v>
      </c>
      <c r="E218" s="32" t="s">
        <v>6</v>
      </c>
    </row>
    <row r="219" spans="1:5">
      <c r="A219" s="30" t="s">
        <v>1977</v>
      </c>
      <c r="B219" s="31" t="s">
        <v>1978</v>
      </c>
      <c r="D219" s="32" t="s">
        <v>3553</v>
      </c>
      <c r="E219" s="32" t="s">
        <v>6</v>
      </c>
    </row>
    <row r="220" spans="1:5">
      <c r="A220" s="30" t="s">
        <v>1979</v>
      </c>
      <c r="B220" s="31" t="s">
        <v>1980</v>
      </c>
      <c r="D220" s="32" t="s">
        <v>3554</v>
      </c>
      <c r="E220" s="32" t="s">
        <v>6</v>
      </c>
    </row>
    <row r="221" spans="1:5">
      <c r="A221" s="30" t="s">
        <v>1981</v>
      </c>
      <c r="B221" s="31" t="s">
        <v>1982</v>
      </c>
      <c r="D221" s="32" t="s">
        <v>3555</v>
      </c>
      <c r="E221" s="32" t="s">
        <v>6</v>
      </c>
    </row>
    <row r="222" spans="1:5">
      <c r="A222" s="30" t="s">
        <v>1983</v>
      </c>
      <c r="B222" s="31" t="s">
        <v>1984</v>
      </c>
      <c r="D222" s="32" t="s">
        <v>3556</v>
      </c>
      <c r="E222" s="32" t="s">
        <v>6</v>
      </c>
    </row>
    <row r="223" spans="1:5">
      <c r="A223" s="30" t="s">
        <v>1985</v>
      </c>
      <c r="B223" s="31" t="s">
        <v>1986</v>
      </c>
      <c r="D223" s="32" t="s">
        <v>3557</v>
      </c>
      <c r="E223" s="32" t="s">
        <v>6</v>
      </c>
    </row>
    <row r="224" spans="1:5">
      <c r="A224" s="30" t="s">
        <v>1987</v>
      </c>
      <c r="B224" s="31" t="s">
        <v>1988</v>
      </c>
      <c r="D224" s="32" t="s">
        <v>3558</v>
      </c>
      <c r="E224" s="32" t="s">
        <v>6</v>
      </c>
    </row>
    <row r="225" spans="1:5">
      <c r="A225" s="30" t="s">
        <v>1989</v>
      </c>
      <c r="B225" s="31" t="s">
        <v>1990</v>
      </c>
      <c r="D225" s="32" t="s">
        <v>3559</v>
      </c>
      <c r="E225" s="32" t="s">
        <v>6</v>
      </c>
    </row>
    <row r="226" spans="1:5">
      <c r="A226" s="30" t="s">
        <v>1991</v>
      </c>
      <c r="B226" s="31" t="s">
        <v>1992</v>
      </c>
      <c r="D226" s="32" t="s">
        <v>3560</v>
      </c>
      <c r="E226" s="32" t="s">
        <v>6</v>
      </c>
    </row>
    <row r="227" spans="1:5">
      <c r="A227" s="30" t="s">
        <v>1993</v>
      </c>
      <c r="B227" s="31" t="s">
        <v>1994</v>
      </c>
      <c r="D227" s="32" t="s">
        <v>3561</v>
      </c>
      <c r="E227" s="32" t="s">
        <v>6</v>
      </c>
    </row>
    <row r="228" spans="1:5">
      <c r="A228" s="30" t="s">
        <v>1995</v>
      </c>
      <c r="B228" s="31" t="s">
        <v>1996</v>
      </c>
      <c r="D228" s="32" t="s">
        <v>3562</v>
      </c>
      <c r="E228" s="32" t="s">
        <v>6</v>
      </c>
    </row>
    <row r="229" spans="1:5">
      <c r="A229" s="30" t="s">
        <v>1997</v>
      </c>
      <c r="B229" s="31" t="s">
        <v>1998</v>
      </c>
      <c r="D229" s="32" t="s">
        <v>3563</v>
      </c>
      <c r="E229" s="32" t="s">
        <v>6</v>
      </c>
    </row>
    <row r="230" spans="1:5">
      <c r="A230" s="30" t="s">
        <v>1999</v>
      </c>
      <c r="B230" s="31" t="s">
        <v>2000</v>
      </c>
      <c r="D230" s="32" t="s">
        <v>3564</v>
      </c>
      <c r="E230" s="32" t="s">
        <v>6</v>
      </c>
    </row>
    <row r="231" spans="1:5">
      <c r="A231" s="30" t="s">
        <v>2001</v>
      </c>
      <c r="B231" s="31" t="s">
        <v>2002</v>
      </c>
      <c r="D231" s="32" t="s">
        <v>3565</v>
      </c>
      <c r="E231" s="32" t="s">
        <v>6</v>
      </c>
    </row>
    <row r="232" spans="1:5">
      <c r="A232" s="30" t="s">
        <v>2003</v>
      </c>
      <c r="B232" s="31" t="s">
        <v>2004</v>
      </c>
      <c r="D232" s="32" t="s">
        <v>3566</v>
      </c>
      <c r="E232" s="32" t="s">
        <v>6</v>
      </c>
    </row>
    <row r="233" spans="1:5">
      <c r="A233" s="30" t="s">
        <v>2005</v>
      </c>
      <c r="B233" s="31" t="s">
        <v>2006</v>
      </c>
      <c r="D233" s="32" t="s">
        <v>3567</v>
      </c>
      <c r="E233" s="32" t="s">
        <v>6</v>
      </c>
    </row>
    <row r="234" spans="1:5">
      <c r="A234" s="30" t="s">
        <v>2007</v>
      </c>
      <c r="B234" s="31" t="s">
        <v>2008</v>
      </c>
      <c r="D234" s="32" t="s">
        <v>3568</v>
      </c>
      <c r="E234" s="32" t="s">
        <v>6</v>
      </c>
    </row>
    <row r="235" spans="1:5">
      <c r="A235" s="30" t="s">
        <v>2009</v>
      </c>
      <c r="B235" s="31" t="s">
        <v>2010</v>
      </c>
      <c r="D235" s="32" t="s">
        <v>3569</v>
      </c>
      <c r="E235" s="32" t="s">
        <v>6</v>
      </c>
    </row>
    <row r="236" spans="1:5">
      <c r="A236" s="30" t="s">
        <v>2011</v>
      </c>
      <c r="B236" s="31" t="s">
        <v>2012</v>
      </c>
      <c r="D236" s="32" t="s">
        <v>3570</v>
      </c>
      <c r="E236" s="32" t="s">
        <v>6</v>
      </c>
    </row>
    <row r="237" spans="1:5">
      <c r="A237" s="30" t="s">
        <v>2013</v>
      </c>
      <c r="B237" s="31" t="s">
        <v>2014</v>
      </c>
      <c r="D237" s="32" t="s">
        <v>3571</v>
      </c>
      <c r="E237" s="32" t="s">
        <v>6</v>
      </c>
    </row>
    <row r="238" spans="1:5">
      <c r="A238" s="30" t="s">
        <v>2015</v>
      </c>
      <c r="B238" s="31" t="s">
        <v>2016</v>
      </c>
      <c r="D238" s="32" t="s">
        <v>3572</v>
      </c>
      <c r="E238" s="32" t="s">
        <v>6</v>
      </c>
    </row>
    <row r="239" spans="1:5">
      <c r="A239" s="30" t="s">
        <v>2017</v>
      </c>
      <c r="B239" s="31" t="s">
        <v>2018</v>
      </c>
      <c r="D239" s="32" t="s">
        <v>3573</v>
      </c>
      <c r="E239" s="32" t="s">
        <v>6</v>
      </c>
    </row>
    <row r="240" spans="1:5">
      <c r="A240" s="30" t="s">
        <v>2019</v>
      </c>
      <c r="B240" s="31" t="s">
        <v>2020</v>
      </c>
      <c r="D240" s="32" t="s">
        <v>3574</v>
      </c>
      <c r="E240" s="32" t="s">
        <v>6</v>
      </c>
    </row>
    <row r="241" spans="1:5">
      <c r="A241" s="30" t="s">
        <v>2021</v>
      </c>
      <c r="B241" s="31" t="s">
        <v>2022</v>
      </c>
      <c r="D241" s="32" t="s">
        <v>3575</v>
      </c>
      <c r="E241" s="32" t="s">
        <v>6</v>
      </c>
    </row>
    <row r="242" spans="1:5">
      <c r="A242" s="30" t="s">
        <v>2023</v>
      </c>
      <c r="B242" s="31" t="s">
        <v>2024</v>
      </c>
      <c r="D242" s="32" t="s">
        <v>3576</v>
      </c>
      <c r="E242" s="32" t="s">
        <v>6</v>
      </c>
    </row>
    <row r="243" spans="1:5">
      <c r="A243" s="30" t="s">
        <v>2025</v>
      </c>
      <c r="B243" s="31" t="s">
        <v>2026</v>
      </c>
      <c r="D243" s="32" t="s">
        <v>3577</v>
      </c>
      <c r="E243" s="32" t="s">
        <v>6</v>
      </c>
    </row>
    <row r="244" spans="1:5">
      <c r="A244" s="30" t="s">
        <v>2027</v>
      </c>
      <c r="B244" s="31" t="s">
        <v>2028</v>
      </c>
      <c r="D244" s="32" t="s">
        <v>3578</v>
      </c>
      <c r="E244" s="32" t="s">
        <v>6</v>
      </c>
    </row>
    <row r="245" spans="1:5">
      <c r="A245" s="30" t="s">
        <v>2029</v>
      </c>
      <c r="B245" s="31" t="s">
        <v>2030</v>
      </c>
      <c r="D245" s="32" t="s">
        <v>3579</v>
      </c>
      <c r="E245" s="32" t="s">
        <v>6</v>
      </c>
    </row>
    <row r="246" spans="1:5">
      <c r="A246" s="30" t="s">
        <v>2031</v>
      </c>
      <c r="B246" s="31" t="s">
        <v>2032</v>
      </c>
      <c r="D246" s="32" t="s">
        <v>3580</v>
      </c>
      <c r="E246" s="32" t="s">
        <v>6</v>
      </c>
    </row>
    <row r="247" spans="1:5">
      <c r="A247" s="30" t="s">
        <v>2033</v>
      </c>
      <c r="B247" s="31" t="s">
        <v>2034</v>
      </c>
      <c r="D247" s="32" t="s">
        <v>3581</v>
      </c>
      <c r="E247" s="32" t="s">
        <v>6</v>
      </c>
    </row>
    <row r="248" spans="1:5">
      <c r="A248" s="30" t="s">
        <v>2035</v>
      </c>
      <c r="B248" s="31" t="s">
        <v>2036</v>
      </c>
      <c r="D248" s="32" t="s">
        <v>3582</v>
      </c>
      <c r="E248" s="32" t="s">
        <v>6</v>
      </c>
    </row>
    <row r="249" spans="1:5">
      <c r="A249" s="30" t="s">
        <v>2037</v>
      </c>
      <c r="B249" s="31" t="s">
        <v>2038</v>
      </c>
      <c r="D249" s="32" t="s">
        <v>3583</v>
      </c>
      <c r="E249" s="32" t="s">
        <v>6</v>
      </c>
    </row>
    <row r="250" spans="1:5">
      <c r="A250" s="30" t="s">
        <v>2039</v>
      </c>
      <c r="B250" s="31" t="s">
        <v>2040</v>
      </c>
      <c r="D250" s="32" t="s">
        <v>3584</v>
      </c>
      <c r="E250" s="32" t="s">
        <v>6</v>
      </c>
    </row>
    <row r="251" spans="1:5">
      <c r="A251" s="30" t="s">
        <v>2041</v>
      </c>
      <c r="B251" s="31" t="s">
        <v>2042</v>
      </c>
      <c r="D251" s="32" t="s">
        <v>3585</v>
      </c>
      <c r="E251" s="32" t="s">
        <v>6</v>
      </c>
    </row>
    <row r="252" spans="1:5">
      <c r="A252" s="30" t="s">
        <v>2043</v>
      </c>
      <c r="B252" s="31" t="s">
        <v>2044</v>
      </c>
      <c r="D252" s="32" t="s">
        <v>3586</v>
      </c>
      <c r="E252" s="32" t="s">
        <v>6</v>
      </c>
    </row>
    <row r="253" spans="1:5">
      <c r="A253" s="30" t="s">
        <v>2045</v>
      </c>
      <c r="B253" s="31" t="s">
        <v>2046</v>
      </c>
      <c r="D253" s="32" t="s">
        <v>3587</v>
      </c>
      <c r="E253" s="32" t="s">
        <v>6</v>
      </c>
    </row>
    <row r="254" spans="1:5">
      <c r="A254" s="30" t="s">
        <v>2047</v>
      </c>
      <c r="B254" s="31" t="s">
        <v>2048</v>
      </c>
      <c r="D254" s="32" t="s">
        <v>3588</v>
      </c>
      <c r="E254" s="32" t="s">
        <v>6</v>
      </c>
    </row>
    <row r="255" spans="1:5">
      <c r="A255" s="30" t="s">
        <v>2049</v>
      </c>
      <c r="B255" s="31" t="s">
        <v>2050</v>
      </c>
      <c r="D255" s="32" t="s">
        <v>3589</v>
      </c>
      <c r="E255" s="32" t="s">
        <v>6</v>
      </c>
    </row>
    <row r="256" spans="1:5">
      <c r="A256" s="30" t="s">
        <v>2051</v>
      </c>
      <c r="B256" s="31" t="s">
        <v>2052</v>
      </c>
      <c r="D256" s="32" t="s">
        <v>3590</v>
      </c>
      <c r="E256" s="32" t="s">
        <v>6</v>
      </c>
    </row>
    <row r="257" spans="1:5">
      <c r="A257" s="30" t="s">
        <v>2053</v>
      </c>
      <c r="B257" s="31" t="s">
        <v>2054</v>
      </c>
      <c r="D257" s="32" t="s">
        <v>3591</v>
      </c>
      <c r="E257" s="32" t="s">
        <v>6</v>
      </c>
    </row>
    <row r="258" spans="1:5">
      <c r="A258" s="30" t="s">
        <v>2055</v>
      </c>
      <c r="B258" s="31" t="s">
        <v>2056</v>
      </c>
      <c r="D258" s="32" t="s">
        <v>3592</v>
      </c>
      <c r="E258" s="32" t="s">
        <v>6</v>
      </c>
    </row>
    <row r="259" spans="1:5">
      <c r="A259" s="30" t="s">
        <v>2057</v>
      </c>
      <c r="B259" s="31" t="s">
        <v>2058</v>
      </c>
      <c r="D259" s="32" t="s">
        <v>3593</v>
      </c>
      <c r="E259" s="32" t="s">
        <v>6</v>
      </c>
    </row>
    <row r="260" spans="1:5">
      <c r="A260" s="30" t="s">
        <v>2059</v>
      </c>
      <c r="B260" s="31" t="s">
        <v>2060</v>
      </c>
      <c r="D260" s="32" t="s">
        <v>3594</v>
      </c>
      <c r="E260" s="32" t="s">
        <v>6</v>
      </c>
    </row>
    <row r="261" spans="1:5">
      <c r="A261" s="30" t="s">
        <v>2061</v>
      </c>
      <c r="B261" s="31" t="s">
        <v>2062</v>
      </c>
      <c r="D261" s="32" t="s">
        <v>3595</v>
      </c>
      <c r="E261" s="32" t="s">
        <v>6</v>
      </c>
    </row>
    <row r="262" spans="1:5">
      <c r="A262" s="30" t="s">
        <v>2063</v>
      </c>
      <c r="B262" s="31" t="s">
        <v>2064</v>
      </c>
      <c r="D262" s="32" t="s">
        <v>3596</v>
      </c>
      <c r="E262" s="32" t="s">
        <v>6</v>
      </c>
    </row>
    <row r="263" spans="1:5">
      <c r="A263" s="30" t="s">
        <v>2065</v>
      </c>
      <c r="B263" s="31" t="s">
        <v>2066</v>
      </c>
      <c r="D263" s="32" t="s">
        <v>3597</v>
      </c>
      <c r="E263" s="32" t="s">
        <v>6</v>
      </c>
    </row>
    <row r="264" spans="1:5">
      <c r="A264" s="30" t="s">
        <v>2067</v>
      </c>
      <c r="B264" s="31" t="s">
        <v>2068</v>
      </c>
      <c r="D264" s="32" t="s">
        <v>3598</v>
      </c>
      <c r="E264" s="32" t="s">
        <v>5</v>
      </c>
    </row>
    <row r="265" spans="1:5">
      <c r="A265" s="30" t="s">
        <v>2069</v>
      </c>
      <c r="B265" s="31" t="s">
        <v>2070</v>
      </c>
      <c r="D265" s="32" t="s">
        <v>3599</v>
      </c>
      <c r="E265" s="32" t="s">
        <v>6</v>
      </c>
    </row>
    <row r="266" spans="1:5">
      <c r="A266" s="30" t="s">
        <v>2071</v>
      </c>
      <c r="B266" s="31" t="s">
        <v>2072</v>
      </c>
      <c r="D266" s="32" t="s">
        <v>3600</v>
      </c>
      <c r="E266" s="32" t="s">
        <v>6</v>
      </c>
    </row>
    <row r="267" spans="1:5">
      <c r="A267" s="30" t="s">
        <v>2073</v>
      </c>
      <c r="B267" s="31" t="s">
        <v>2074</v>
      </c>
      <c r="D267" s="32" t="s">
        <v>3601</v>
      </c>
      <c r="E267" s="32" t="s">
        <v>6</v>
      </c>
    </row>
    <row r="268" spans="1:5">
      <c r="A268" s="30" t="s">
        <v>2075</v>
      </c>
      <c r="B268" s="31" t="s">
        <v>2076</v>
      </c>
      <c r="D268" s="32" t="s">
        <v>3602</v>
      </c>
      <c r="E268" s="32" t="s">
        <v>6</v>
      </c>
    </row>
    <row r="269" spans="1:5">
      <c r="A269" s="30" t="s">
        <v>2077</v>
      </c>
      <c r="B269" s="31" t="s">
        <v>2078</v>
      </c>
      <c r="D269" s="32" t="s">
        <v>3603</v>
      </c>
      <c r="E269" s="32" t="s">
        <v>6</v>
      </c>
    </row>
    <row r="270" spans="1:5">
      <c r="A270" s="30" t="s">
        <v>2079</v>
      </c>
      <c r="B270" s="31" t="s">
        <v>2080</v>
      </c>
      <c r="D270" s="32" t="s">
        <v>3604</v>
      </c>
      <c r="E270" s="32" t="s">
        <v>6</v>
      </c>
    </row>
    <row r="271" spans="1:5">
      <c r="A271" s="30" t="s">
        <v>2081</v>
      </c>
      <c r="B271" s="31" t="s">
        <v>2082</v>
      </c>
      <c r="D271" s="32" t="s">
        <v>3605</v>
      </c>
      <c r="E271" s="32" t="s">
        <v>6</v>
      </c>
    </row>
    <row r="272" spans="1:5">
      <c r="A272" s="30" t="s">
        <v>2083</v>
      </c>
      <c r="B272" s="31" t="s">
        <v>2084</v>
      </c>
      <c r="D272" s="32" t="s">
        <v>3606</v>
      </c>
      <c r="E272" s="32" t="s">
        <v>6</v>
      </c>
    </row>
    <row r="273" spans="1:5">
      <c r="A273" s="30" t="s">
        <v>2085</v>
      </c>
      <c r="B273" s="31" t="s">
        <v>2086</v>
      </c>
      <c r="D273" s="32" t="s">
        <v>3607</v>
      </c>
      <c r="E273" s="32" t="s">
        <v>6</v>
      </c>
    </row>
    <row r="274" spans="1:5">
      <c r="A274" s="30" t="s">
        <v>2087</v>
      </c>
      <c r="B274" s="31" t="s">
        <v>2088</v>
      </c>
      <c r="D274" s="32" t="s">
        <v>3608</v>
      </c>
      <c r="E274" s="32" t="s">
        <v>6</v>
      </c>
    </row>
    <row r="275" spans="1:5">
      <c r="A275" s="30" t="s">
        <v>2089</v>
      </c>
      <c r="B275" s="31" t="s">
        <v>2090</v>
      </c>
      <c r="D275" s="32" t="s">
        <v>3609</v>
      </c>
      <c r="E275" s="32" t="s">
        <v>6</v>
      </c>
    </row>
    <row r="276" spans="1:5">
      <c r="A276" s="30" t="s">
        <v>2091</v>
      </c>
      <c r="B276" s="31" t="s">
        <v>2092</v>
      </c>
      <c r="D276" s="32" t="s">
        <v>3610</v>
      </c>
      <c r="E276" s="32" t="s">
        <v>6</v>
      </c>
    </row>
    <row r="277" spans="1:5">
      <c r="A277" s="30" t="s">
        <v>2093</v>
      </c>
      <c r="B277" s="31" t="s">
        <v>2094</v>
      </c>
      <c r="D277" s="32" t="s">
        <v>3611</v>
      </c>
      <c r="E277" s="32" t="s">
        <v>6</v>
      </c>
    </row>
    <row r="278" spans="1:5">
      <c r="A278" s="30" t="s">
        <v>2095</v>
      </c>
      <c r="B278" s="31" t="s">
        <v>2096</v>
      </c>
      <c r="D278" s="32" t="s">
        <v>3612</v>
      </c>
      <c r="E278" s="32" t="s">
        <v>5</v>
      </c>
    </row>
    <row r="279" spans="1:5">
      <c r="A279" s="30" t="s">
        <v>2097</v>
      </c>
      <c r="B279" s="31" t="s">
        <v>2098</v>
      </c>
      <c r="D279" s="32" t="s">
        <v>3613</v>
      </c>
      <c r="E279" s="32" t="s">
        <v>6</v>
      </c>
    </row>
    <row r="280" spans="1:5">
      <c r="A280" s="30" t="s">
        <v>2099</v>
      </c>
      <c r="B280" s="31" t="s">
        <v>2100</v>
      </c>
      <c r="D280" s="32" t="s">
        <v>3614</v>
      </c>
      <c r="E280" s="32" t="s">
        <v>6</v>
      </c>
    </row>
    <row r="281" spans="1:5">
      <c r="A281" s="30" t="s">
        <v>2101</v>
      </c>
      <c r="B281" s="31" t="s">
        <v>2102</v>
      </c>
      <c r="D281" s="32" t="s">
        <v>3615</v>
      </c>
      <c r="E281" s="32" t="s">
        <v>6</v>
      </c>
    </row>
    <row r="282" spans="1:5">
      <c r="A282" s="30" t="s">
        <v>2103</v>
      </c>
      <c r="B282" s="31" t="s">
        <v>2104</v>
      </c>
      <c r="D282" s="32" t="s">
        <v>3616</v>
      </c>
      <c r="E282" s="32" t="s">
        <v>6</v>
      </c>
    </row>
    <row r="283" spans="1:5">
      <c r="A283" s="30" t="s">
        <v>2105</v>
      </c>
      <c r="B283" s="31" t="s">
        <v>2106</v>
      </c>
      <c r="D283" s="32" t="s">
        <v>3617</v>
      </c>
      <c r="E283" s="32" t="s">
        <v>6</v>
      </c>
    </row>
    <row r="284" spans="1:5">
      <c r="A284" s="30" t="s">
        <v>2107</v>
      </c>
      <c r="B284" s="31" t="s">
        <v>2108</v>
      </c>
      <c r="D284" s="32" t="s">
        <v>3618</v>
      </c>
      <c r="E284" s="32" t="s">
        <v>6</v>
      </c>
    </row>
    <row r="285" spans="1:5">
      <c r="A285" s="30" t="s">
        <v>2109</v>
      </c>
      <c r="B285" s="31" t="s">
        <v>2110</v>
      </c>
      <c r="D285" s="32" t="s">
        <v>3619</v>
      </c>
      <c r="E285" s="32" t="s">
        <v>5</v>
      </c>
    </row>
    <row r="286" spans="1:5">
      <c r="A286" s="30" t="s">
        <v>2111</v>
      </c>
      <c r="B286" s="31" t="s">
        <v>2112</v>
      </c>
      <c r="D286" s="32" t="s">
        <v>3620</v>
      </c>
      <c r="E286" s="32" t="s">
        <v>5</v>
      </c>
    </row>
    <row r="287" spans="1:5">
      <c r="A287" s="30" t="s">
        <v>2113</v>
      </c>
      <c r="B287" s="31" t="s">
        <v>2114</v>
      </c>
      <c r="D287" s="32" t="s">
        <v>3621</v>
      </c>
      <c r="E287" s="32" t="s">
        <v>6</v>
      </c>
    </row>
    <row r="288" spans="1:5">
      <c r="A288" s="30" t="s">
        <v>2115</v>
      </c>
      <c r="B288" s="31" t="s">
        <v>2116</v>
      </c>
      <c r="D288" s="32" t="s">
        <v>3622</v>
      </c>
      <c r="E288" s="32" t="s">
        <v>6</v>
      </c>
    </row>
    <row r="289" spans="1:5">
      <c r="A289" s="30" t="s">
        <v>2117</v>
      </c>
      <c r="B289" s="31" t="s">
        <v>2118</v>
      </c>
      <c r="D289" s="32" t="s">
        <v>3623</v>
      </c>
      <c r="E289" s="32" t="s">
        <v>6</v>
      </c>
    </row>
    <row r="290" spans="1:5">
      <c r="A290" s="30" t="s">
        <v>2119</v>
      </c>
      <c r="B290" s="31" t="s">
        <v>2120</v>
      </c>
      <c r="D290" s="32" t="s">
        <v>3624</v>
      </c>
      <c r="E290" s="32" t="s">
        <v>6</v>
      </c>
    </row>
    <row r="291" spans="1:5">
      <c r="A291" s="30" t="s">
        <v>2121</v>
      </c>
      <c r="B291" s="31" t="s">
        <v>2122</v>
      </c>
      <c r="D291" s="32" t="s">
        <v>3625</v>
      </c>
      <c r="E291" s="32" t="s">
        <v>5</v>
      </c>
    </row>
    <row r="292" spans="1:5">
      <c r="A292" s="30" t="s">
        <v>2123</v>
      </c>
      <c r="B292" s="31" t="s">
        <v>2124</v>
      </c>
      <c r="D292" s="32" t="s">
        <v>3626</v>
      </c>
      <c r="E292" s="32" t="s">
        <v>5</v>
      </c>
    </row>
    <row r="293" spans="1:5">
      <c r="A293" s="30" t="s">
        <v>2125</v>
      </c>
      <c r="B293" s="31" t="s">
        <v>2126</v>
      </c>
      <c r="D293" s="32" t="s">
        <v>3627</v>
      </c>
      <c r="E293" s="32" t="s">
        <v>5</v>
      </c>
    </row>
    <row r="294" spans="1:5">
      <c r="A294" s="30" t="s">
        <v>2127</v>
      </c>
      <c r="B294" s="31" t="s">
        <v>2128</v>
      </c>
      <c r="D294" s="32" t="s">
        <v>3628</v>
      </c>
      <c r="E294" s="32" t="s">
        <v>6</v>
      </c>
    </row>
    <row r="295" spans="1:5">
      <c r="A295" s="30" t="s">
        <v>2129</v>
      </c>
      <c r="B295" s="31" t="s">
        <v>2130</v>
      </c>
      <c r="D295" s="32" t="s">
        <v>3629</v>
      </c>
      <c r="E295" s="32" t="s">
        <v>6</v>
      </c>
    </row>
    <row r="296" spans="1:5">
      <c r="A296" s="30" t="s">
        <v>2131</v>
      </c>
      <c r="B296" s="31" t="s">
        <v>2132</v>
      </c>
      <c r="D296" s="32" t="s">
        <v>3630</v>
      </c>
      <c r="E296" s="32" t="s">
        <v>5</v>
      </c>
    </row>
    <row r="297" spans="1:5">
      <c r="A297" s="30" t="s">
        <v>2133</v>
      </c>
      <c r="B297" s="31" t="s">
        <v>2134</v>
      </c>
      <c r="D297" s="32" t="s">
        <v>3631</v>
      </c>
      <c r="E297" s="32" t="s">
        <v>5</v>
      </c>
    </row>
    <row r="298" spans="1:5">
      <c r="A298" s="30" t="s">
        <v>2135</v>
      </c>
      <c r="B298" s="31" t="s">
        <v>2136</v>
      </c>
      <c r="D298" s="32" t="s">
        <v>3632</v>
      </c>
      <c r="E298" s="32" t="s">
        <v>6</v>
      </c>
    </row>
    <row r="299" spans="1:5">
      <c r="A299" s="30" t="s">
        <v>2137</v>
      </c>
      <c r="B299" s="31" t="s">
        <v>2138</v>
      </c>
      <c r="D299" s="32" t="s">
        <v>3633</v>
      </c>
      <c r="E299" s="32" t="s">
        <v>5</v>
      </c>
    </row>
    <row r="300" spans="1:5">
      <c r="A300" s="30" t="s">
        <v>2139</v>
      </c>
      <c r="B300" s="31" t="s">
        <v>2140</v>
      </c>
      <c r="D300" s="32" t="s">
        <v>3634</v>
      </c>
      <c r="E300" s="32" t="s">
        <v>6</v>
      </c>
    </row>
    <row r="301" spans="1:5">
      <c r="A301" s="30" t="s">
        <v>2141</v>
      </c>
      <c r="B301" s="31" t="s">
        <v>2142</v>
      </c>
      <c r="D301" s="32" t="s">
        <v>3635</v>
      </c>
      <c r="E301" s="32" t="s">
        <v>6</v>
      </c>
    </row>
    <row r="302" spans="1:5">
      <c r="A302" s="30" t="s">
        <v>2143</v>
      </c>
      <c r="B302" s="31" t="s">
        <v>2144</v>
      </c>
      <c r="D302" s="32" t="s">
        <v>3636</v>
      </c>
      <c r="E302" s="32" t="s">
        <v>6</v>
      </c>
    </row>
    <row r="303" spans="1:5">
      <c r="A303" s="30" t="s">
        <v>2145</v>
      </c>
      <c r="B303" s="31" t="s">
        <v>2146</v>
      </c>
      <c r="D303" s="32" t="s">
        <v>3637</v>
      </c>
      <c r="E303" s="32" t="s">
        <v>6</v>
      </c>
    </row>
    <row r="304" spans="1:5">
      <c r="A304" s="30" t="s">
        <v>2147</v>
      </c>
      <c r="B304" s="31" t="s">
        <v>2148</v>
      </c>
      <c r="D304" s="32" t="s">
        <v>3638</v>
      </c>
      <c r="E304" s="32" t="s">
        <v>6</v>
      </c>
    </row>
    <row r="305" spans="1:5">
      <c r="A305" s="30" t="s">
        <v>2149</v>
      </c>
      <c r="B305" s="31" t="s">
        <v>2150</v>
      </c>
      <c r="D305" s="32" t="s">
        <v>3639</v>
      </c>
      <c r="E305" s="32" t="s">
        <v>6</v>
      </c>
    </row>
    <row r="306" spans="1:5">
      <c r="A306" s="30" t="s">
        <v>2151</v>
      </c>
      <c r="B306" s="31" t="s">
        <v>2152</v>
      </c>
      <c r="D306" s="32" t="s">
        <v>3640</v>
      </c>
      <c r="E306" s="32" t="s">
        <v>5</v>
      </c>
    </row>
    <row r="307" spans="1:5">
      <c r="A307" s="30" t="s">
        <v>2153</v>
      </c>
      <c r="B307" s="31" t="s">
        <v>2154</v>
      </c>
      <c r="D307" s="32" t="s">
        <v>3641</v>
      </c>
      <c r="E307" s="32" t="s">
        <v>5</v>
      </c>
    </row>
    <row r="308" spans="1:5">
      <c r="A308" s="30" t="s">
        <v>2155</v>
      </c>
      <c r="B308" s="31" t="s">
        <v>2156</v>
      </c>
      <c r="D308" s="32" t="s">
        <v>3642</v>
      </c>
      <c r="E308" s="32" t="s">
        <v>6</v>
      </c>
    </row>
    <row r="309" spans="1:5">
      <c r="A309" s="30" t="s">
        <v>2157</v>
      </c>
      <c r="B309" s="31" t="s">
        <v>2158</v>
      </c>
      <c r="D309" s="32" t="s">
        <v>3643</v>
      </c>
      <c r="E309" s="32" t="s">
        <v>5</v>
      </c>
    </row>
    <row r="310" spans="1:5">
      <c r="A310" s="30" t="s">
        <v>2159</v>
      </c>
      <c r="B310" s="31" t="s">
        <v>2160</v>
      </c>
      <c r="D310" s="32" t="s">
        <v>3644</v>
      </c>
      <c r="E310" s="32" t="s">
        <v>6</v>
      </c>
    </row>
    <row r="311" spans="1:5">
      <c r="A311" s="30" t="s">
        <v>2161</v>
      </c>
      <c r="B311" s="31" t="s">
        <v>2162</v>
      </c>
      <c r="D311" s="32" t="s">
        <v>3645</v>
      </c>
      <c r="E311" s="32" t="s">
        <v>6</v>
      </c>
    </row>
    <row r="312" spans="1:5">
      <c r="A312" s="30" t="s">
        <v>2163</v>
      </c>
      <c r="B312" s="31" t="s">
        <v>2164</v>
      </c>
      <c r="D312" s="32" t="s">
        <v>3646</v>
      </c>
      <c r="E312" s="32" t="s">
        <v>6</v>
      </c>
    </row>
    <row r="313" spans="1:5">
      <c r="A313" s="30" t="s">
        <v>2165</v>
      </c>
      <c r="B313" s="31" t="s">
        <v>2166</v>
      </c>
      <c r="D313" s="32" t="s">
        <v>3647</v>
      </c>
      <c r="E313" s="32" t="s">
        <v>6</v>
      </c>
    </row>
    <row r="314" spans="1:5">
      <c r="A314" s="30" t="s">
        <v>2167</v>
      </c>
      <c r="B314" s="31" t="s">
        <v>2168</v>
      </c>
      <c r="D314" s="32" t="s">
        <v>3648</v>
      </c>
      <c r="E314" s="32" t="s">
        <v>6</v>
      </c>
    </row>
    <row r="315" spans="1:5">
      <c r="A315" s="30" t="s">
        <v>2169</v>
      </c>
      <c r="B315" s="31" t="s">
        <v>2170</v>
      </c>
      <c r="D315" s="32" t="s">
        <v>3649</v>
      </c>
      <c r="E315" s="32" t="s">
        <v>6</v>
      </c>
    </row>
    <row r="316" spans="1:5">
      <c r="A316" s="30" t="s">
        <v>2171</v>
      </c>
      <c r="B316" s="31" t="s">
        <v>2172</v>
      </c>
      <c r="D316" s="32" t="s">
        <v>3650</v>
      </c>
      <c r="E316" s="32" t="s">
        <v>6</v>
      </c>
    </row>
    <row r="317" spans="1:5">
      <c r="A317" s="30" t="s">
        <v>2173</v>
      </c>
      <c r="B317" s="31" t="s">
        <v>2174</v>
      </c>
      <c r="D317" s="32" t="s">
        <v>3651</v>
      </c>
      <c r="E317" s="32" t="s">
        <v>6</v>
      </c>
    </row>
    <row r="318" spans="1:5">
      <c r="A318" s="30" t="s">
        <v>2175</v>
      </c>
      <c r="B318" s="31" t="s">
        <v>2176</v>
      </c>
      <c r="D318" s="32" t="s">
        <v>3652</v>
      </c>
      <c r="E318" s="32" t="s">
        <v>6</v>
      </c>
    </row>
    <row r="319" spans="1:5">
      <c r="A319" s="30" t="s">
        <v>2177</v>
      </c>
      <c r="B319" s="31" t="s">
        <v>2178</v>
      </c>
      <c r="D319" s="32" t="s">
        <v>3653</v>
      </c>
      <c r="E319" s="32" t="s">
        <v>6</v>
      </c>
    </row>
    <row r="320" spans="1:5">
      <c r="A320" s="30" t="s">
        <v>2179</v>
      </c>
      <c r="B320" s="31" t="s">
        <v>2180</v>
      </c>
      <c r="D320" s="32" t="s">
        <v>3654</v>
      </c>
      <c r="E320" s="32" t="s">
        <v>6</v>
      </c>
    </row>
    <row r="321" spans="1:5">
      <c r="A321" s="30" t="s">
        <v>2181</v>
      </c>
      <c r="B321" s="31" t="s">
        <v>2182</v>
      </c>
      <c r="D321" s="32" t="s">
        <v>3655</v>
      </c>
      <c r="E321" s="32" t="s">
        <v>6</v>
      </c>
    </row>
    <row r="322" spans="1:5">
      <c r="A322" s="30" t="s">
        <v>2183</v>
      </c>
      <c r="B322" s="31" t="s">
        <v>2184</v>
      </c>
      <c r="D322" s="32" t="s">
        <v>3656</v>
      </c>
      <c r="E322" s="32" t="s">
        <v>6</v>
      </c>
    </row>
    <row r="323" spans="1:5">
      <c r="A323" s="30" t="s">
        <v>2185</v>
      </c>
      <c r="B323" s="31" t="s">
        <v>2186</v>
      </c>
      <c r="D323" s="32" t="s">
        <v>3657</v>
      </c>
      <c r="E323" s="32" t="s">
        <v>6</v>
      </c>
    </row>
    <row r="324" spans="1:5">
      <c r="A324" s="30" t="s">
        <v>2187</v>
      </c>
      <c r="B324" s="31" t="s">
        <v>2188</v>
      </c>
      <c r="D324" s="32" t="s">
        <v>3658</v>
      </c>
      <c r="E324" s="32" t="s">
        <v>6</v>
      </c>
    </row>
    <row r="325" spans="1:5">
      <c r="A325" s="30" t="s">
        <v>2189</v>
      </c>
      <c r="B325" s="31" t="s">
        <v>2190</v>
      </c>
      <c r="D325" s="32" t="s">
        <v>3659</v>
      </c>
      <c r="E325" s="32" t="s">
        <v>6</v>
      </c>
    </row>
    <row r="326" spans="1:5">
      <c r="A326" s="30" t="s">
        <v>2191</v>
      </c>
      <c r="B326" s="31" t="s">
        <v>2192</v>
      </c>
      <c r="D326" s="32" t="s">
        <v>3660</v>
      </c>
      <c r="E326" s="32" t="s">
        <v>6</v>
      </c>
    </row>
    <row r="327" spans="1:5">
      <c r="A327" s="30" t="s">
        <v>2193</v>
      </c>
      <c r="B327" s="31" t="s">
        <v>2194</v>
      </c>
      <c r="D327" s="32" t="s">
        <v>3661</v>
      </c>
      <c r="E327" s="32" t="s">
        <v>6</v>
      </c>
    </row>
    <row r="328" spans="1:5">
      <c r="A328" s="30" t="s">
        <v>2195</v>
      </c>
      <c r="B328" s="31" t="s">
        <v>2196</v>
      </c>
      <c r="D328" s="32" t="s">
        <v>3662</v>
      </c>
      <c r="E328" s="32" t="s">
        <v>6</v>
      </c>
    </row>
    <row r="329" spans="1:5">
      <c r="A329" s="30" t="s">
        <v>2197</v>
      </c>
      <c r="B329" s="31" t="s">
        <v>2198</v>
      </c>
      <c r="D329" s="32" t="s">
        <v>3663</v>
      </c>
      <c r="E329" s="32" t="s">
        <v>6</v>
      </c>
    </row>
    <row r="330" spans="1:5">
      <c r="A330" s="30" t="s">
        <v>2199</v>
      </c>
      <c r="B330" s="31" t="s">
        <v>2200</v>
      </c>
      <c r="D330" s="32" t="s">
        <v>3664</v>
      </c>
      <c r="E330" s="32" t="s">
        <v>6</v>
      </c>
    </row>
    <row r="331" spans="1:5">
      <c r="A331" s="30" t="s">
        <v>2201</v>
      </c>
      <c r="B331" s="31" t="s">
        <v>2202</v>
      </c>
      <c r="D331" s="32" t="s">
        <v>3665</v>
      </c>
      <c r="E331" s="32" t="s">
        <v>6</v>
      </c>
    </row>
    <row r="332" spans="1:5">
      <c r="A332" s="30" t="s">
        <v>2203</v>
      </c>
      <c r="B332" s="31" t="s">
        <v>2204</v>
      </c>
      <c r="D332" s="32" t="s">
        <v>3666</v>
      </c>
      <c r="E332" s="32" t="s">
        <v>6</v>
      </c>
    </row>
    <row r="333" spans="1:5">
      <c r="A333" s="30" t="s">
        <v>2205</v>
      </c>
      <c r="B333" s="31" t="s">
        <v>2206</v>
      </c>
      <c r="D333" s="32" t="s">
        <v>3667</v>
      </c>
      <c r="E333" s="32" t="s">
        <v>6</v>
      </c>
    </row>
    <row r="334" spans="1:5">
      <c r="A334" s="30" t="s">
        <v>2207</v>
      </c>
      <c r="B334" s="31" t="s">
        <v>2208</v>
      </c>
      <c r="D334" s="32" t="s">
        <v>3668</v>
      </c>
      <c r="E334" s="32" t="s">
        <v>6</v>
      </c>
    </row>
    <row r="335" spans="1:5">
      <c r="A335" s="30" t="s">
        <v>2209</v>
      </c>
      <c r="B335" s="31" t="s">
        <v>2210</v>
      </c>
      <c r="D335" s="32" t="s">
        <v>3669</v>
      </c>
      <c r="E335" s="32" t="s">
        <v>6</v>
      </c>
    </row>
    <row r="336" spans="1:5">
      <c r="A336" s="30" t="s">
        <v>2211</v>
      </c>
      <c r="B336" s="31" t="s">
        <v>2212</v>
      </c>
      <c r="D336" s="32" t="s">
        <v>3670</v>
      </c>
      <c r="E336" s="32" t="s">
        <v>6</v>
      </c>
    </row>
    <row r="337" spans="1:5">
      <c r="A337" s="30" t="s">
        <v>2213</v>
      </c>
      <c r="B337" s="31" t="s">
        <v>2214</v>
      </c>
      <c r="D337" s="32" t="s">
        <v>3671</v>
      </c>
      <c r="E337" s="32" t="s">
        <v>6</v>
      </c>
    </row>
    <row r="338" spans="1:5">
      <c r="A338" s="30" t="s">
        <v>2215</v>
      </c>
      <c r="B338" s="31" t="s">
        <v>2216</v>
      </c>
      <c r="D338" s="32" t="s">
        <v>3672</v>
      </c>
      <c r="E338" s="32" t="s">
        <v>6</v>
      </c>
    </row>
    <row r="339" spans="1:5">
      <c r="A339" s="30" t="s">
        <v>2217</v>
      </c>
      <c r="B339" s="31" t="s">
        <v>2218</v>
      </c>
      <c r="D339" s="32" t="s">
        <v>3673</v>
      </c>
      <c r="E339" s="32" t="s">
        <v>6</v>
      </c>
    </row>
    <row r="340" spans="1:5">
      <c r="A340" s="30" t="s">
        <v>2219</v>
      </c>
      <c r="B340" s="31" t="s">
        <v>2220</v>
      </c>
      <c r="D340" s="32" t="s">
        <v>3674</v>
      </c>
      <c r="E340" s="32" t="s">
        <v>6</v>
      </c>
    </row>
    <row r="341" spans="1:5">
      <c r="A341" s="30" t="s">
        <v>2221</v>
      </c>
      <c r="B341" s="31" t="s">
        <v>2222</v>
      </c>
      <c r="D341" s="32" t="s">
        <v>3675</v>
      </c>
      <c r="E341" s="32" t="s">
        <v>6</v>
      </c>
    </row>
    <row r="342" spans="1:5">
      <c r="A342" s="30" t="s">
        <v>2223</v>
      </c>
      <c r="B342" s="31" t="s">
        <v>2224</v>
      </c>
      <c r="D342" s="32" t="s">
        <v>3676</v>
      </c>
      <c r="E342" s="32" t="s">
        <v>6</v>
      </c>
    </row>
    <row r="343" spans="1:5">
      <c r="A343" s="30" t="s">
        <v>2225</v>
      </c>
      <c r="B343" s="31" t="s">
        <v>2226</v>
      </c>
      <c r="D343" s="32" t="s">
        <v>3677</v>
      </c>
      <c r="E343" s="32" t="s">
        <v>6</v>
      </c>
    </row>
    <row r="344" spans="1:5">
      <c r="A344" s="30" t="s">
        <v>2227</v>
      </c>
      <c r="B344" s="31" t="s">
        <v>2228</v>
      </c>
      <c r="D344" s="32" t="s">
        <v>3678</v>
      </c>
      <c r="E344" s="32" t="s">
        <v>6</v>
      </c>
    </row>
    <row r="345" spans="1:5">
      <c r="A345" s="30" t="s">
        <v>2229</v>
      </c>
      <c r="B345" s="31" t="s">
        <v>2230</v>
      </c>
      <c r="D345" s="32" t="s">
        <v>3679</v>
      </c>
      <c r="E345" s="32" t="s">
        <v>6</v>
      </c>
    </row>
    <row r="346" spans="1:5">
      <c r="A346" s="30" t="s">
        <v>2231</v>
      </c>
      <c r="B346" s="31" t="s">
        <v>2232</v>
      </c>
      <c r="D346" s="32" t="s">
        <v>3680</v>
      </c>
      <c r="E346" s="32" t="s">
        <v>6</v>
      </c>
    </row>
    <row r="347" spans="1:5">
      <c r="A347" s="30" t="s">
        <v>2233</v>
      </c>
      <c r="B347" s="31" t="s">
        <v>2234</v>
      </c>
      <c r="D347" s="32" t="s">
        <v>3681</v>
      </c>
      <c r="E347" s="32" t="s">
        <v>6</v>
      </c>
    </row>
    <row r="348" spans="1:5">
      <c r="A348" s="30" t="s">
        <v>2235</v>
      </c>
      <c r="B348" s="31" t="s">
        <v>2236</v>
      </c>
      <c r="D348" s="32" t="s">
        <v>3682</v>
      </c>
      <c r="E348" s="32" t="s">
        <v>6</v>
      </c>
    </row>
    <row r="349" spans="1:5">
      <c r="A349" s="30" t="s">
        <v>2237</v>
      </c>
      <c r="B349" s="31" t="s">
        <v>2238</v>
      </c>
      <c r="D349" s="32" t="s">
        <v>3683</v>
      </c>
      <c r="E349" s="32" t="s">
        <v>6</v>
      </c>
    </row>
    <row r="350" spans="1:5">
      <c r="A350" s="30" t="s">
        <v>2239</v>
      </c>
      <c r="B350" s="31" t="s">
        <v>2240</v>
      </c>
      <c r="D350" s="32" t="s">
        <v>3684</v>
      </c>
      <c r="E350" s="32" t="s">
        <v>6</v>
      </c>
    </row>
    <row r="351" spans="1:5">
      <c r="A351" s="30" t="s">
        <v>2241</v>
      </c>
      <c r="B351" s="31" t="s">
        <v>2242</v>
      </c>
      <c r="D351" s="32" t="s">
        <v>3685</v>
      </c>
      <c r="E351" s="32" t="s">
        <v>6</v>
      </c>
    </row>
    <row r="352" spans="1:5">
      <c r="A352" s="30" t="s">
        <v>2243</v>
      </c>
      <c r="B352" s="31" t="s">
        <v>2244</v>
      </c>
      <c r="D352" s="32" t="s">
        <v>3686</v>
      </c>
      <c r="E352" s="32" t="s">
        <v>6</v>
      </c>
    </row>
    <row r="353" spans="1:5">
      <c r="A353" s="30" t="s">
        <v>2245</v>
      </c>
      <c r="B353" s="31" t="s">
        <v>2246</v>
      </c>
      <c r="D353" s="32" t="s">
        <v>3687</v>
      </c>
      <c r="E353" s="32" t="s">
        <v>6</v>
      </c>
    </row>
    <row r="354" spans="1:5">
      <c r="A354" s="30" t="s">
        <v>2247</v>
      </c>
      <c r="B354" s="31" t="s">
        <v>2248</v>
      </c>
      <c r="D354" s="32" t="s">
        <v>3688</v>
      </c>
      <c r="E354" s="32" t="s">
        <v>6</v>
      </c>
    </row>
    <row r="355" spans="1:5">
      <c r="A355" s="30" t="s">
        <v>2249</v>
      </c>
      <c r="B355" s="31" t="s">
        <v>2250</v>
      </c>
      <c r="D355" s="32" t="s">
        <v>3689</v>
      </c>
      <c r="E355" s="32" t="s">
        <v>6</v>
      </c>
    </row>
    <row r="356" spans="1:5">
      <c r="A356" s="30" t="s">
        <v>2251</v>
      </c>
      <c r="B356" s="31" t="s">
        <v>2252</v>
      </c>
      <c r="D356" s="32" t="s">
        <v>3690</v>
      </c>
      <c r="E356" s="32" t="s">
        <v>6</v>
      </c>
    </row>
    <row r="357" spans="1:5">
      <c r="A357" s="30" t="s">
        <v>2253</v>
      </c>
      <c r="B357" s="31" t="s">
        <v>2254</v>
      </c>
      <c r="D357" s="32" t="s">
        <v>3691</v>
      </c>
      <c r="E357" s="32" t="s">
        <v>6</v>
      </c>
    </row>
    <row r="358" spans="1:5">
      <c r="A358" s="30" t="s">
        <v>2255</v>
      </c>
      <c r="B358" s="31" t="s">
        <v>2256</v>
      </c>
      <c r="D358" s="32" t="s">
        <v>3692</v>
      </c>
      <c r="E358" s="32" t="s">
        <v>6</v>
      </c>
    </row>
    <row r="359" spans="1:5">
      <c r="A359" s="30" t="s">
        <v>2257</v>
      </c>
      <c r="B359" s="31" t="s">
        <v>2258</v>
      </c>
      <c r="D359" s="32" t="s">
        <v>3693</v>
      </c>
      <c r="E359" s="32" t="s">
        <v>6</v>
      </c>
    </row>
    <row r="360" spans="1:5">
      <c r="A360" s="30" t="s">
        <v>2259</v>
      </c>
      <c r="B360" s="31" t="s">
        <v>2260</v>
      </c>
      <c r="D360" s="32" t="s">
        <v>3694</v>
      </c>
      <c r="E360" s="32" t="s">
        <v>6</v>
      </c>
    </row>
    <row r="361" spans="1:5">
      <c r="A361" s="30" t="s">
        <v>2261</v>
      </c>
      <c r="B361" s="31" t="s">
        <v>2262</v>
      </c>
      <c r="D361" s="32" t="s">
        <v>3695</v>
      </c>
      <c r="E361" s="32" t="s">
        <v>6</v>
      </c>
    </row>
    <row r="362" spans="1:5">
      <c r="A362" s="30" t="s">
        <v>2263</v>
      </c>
      <c r="B362" s="31" t="s">
        <v>2264</v>
      </c>
      <c r="D362" s="32" t="s">
        <v>3696</v>
      </c>
      <c r="E362" s="32" t="s">
        <v>6</v>
      </c>
    </row>
    <row r="363" spans="1:5">
      <c r="A363" s="30" t="s">
        <v>2265</v>
      </c>
      <c r="B363" s="31" t="s">
        <v>2266</v>
      </c>
      <c r="D363" s="32" t="s">
        <v>3697</v>
      </c>
      <c r="E363" s="32" t="s">
        <v>6</v>
      </c>
    </row>
    <row r="364" spans="1:5">
      <c r="A364" s="30" t="s">
        <v>2267</v>
      </c>
      <c r="B364" s="31" t="s">
        <v>2268</v>
      </c>
      <c r="D364" s="32" t="s">
        <v>3698</v>
      </c>
      <c r="E364" s="32" t="s">
        <v>6</v>
      </c>
    </row>
    <row r="365" spans="1:5">
      <c r="A365" s="30" t="s">
        <v>2269</v>
      </c>
      <c r="B365" s="31" t="s">
        <v>2270</v>
      </c>
      <c r="D365" s="32" t="s">
        <v>3699</v>
      </c>
      <c r="E365" s="32" t="s">
        <v>6</v>
      </c>
    </row>
    <row r="366" spans="1:5">
      <c r="A366" s="30" t="s">
        <v>2271</v>
      </c>
      <c r="B366" s="31" t="s">
        <v>2272</v>
      </c>
      <c r="D366" s="32" t="s">
        <v>3700</v>
      </c>
      <c r="E366" s="32" t="s">
        <v>6</v>
      </c>
    </row>
    <row r="367" spans="1:5">
      <c r="A367" s="30" t="s">
        <v>2273</v>
      </c>
      <c r="B367" s="31" t="s">
        <v>2274</v>
      </c>
      <c r="D367" s="32" t="s">
        <v>3701</v>
      </c>
      <c r="E367" s="32" t="s">
        <v>6</v>
      </c>
    </row>
    <row r="368" spans="1:5">
      <c r="A368" s="30" t="s">
        <v>2275</v>
      </c>
      <c r="B368" s="31" t="s">
        <v>2276</v>
      </c>
      <c r="D368" s="32" t="s">
        <v>3702</v>
      </c>
      <c r="E368" s="32" t="s">
        <v>6</v>
      </c>
    </row>
    <row r="369" spans="1:5">
      <c r="A369" s="30" t="s">
        <v>2277</v>
      </c>
      <c r="B369" s="31" t="s">
        <v>2278</v>
      </c>
      <c r="D369" s="32" t="s">
        <v>3703</v>
      </c>
      <c r="E369" s="32" t="s">
        <v>6</v>
      </c>
    </row>
    <row r="370" spans="1:5">
      <c r="A370" s="30" t="s">
        <v>2279</v>
      </c>
      <c r="B370" s="31" t="s">
        <v>2280</v>
      </c>
      <c r="D370" s="32" t="s">
        <v>3704</v>
      </c>
      <c r="E370" s="32" t="s">
        <v>6</v>
      </c>
    </row>
    <row r="371" spans="1:5">
      <c r="A371" s="30" t="s">
        <v>2281</v>
      </c>
      <c r="B371" s="31" t="s">
        <v>2282</v>
      </c>
      <c r="D371" s="32" t="s">
        <v>3705</v>
      </c>
      <c r="E371" s="32" t="s">
        <v>6</v>
      </c>
    </row>
    <row r="372" spans="1:5">
      <c r="A372" s="30" t="s">
        <v>2283</v>
      </c>
      <c r="B372" s="31" t="s">
        <v>2284</v>
      </c>
      <c r="D372" s="32" t="s">
        <v>3706</v>
      </c>
      <c r="E372" s="32" t="s">
        <v>6</v>
      </c>
    </row>
    <row r="373" spans="1:5">
      <c r="A373" s="30" t="s">
        <v>2285</v>
      </c>
      <c r="B373" s="31" t="s">
        <v>2286</v>
      </c>
      <c r="D373" s="32" t="s">
        <v>3707</v>
      </c>
      <c r="E373" s="32" t="s">
        <v>6</v>
      </c>
    </row>
    <row r="374" spans="1:5">
      <c r="A374" s="30" t="s">
        <v>2287</v>
      </c>
      <c r="B374" s="31" t="s">
        <v>2288</v>
      </c>
      <c r="D374" s="32" t="s">
        <v>3708</v>
      </c>
      <c r="E374" s="32" t="s">
        <v>6</v>
      </c>
    </row>
    <row r="375" spans="1:5">
      <c r="A375" s="30" t="s">
        <v>2289</v>
      </c>
      <c r="B375" s="31" t="s">
        <v>2290</v>
      </c>
      <c r="D375" s="32" t="s">
        <v>3709</v>
      </c>
      <c r="E375" s="32" t="s">
        <v>6</v>
      </c>
    </row>
    <row r="376" spans="1:5">
      <c r="A376" s="30" t="s">
        <v>2291</v>
      </c>
      <c r="B376" s="31" t="s">
        <v>2292</v>
      </c>
      <c r="D376" s="32" t="s">
        <v>3710</v>
      </c>
      <c r="E376" s="32" t="s">
        <v>6</v>
      </c>
    </row>
    <row r="377" spans="1:5">
      <c r="A377" s="30" t="s">
        <v>2293</v>
      </c>
      <c r="B377" s="31" t="s">
        <v>2294</v>
      </c>
      <c r="D377" s="32" t="s">
        <v>3711</v>
      </c>
      <c r="E377" s="32" t="s">
        <v>6</v>
      </c>
    </row>
    <row r="378" spans="1:5">
      <c r="A378" s="30" t="s">
        <v>2295</v>
      </c>
      <c r="B378" s="31" t="s">
        <v>2296</v>
      </c>
      <c r="D378" s="32" t="s">
        <v>3712</v>
      </c>
      <c r="E378" s="32" t="s">
        <v>6</v>
      </c>
    </row>
    <row r="379" spans="1:5">
      <c r="A379" s="30" t="s">
        <v>2297</v>
      </c>
      <c r="B379" s="31" t="s">
        <v>2298</v>
      </c>
      <c r="D379" s="32" t="s">
        <v>3713</v>
      </c>
      <c r="E379" s="32" t="s">
        <v>6</v>
      </c>
    </row>
    <row r="380" spans="1:5">
      <c r="A380" s="30" t="s">
        <v>2299</v>
      </c>
      <c r="B380" s="31" t="s">
        <v>2300</v>
      </c>
      <c r="D380" s="32" t="s">
        <v>3714</v>
      </c>
      <c r="E380" s="32" t="s">
        <v>6</v>
      </c>
    </row>
    <row r="381" spans="1:5">
      <c r="A381" s="30" t="s">
        <v>2301</v>
      </c>
      <c r="B381" s="31" t="s">
        <v>2302</v>
      </c>
      <c r="D381" s="32" t="s">
        <v>3715</v>
      </c>
      <c r="E381" s="32" t="s">
        <v>6</v>
      </c>
    </row>
    <row r="382" spans="1:5">
      <c r="A382" s="30" t="s">
        <v>2303</v>
      </c>
      <c r="B382" s="31" t="s">
        <v>2304</v>
      </c>
      <c r="D382" s="32" t="s">
        <v>3716</v>
      </c>
      <c r="E382" s="32" t="s">
        <v>6</v>
      </c>
    </row>
    <row r="383" spans="1:5">
      <c r="A383" s="30" t="s">
        <v>2305</v>
      </c>
      <c r="B383" s="31" t="s">
        <v>2306</v>
      </c>
      <c r="D383" s="32" t="s">
        <v>3717</v>
      </c>
      <c r="E383" s="32" t="s">
        <v>6</v>
      </c>
    </row>
    <row r="384" spans="1:5">
      <c r="A384" s="30" t="s">
        <v>2307</v>
      </c>
      <c r="B384" s="31" t="s">
        <v>2308</v>
      </c>
      <c r="D384" s="32" t="s">
        <v>3718</v>
      </c>
      <c r="E384" s="32" t="s">
        <v>6</v>
      </c>
    </row>
    <row r="385" spans="1:5">
      <c r="A385" s="30" t="s">
        <v>2309</v>
      </c>
      <c r="B385" s="31" t="s">
        <v>2310</v>
      </c>
      <c r="D385" s="32" t="s">
        <v>3719</v>
      </c>
      <c r="E385" s="32" t="s">
        <v>6</v>
      </c>
    </row>
    <row r="386" spans="1:5">
      <c r="A386" s="30" t="s">
        <v>2311</v>
      </c>
      <c r="B386" s="31" t="s">
        <v>2312</v>
      </c>
      <c r="D386" s="32" t="s">
        <v>3720</v>
      </c>
      <c r="E386" s="32" t="s">
        <v>6</v>
      </c>
    </row>
    <row r="387" spans="1:5">
      <c r="A387" s="30" t="s">
        <v>2313</v>
      </c>
      <c r="B387" s="31" t="s">
        <v>2314</v>
      </c>
      <c r="D387" s="32" t="s">
        <v>3721</v>
      </c>
      <c r="E387" s="32" t="s">
        <v>6</v>
      </c>
    </row>
    <row r="388" spans="1:5">
      <c r="A388" s="30" t="s">
        <v>2315</v>
      </c>
      <c r="B388" s="31" t="s">
        <v>2316</v>
      </c>
      <c r="D388" s="32" t="s">
        <v>3722</v>
      </c>
      <c r="E388" s="32" t="s">
        <v>6</v>
      </c>
    </row>
    <row r="389" spans="1:5">
      <c r="A389" s="30" t="s">
        <v>2317</v>
      </c>
      <c r="B389" s="31" t="s">
        <v>2318</v>
      </c>
      <c r="D389" s="32" t="s">
        <v>3723</v>
      </c>
      <c r="E389" s="32" t="s">
        <v>6</v>
      </c>
    </row>
    <row r="390" spans="1:5">
      <c r="A390" s="30" t="s">
        <v>2319</v>
      </c>
      <c r="B390" s="31" t="s">
        <v>2320</v>
      </c>
      <c r="D390" s="32" t="s">
        <v>3724</v>
      </c>
      <c r="E390" s="32" t="s">
        <v>6</v>
      </c>
    </row>
    <row r="391" spans="1:5">
      <c r="A391" s="30" t="s">
        <v>2321</v>
      </c>
      <c r="B391" s="31" t="s">
        <v>2322</v>
      </c>
      <c r="D391" s="32" t="s">
        <v>3725</v>
      </c>
      <c r="E391" s="32" t="s">
        <v>6</v>
      </c>
    </row>
    <row r="392" spans="1:5">
      <c r="A392" s="30" t="s">
        <v>2323</v>
      </c>
      <c r="B392" s="31" t="s">
        <v>2324</v>
      </c>
      <c r="D392" s="32" t="s">
        <v>3726</v>
      </c>
      <c r="E392" s="32" t="s">
        <v>6</v>
      </c>
    </row>
    <row r="393" spans="1:5">
      <c r="A393" s="30" t="s">
        <v>2325</v>
      </c>
      <c r="B393" s="31" t="s">
        <v>2326</v>
      </c>
      <c r="D393" s="32" t="s">
        <v>3727</v>
      </c>
      <c r="E393" s="32" t="s">
        <v>6</v>
      </c>
    </row>
    <row r="394" spans="1:5">
      <c r="A394" s="30" t="s">
        <v>2327</v>
      </c>
      <c r="B394" s="31" t="s">
        <v>2328</v>
      </c>
      <c r="D394" s="32" t="s">
        <v>3728</v>
      </c>
      <c r="E394" s="32" t="s">
        <v>6</v>
      </c>
    </row>
    <row r="395" spans="1:5">
      <c r="A395" s="30" t="s">
        <v>2329</v>
      </c>
      <c r="B395" s="31" t="s">
        <v>2330</v>
      </c>
      <c r="D395" s="32" t="s">
        <v>3729</v>
      </c>
      <c r="E395" s="32" t="s">
        <v>6</v>
      </c>
    </row>
    <row r="396" spans="1:5">
      <c r="A396" s="30" t="s">
        <v>2331</v>
      </c>
      <c r="B396" s="31" t="s">
        <v>2332</v>
      </c>
      <c r="D396" s="32" t="s">
        <v>3730</v>
      </c>
      <c r="E396" s="32" t="s">
        <v>6</v>
      </c>
    </row>
    <row r="397" spans="1:5">
      <c r="A397" s="30" t="s">
        <v>2333</v>
      </c>
      <c r="B397" s="31" t="s">
        <v>2334</v>
      </c>
      <c r="D397" s="32" t="s">
        <v>3731</v>
      </c>
      <c r="E397" s="32" t="s">
        <v>6</v>
      </c>
    </row>
    <row r="398" spans="1:5">
      <c r="A398" s="30" t="s">
        <v>2335</v>
      </c>
      <c r="B398" s="31" t="s">
        <v>2336</v>
      </c>
      <c r="D398" s="32" t="s">
        <v>3732</v>
      </c>
      <c r="E398" s="32" t="s">
        <v>6</v>
      </c>
    </row>
    <row r="399" spans="1:5">
      <c r="A399" s="30" t="s">
        <v>2337</v>
      </c>
      <c r="B399" s="31" t="s">
        <v>2338</v>
      </c>
      <c r="D399" s="32" t="s">
        <v>3733</v>
      </c>
      <c r="E399" s="32" t="s">
        <v>6</v>
      </c>
    </row>
    <row r="400" spans="1:5">
      <c r="A400" s="30" t="s">
        <v>2339</v>
      </c>
      <c r="B400" s="31" t="s">
        <v>2340</v>
      </c>
      <c r="D400" s="32" t="s">
        <v>3734</v>
      </c>
      <c r="E400" s="32" t="s">
        <v>6</v>
      </c>
    </row>
    <row r="401" spans="1:5">
      <c r="A401" s="30" t="s">
        <v>2341</v>
      </c>
      <c r="B401" s="31" t="s">
        <v>2342</v>
      </c>
      <c r="D401" s="32" t="s">
        <v>3735</v>
      </c>
      <c r="E401" s="32" t="s">
        <v>6</v>
      </c>
    </row>
    <row r="402" spans="1:5">
      <c r="A402" s="30" t="s">
        <v>2343</v>
      </c>
      <c r="B402" s="31" t="s">
        <v>2344</v>
      </c>
      <c r="D402" s="32" t="s">
        <v>3736</v>
      </c>
      <c r="E402" s="32" t="s">
        <v>6</v>
      </c>
    </row>
    <row r="403" spans="1:5">
      <c r="A403" s="30" t="s">
        <v>2345</v>
      </c>
      <c r="B403" s="31" t="s">
        <v>2346</v>
      </c>
      <c r="D403" s="32" t="s">
        <v>3737</v>
      </c>
      <c r="E403" s="32" t="s">
        <v>6</v>
      </c>
    </row>
    <row r="404" spans="1:5">
      <c r="A404" s="30" t="s">
        <v>2347</v>
      </c>
      <c r="B404" s="31" t="s">
        <v>2348</v>
      </c>
      <c r="D404" s="32" t="s">
        <v>3738</v>
      </c>
      <c r="E404" s="32" t="s">
        <v>6</v>
      </c>
    </row>
    <row r="405" spans="1:5">
      <c r="A405" s="30" t="s">
        <v>2349</v>
      </c>
      <c r="B405" s="31" t="s">
        <v>2350</v>
      </c>
      <c r="D405" s="32" t="s">
        <v>3739</v>
      </c>
      <c r="E405" s="32" t="s">
        <v>6</v>
      </c>
    </row>
    <row r="406" spans="1:5">
      <c r="A406" s="30" t="s">
        <v>2351</v>
      </c>
      <c r="B406" s="31" t="s">
        <v>2352</v>
      </c>
      <c r="D406" s="32" t="s">
        <v>3740</v>
      </c>
      <c r="E406" s="32" t="s">
        <v>6</v>
      </c>
    </row>
    <row r="407" spans="1:5">
      <c r="A407" s="30" t="s">
        <v>2353</v>
      </c>
      <c r="B407" s="31" t="s">
        <v>2354</v>
      </c>
      <c r="D407" s="32" t="s">
        <v>3741</v>
      </c>
      <c r="E407" s="32" t="s">
        <v>6</v>
      </c>
    </row>
    <row r="408" spans="1:5">
      <c r="A408" s="30" t="s">
        <v>2355</v>
      </c>
      <c r="B408" s="31" t="s">
        <v>2356</v>
      </c>
      <c r="D408" s="32" t="s">
        <v>3742</v>
      </c>
      <c r="E408" s="32" t="s">
        <v>6</v>
      </c>
    </row>
    <row r="409" spans="1:5">
      <c r="A409" s="30" t="s">
        <v>2357</v>
      </c>
      <c r="B409" s="31" t="s">
        <v>2358</v>
      </c>
      <c r="D409" s="32" t="s">
        <v>3743</v>
      </c>
      <c r="E409" s="32" t="s">
        <v>6</v>
      </c>
    </row>
    <row r="410" spans="1:5">
      <c r="A410" s="30" t="s">
        <v>2359</v>
      </c>
      <c r="B410" s="31" t="s">
        <v>2360</v>
      </c>
      <c r="D410" s="32" t="s">
        <v>3744</v>
      </c>
      <c r="E410" s="32" t="s">
        <v>6</v>
      </c>
    </row>
    <row r="411" spans="1:5">
      <c r="A411" s="30" t="s">
        <v>2361</v>
      </c>
      <c r="B411" s="31" t="s">
        <v>2362</v>
      </c>
      <c r="D411" s="32" t="s">
        <v>3745</v>
      </c>
      <c r="E411" s="32" t="s">
        <v>6</v>
      </c>
    </row>
    <row r="412" spans="1:5">
      <c r="A412" s="30" t="s">
        <v>2363</v>
      </c>
      <c r="B412" s="31" t="s">
        <v>2364</v>
      </c>
      <c r="D412" s="32" t="s">
        <v>3746</v>
      </c>
      <c r="E412" s="32" t="s">
        <v>6</v>
      </c>
    </row>
    <row r="413" spans="1:5">
      <c r="A413" s="30" t="s">
        <v>2365</v>
      </c>
      <c r="B413" s="31" t="s">
        <v>2366</v>
      </c>
      <c r="D413" s="32" t="s">
        <v>3747</v>
      </c>
      <c r="E413" s="32" t="s">
        <v>6</v>
      </c>
    </row>
    <row r="414" spans="1:5">
      <c r="A414" s="30" t="s">
        <v>2367</v>
      </c>
      <c r="B414" s="31" t="s">
        <v>2368</v>
      </c>
      <c r="D414" s="32" t="s">
        <v>3748</v>
      </c>
      <c r="E414" s="32" t="s">
        <v>6</v>
      </c>
    </row>
    <row r="415" spans="1:5">
      <c r="A415" s="30" t="s">
        <v>2369</v>
      </c>
      <c r="B415" s="31" t="s">
        <v>2370</v>
      </c>
      <c r="D415" s="32" t="s">
        <v>3749</v>
      </c>
      <c r="E415" s="32" t="s">
        <v>6</v>
      </c>
    </row>
    <row r="416" spans="1:5">
      <c r="A416" s="30" t="s">
        <v>2371</v>
      </c>
      <c r="B416" s="31" t="s">
        <v>2372</v>
      </c>
      <c r="D416" s="32" t="s">
        <v>3750</v>
      </c>
      <c r="E416" s="32" t="s">
        <v>6</v>
      </c>
    </row>
    <row r="417" spans="1:5">
      <c r="A417" s="30" t="s">
        <v>2373</v>
      </c>
      <c r="B417" s="31" t="s">
        <v>2374</v>
      </c>
      <c r="D417" s="32" t="s">
        <v>3751</v>
      </c>
      <c r="E417" s="32" t="s">
        <v>6</v>
      </c>
    </row>
    <row r="418" spans="1:5">
      <c r="A418" s="30" t="s">
        <v>2375</v>
      </c>
      <c r="B418" s="31" t="s">
        <v>2376</v>
      </c>
      <c r="D418" s="32" t="s">
        <v>3752</v>
      </c>
      <c r="E418" s="32" t="s">
        <v>6</v>
      </c>
    </row>
    <row r="419" spans="1:5">
      <c r="A419" s="30" t="s">
        <v>2377</v>
      </c>
      <c r="B419" s="31" t="s">
        <v>2378</v>
      </c>
      <c r="D419" s="32" t="s">
        <v>3753</v>
      </c>
      <c r="E419" s="32" t="s">
        <v>6</v>
      </c>
    </row>
    <row r="420" spans="1:5">
      <c r="A420" s="30" t="s">
        <v>2379</v>
      </c>
      <c r="B420" s="31" t="s">
        <v>2380</v>
      </c>
      <c r="D420" s="32" t="s">
        <v>3754</v>
      </c>
      <c r="E420" s="32" t="s">
        <v>6</v>
      </c>
    </row>
    <row r="421" spans="1:5">
      <c r="A421" s="30" t="s">
        <v>2381</v>
      </c>
      <c r="B421" s="31" t="s">
        <v>2382</v>
      </c>
      <c r="D421" s="32" t="s">
        <v>3755</v>
      </c>
      <c r="E421" s="32" t="s">
        <v>6</v>
      </c>
    </row>
    <row r="422" spans="1:5">
      <c r="A422" s="30" t="s">
        <v>2383</v>
      </c>
      <c r="B422" s="31" t="s">
        <v>2384</v>
      </c>
      <c r="D422" s="32" t="s">
        <v>3756</v>
      </c>
      <c r="E422" s="32" t="s">
        <v>6</v>
      </c>
    </row>
    <row r="423" spans="1:5">
      <c r="A423" s="30" t="s">
        <v>2385</v>
      </c>
      <c r="B423" s="31" t="s">
        <v>2386</v>
      </c>
      <c r="D423" s="32" t="s">
        <v>3757</v>
      </c>
      <c r="E423" s="32" t="s">
        <v>6</v>
      </c>
    </row>
    <row r="424" spans="1:5">
      <c r="A424" s="30" t="s">
        <v>2387</v>
      </c>
      <c r="B424" s="31" t="s">
        <v>2388</v>
      </c>
      <c r="D424" s="32" t="s">
        <v>3758</v>
      </c>
      <c r="E424" s="32" t="s">
        <v>6</v>
      </c>
    </row>
    <row r="425" spans="1:5">
      <c r="A425" s="30" t="s">
        <v>2389</v>
      </c>
      <c r="B425" s="31" t="s">
        <v>2390</v>
      </c>
      <c r="D425" s="32" t="s">
        <v>3759</v>
      </c>
      <c r="E425" s="32" t="s">
        <v>5</v>
      </c>
    </row>
    <row r="426" spans="1:5">
      <c r="A426" s="30" t="s">
        <v>2391</v>
      </c>
      <c r="B426" s="31" t="s">
        <v>2392</v>
      </c>
      <c r="D426" s="32" t="s">
        <v>3760</v>
      </c>
      <c r="E426" s="32" t="s">
        <v>5</v>
      </c>
    </row>
    <row r="427" spans="1:5">
      <c r="A427" s="30" t="s">
        <v>2393</v>
      </c>
      <c r="B427" s="31" t="s">
        <v>2394</v>
      </c>
      <c r="D427" s="32" t="s">
        <v>3761</v>
      </c>
      <c r="E427" s="32" t="s">
        <v>6</v>
      </c>
    </row>
    <row r="428" spans="1:5">
      <c r="A428" s="30" t="s">
        <v>2395</v>
      </c>
      <c r="B428" s="31" t="s">
        <v>2396</v>
      </c>
      <c r="D428" s="32" t="s">
        <v>3762</v>
      </c>
      <c r="E428" s="32" t="s">
        <v>6</v>
      </c>
    </row>
    <row r="429" spans="1:5">
      <c r="A429" s="30" t="s">
        <v>2397</v>
      </c>
      <c r="B429" s="31" t="s">
        <v>2398</v>
      </c>
      <c r="D429" s="32" t="s">
        <v>3763</v>
      </c>
      <c r="E429" s="32" t="s">
        <v>5</v>
      </c>
    </row>
    <row r="430" spans="1:5">
      <c r="A430" s="30" t="s">
        <v>2399</v>
      </c>
      <c r="B430" s="31" t="s">
        <v>2400</v>
      </c>
      <c r="D430" s="32" t="s">
        <v>3764</v>
      </c>
      <c r="E430" s="32" t="s">
        <v>6</v>
      </c>
    </row>
    <row r="431" spans="1:5">
      <c r="A431" s="30" t="s">
        <v>2401</v>
      </c>
      <c r="B431" s="31" t="s">
        <v>2402</v>
      </c>
      <c r="D431" s="32" t="s">
        <v>3765</v>
      </c>
      <c r="E431" s="32" t="s">
        <v>6</v>
      </c>
    </row>
    <row r="432" spans="1:5">
      <c r="A432" s="30" t="s">
        <v>2403</v>
      </c>
      <c r="B432" s="31" t="s">
        <v>2404</v>
      </c>
      <c r="D432" s="32" t="s">
        <v>3766</v>
      </c>
      <c r="E432" s="32" t="s">
        <v>6</v>
      </c>
    </row>
    <row r="433" spans="1:5">
      <c r="A433" s="30" t="s">
        <v>2405</v>
      </c>
      <c r="B433" s="31" t="s">
        <v>2406</v>
      </c>
      <c r="D433" s="32" t="s">
        <v>3767</v>
      </c>
      <c r="E433" s="32" t="s">
        <v>6</v>
      </c>
    </row>
    <row r="434" spans="1:5">
      <c r="A434" s="30" t="s">
        <v>2407</v>
      </c>
      <c r="B434" s="31" t="s">
        <v>2408</v>
      </c>
      <c r="D434" s="32" t="s">
        <v>3768</v>
      </c>
      <c r="E434" s="32" t="s">
        <v>6</v>
      </c>
    </row>
    <row r="435" spans="1:5">
      <c r="A435" s="30" t="s">
        <v>2409</v>
      </c>
      <c r="B435" s="31" t="s">
        <v>2410</v>
      </c>
      <c r="D435" s="32" t="s">
        <v>3769</v>
      </c>
      <c r="E435" s="32" t="s">
        <v>6</v>
      </c>
    </row>
    <row r="436" spans="1:5">
      <c r="A436" s="30" t="s">
        <v>2411</v>
      </c>
      <c r="B436" s="31" t="s">
        <v>2412</v>
      </c>
      <c r="D436" s="32" t="s">
        <v>3770</v>
      </c>
      <c r="E436" s="32" t="s">
        <v>6</v>
      </c>
    </row>
    <row r="437" spans="1:5">
      <c r="A437" s="30" t="s">
        <v>2413</v>
      </c>
      <c r="B437" s="31" t="s">
        <v>2414</v>
      </c>
      <c r="D437" s="32" t="s">
        <v>3771</v>
      </c>
      <c r="E437" s="32" t="s">
        <v>5</v>
      </c>
    </row>
    <row r="438" spans="1:5">
      <c r="A438" s="30" t="s">
        <v>2415</v>
      </c>
      <c r="B438" s="31" t="s">
        <v>2416</v>
      </c>
      <c r="D438" s="32" t="s">
        <v>3772</v>
      </c>
      <c r="E438" s="32" t="s">
        <v>5</v>
      </c>
    </row>
    <row r="439" spans="1:5">
      <c r="A439" s="30" t="s">
        <v>2417</v>
      </c>
      <c r="B439" s="31" t="s">
        <v>2418</v>
      </c>
      <c r="D439" s="32" t="s">
        <v>3773</v>
      </c>
      <c r="E439" s="32" t="s">
        <v>6</v>
      </c>
    </row>
    <row r="440" spans="1:5">
      <c r="A440" s="30" t="s">
        <v>2419</v>
      </c>
      <c r="B440" s="31" t="s">
        <v>2420</v>
      </c>
      <c r="D440" s="32" t="s">
        <v>3774</v>
      </c>
      <c r="E440" s="32" t="s">
        <v>6</v>
      </c>
    </row>
    <row r="441" spans="1:5">
      <c r="A441" s="30" t="s">
        <v>2421</v>
      </c>
      <c r="B441" s="31" t="s">
        <v>2422</v>
      </c>
      <c r="D441" s="32" t="s">
        <v>3775</v>
      </c>
      <c r="E441" s="32" t="s">
        <v>6</v>
      </c>
    </row>
    <row r="442" spans="1:5">
      <c r="A442" s="30" t="s">
        <v>2423</v>
      </c>
      <c r="B442" s="31" t="s">
        <v>2424</v>
      </c>
      <c r="D442" s="32" t="s">
        <v>3776</v>
      </c>
      <c r="E442" s="32" t="s">
        <v>6</v>
      </c>
    </row>
    <row r="443" spans="1:5">
      <c r="A443" s="30" t="s">
        <v>2425</v>
      </c>
      <c r="B443" s="31" t="s">
        <v>2426</v>
      </c>
      <c r="D443" s="32" t="s">
        <v>3777</v>
      </c>
      <c r="E443" s="32" t="s">
        <v>5</v>
      </c>
    </row>
    <row r="444" spans="1:5">
      <c r="A444" s="30" t="s">
        <v>2427</v>
      </c>
      <c r="B444" s="31" t="s">
        <v>2428</v>
      </c>
      <c r="D444" s="32" t="s">
        <v>3778</v>
      </c>
      <c r="E444" s="32" t="s">
        <v>5</v>
      </c>
    </row>
    <row r="445" spans="1:5">
      <c r="A445" s="30" t="s">
        <v>2429</v>
      </c>
      <c r="B445" s="31" t="s">
        <v>2430</v>
      </c>
      <c r="D445" s="32" t="s">
        <v>3779</v>
      </c>
      <c r="E445" s="32" t="s">
        <v>5</v>
      </c>
    </row>
    <row r="446" spans="1:5">
      <c r="A446" s="30" t="s">
        <v>2431</v>
      </c>
      <c r="B446" s="31" t="s">
        <v>2432</v>
      </c>
      <c r="D446" s="32" t="s">
        <v>3780</v>
      </c>
      <c r="E446" s="32" t="s">
        <v>5</v>
      </c>
    </row>
    <row r="447" spans="1:5">
      <c r="A447" s="30" t="s">
        <v>2433</v>
      </c>
      <c r="B447" s="31" t="s">
        <v>2434</v>
      </c>
      <c r="D447" s="32" t="s">
        <v>3781</v>
      </c>
      <c r="E447" s="32" t="s">
        <v>6</v>
      </c>
    </row>
    <row r="448" spans="1:5">
      <c r="A448" s="30" t="s">
        <v>2435</v>
      </c>
      <c r="B448" s="31" t="s">
        <v>2436</v>
      </c>
      <c r="D448" s="32" t="s">
        <v>3782</v>
      </c>
      <c r="E448" s="32" t="s">
        <v>6</v>
      </c>
    </row>
    <row r="449" spans="1:5">
      <c r="A449" s="30" t="s">
        <v>2437</v>
      </c>
      <c r="B449" s="31" t="s">
        <v>2438</v>
      </c>
      <c r="D449" s="32" t="s">
        <v>3783</v>
      </c>
      <c r="E449" s="32" t="s">
        <v>5</v>
      </c>
    </row>
    <row r="450" spans="1:5">
      <c r="A450" s="30" t="s">
        <v>2439</v>
      </c>
      <c r="B450" s="31" t="s">
        <v>2440</v>
      </c>
      <c r="D450" s="32" t="s">
        <v>3784</v>
      </c>
      <c r="E450" s="32" t="s">
        <v>6</v>
      </c>
    </row>
    <row r="451" spans="1:5">
      <c r="A451" s="30" t="s">
        <v>2441</v>
      </c>
      <c r="B451" s="31" t="s">
        <v>2442</v>
      </c>
      <c r="D451" s="32" t="s">
        <v>3785</v>
      </c>
      <c r="E451" s="32" t="s">
        <v>6</v>
      </c>
    </row>
    <row r="452" spans="1:5">
      <c r="A452" s="30" t="s">
        <v>2443</v>
      </c>
      <c r="B452" s="31" t="s">
        <v>2444</v>
      </c>
      <c r="D452" s="32" t="s">
        <v>3786</v>
      </c>
      <c r="E452" s="32" t="s">
        <v>6</v>
      </c>
    </row>
    <row r="453" spans="1:5">
      <c r="A453" s="30" t="s">
        <v>2445</v>
      </c>
      <c r="B453" s="31" t="s">
        <v>2446</v>
      </c>
      <c r="D453" s="32" t="s">
        <v>3787</v>
      </c>
      <c r="E453" s="32" t="s">
        <v>5</v>
      </c>
    </row>
    <row r="454" spans="1:5">
      <c r="A454" s="30" t="s">
        <v>2447</v>
      </c>
      <c r="B454" s="31" t="s">
        <v>2448</v>
      </c>
      <c r="D454" s="32" t="s">
        <v>3788</v>
      </c>
      <c r="E454" s="32" t="s">
        <v>5</v>
      </c>
    </row>
    <row r="455" spans="1:5">
      <c r="A455" s="30" t="s">
        <v>2449</v>
      </c>
      <c r="B455" s="31" t="s">
        <v>2450</v>
      </c>
      <c r="D455" s="32" t="s">
        <v>3789</v>
      </c>
      <c r="E455" s="32" t="s">
        <v>5</v>
      </c>
    </row>
    <row r="456" spans="1:5">
      <c r="A456" s="30" t="s">
        <v>2451</v>
      </c>
      <c r="B456" s="31" t="s">
        <v>2452</v>
      </c>
      <c r="D456" s="32" t="s">
        <v>3790</v>
      </c>
      <c r="E456" s="32" t="s">
        <v>5</v>
      </c>
    </row>
    <row r="457" spans="1:5">
      <c r="A457" s="30" t="s">
        <v>2453</v>
      </c>
      <c r="B457" s="31" t="s">
        <v>2454</v>
      </c>
      <c r="D457" s="32" t="s">
        <v>3791</v>
      </c>
      <c r="E457" s="32" t="s">
        <v>5</v>
      </c>
    </row>
    <row r="458" spans="1:5">
      <c r="A458" s="30" t="s">
        <v>2455</v>
      </c>
      <c r="B458" s="31" t="s">
        <v>2456</v>
      </c>
      <c r="D458" s="32" t="s">
        <v>3792</v>
      </c>
      <c r="E458" s="32" t="s">
        <v>5</v>
      </c>
    </row>
    <row r="459" spans="1:5">
      <c r="A459" s="30" t="s">
        <v>2457</v>
      </c>
      <c r="B459" s="31" t="s">
        <v>2458</v>
      </c>
      <c r="D459" s="32" t="s">
        <v>3793</v>
      </c>
      <c r="E459" s="32" t="s">
        <v>5</v>
      </c>
    </row>
    <row r="460" spans="1:5">
      <c r="A460" s="30" t="s">
        <v>2459</v>
      </c>
      <c r="B460" s="31" t="s">
        <v>2460</v>
      </c>
      <c r="D460" s="32" t="s">
        <v>3794</v>
      </c>
      <c r="E460" s="32" t="s">
        <v>5</v>
      </c>
    </row>
    <row r="461" spans="1:5">
      <c r="A461" s="30" t="s">
        <v>2461</v>
      </c>
      <c r="B461" s="31" t="s">
        <v>2462</v>
      </c>
      <c r="D461" s="32" t="s">
        <v>3795</v>
      </c>
      <c r="E461" s="32" t="s">
        <v>5</v>
      </c>
    </row>
    <row r="462" spans="1:5">
      <c r="A462" s="30" t="s">
        <v>2463</v>
      </c>
      <c r="B462" s="31" t="s">
        <v>2464</v>
      </c>
      <c r="D462" s="32" t="s">
        <v>3796</v>
      </c>
      <c r="E462" s="32" t="s">
        <v>5</v>
      </c>
    </row>
    <row r="463" spans="1:5">
      <c r="A463" s="30" t="s">
        <v>2465</v>
      </c>
      <c r="B463" s="31" t="s">
        <v>2466</v>
      </c>
      <c r="D463" s="32" t="s">
        <v>3797</v>
      </c>
      <c r="E463" s="32" t="s">
        <v>5</v>
      </c>
    </row>
    <row r="464" spans="1:5">
      <c r="A464" s="30" t="s">
        <v>2467</v>
      </c>
      <c r="B464" s="31" t="s">
        <v>2468</v>
      </c>
      <c r="D464" s="32" t="s">
        <v>3798</v>
      </c>
      <c r="E464" s="32" t="s">
        <v>5</v>
      </c>
    </row>
    <row r="465" spans="1:5">
      <c r="A465" s="30" t="s">
        <v>2469</v>
      </c>
      <c r="B465" s="31" t="s">
        <v>2470</v>
      </c>
      <c r="D465" s="32" t="s">
        <v>3799</v>
      </c>
      <c r="E465" s="32" t="s">
        <v>5</v>
      </c>
    </row>
    <row r="466" spans="1:5">
      <c r="A466" s="30" t="s">
        <v>2471</v>
      </c>
      <c r="B466" s="31" t="s">
        <v>2472</v>
      </c>
      <c r="D466" s="32" t="s">
        <v>3800</v>
      </c>
      <c r="E466" s="32" t="s">
        <v>6</v>
      </c>
    </row>
    <row r="467" spans="1:5">
      <c r="A467" s="30" t="s">
        <v>2473</v>
      </c>
      <c r="B467" s="31" t="s">
        <v>2474</v>
      </c>
      <c r="D467" s="32" t="s">
        <v>3801</v>
      </c>
      <c r="E467" s="32" t="s">
        <v>6</v>
      </c>
    </row>
    <row r="468" spans="1:5">
      <c r="A468" s="30" t="s">
        <v>2475</v>
      </c>
      <c r="B468" s="31" t="s">
        <v>2476</v>
      </c>
      <c r="D468" s="32" t="s">
        <v>3802</v>
      </c>
      <c r="E468" s="32" t="s">
        <v>6</v>
      </c>
    </row>
    <row r="469" spans="1:5">
      <c r="A469" s="30" t="s">
        <v>2477</v>
      </c>
      <c r="B469" s="31" t="s">
        <v>2478</v>
      </c>
      <c r="D469" s="32" t="s">
        <v>3803</v>
      </c>
      <c r="E469" s="32" t="s">
        <v>6</v>
      </c>
    </row>
    <row r="470" spans="1:5">
      <c r="A470" s="30" t="s">
        <v>2479</v>
      </c>
      <c r="B470" s="31" t="s">
        <v>2480</v>
      </c>
      <c r="D470" s="32" t="s">
        <v>3804</v>
      </c>
      <c r="E470" s="32" t="s">
        <v>6</v>
      </c>
    </row>
    <row r="471" spans="1:5">
      <c r="A471" s="30" t="s">
        <v>2481</v>
      </c>
      <c r="B471" s="31" t="s">
        <v>2482</v>
      </c>
      <c r="D471" s="32" t="s">
        <v>3805</v>
      </c>
      <c r="E471" s="32" t="s">
        <v>6</v>
      </c>
    </row>
    <row r="472" spans="1:5">
      <c r="A472" s="30" t="s">
        <v>2483</v>
      </c>
      <c r="B472" s="31" t="s">
        <v>2484</v>
      </c>
      <c r="D472" s="32" t="s">
        <v>3806</v>
      </c>
      <c r="E472" s="32" t="s">
        <v>6</v>
      </c>
    </row>
    <row r="473" spans="1:5">
      <c r="A473" s="30" t="s">
        <v>2485</v>
      </c>
      <c r="B473" s="31" t="s">
        <v>2486</v>
      </c>
      <c r="D473" s="32" t="s">
        <v>3807</v>
      </c>
      <c r="E473" s="32" t="s">
        <v>6</v>
      </c>
    </row>
    <row r="474" spans="1:5">
      <c r="A474" s="30" t="s">
        <v>2487</v>
      </c>
      <c r="B474" s="31" t="s">
        <v>2488</v>
      </c>
      <c r="D474" s="32" t="s">
        <v>3808</v>
      </c>
      <c r="E474" s="32" t="s">
        <v>6</v>
      </c>
    </row>
    <row r="475" spans="1:5">
      <c r="A475" s="30" t="s">
        <v>2489</v>
      </c>
      <c r="B475" s="31" t="s">
        <v>2490</v>
      </c>
      <c r="D475" s="32" t="s">
        <v>3809</v>
      </c>
      <c r="E475" s="32" t="s">
        <v>6</v>
      </c>
    </row>
    <row r="476" spans="1:5">
      <c r="A476" s="30" t="s">
        <v>2491</v>
      </c>
      <c r="B476" s="31" t="s">
        <v>2492</v>
      </c>
      <c r="D476" s="32" t="s">
        <v>3810</v>
      </c>
      <c r="E476" s="32" t="s">
        <v>6</v>
      </c>
    </row>
    <row r="477" spans="1:5">
      <c r="A477" s="30" t="s">
        <v>2493</v>
      </c>
      <c r="B477" s="31" t="s">
        <v>2494</v>
      </c>
      <c r="D477" s="32" t="s">
        <v>3811</v>
      </c>
      <c r="E477" s="32" t="s">
        <v>6</v>
      </c>
    </row>
    <row r="478" spans="1:5">
      <c r="A478" s="30" t="s">
        <v>2495</v>
      </c>
      <c r="B478" s="31" t="s">
        <v>2496</v>
      </c>
      <c r="D478" s="32" t="s">
        <v>3812</v>
      </c>
      <c r="E478" s="32" t="s">
        <v>6</v>
      </c>
    </row>
    <row r="479" spans="1:5">
      <c r="A479" s="30" t="s">
        <v>2497</v>
      </c>
      <c r="B479" s="31" t="s">
        <v>2498</v>
      </c>
      <c r="D479" s="32" t="s">
        <v>3813</v>
      </c>
      <c r="E479" s="32" t="s">
        <v>6</v>
      </c>
    </row>
    <row r="480" spans="1:5">
      <c r="A480" s="30" t="s">
        <v>2499</v>
      </c>
      <c r="B480" s="31" t="s">
        <v>2500</v>
      </c>
      <c r="D480" s="32" t="s">
        <v>3814</v>
      </c>
      <c r="E480" s="32" t="s">
        <v>6</v>
      </c>
    </row>
    <row r="481" spans="1:5">
      <c r="A481" s="30" t="s">
        <v>2501</v>
      </c>
      <c r="B481" s="31" t="s">
        <v>2502</v>
      </c>
      <c r="D481" s="32" t="s">
        <v>3815</v>
      </c>
      <c r="E481" s="32" t="s">
        <v>6</v>
      </c>
    </row>
    <row r="482" spans="1:5">
      <c r="A482" s="30" t="s">
        <v>2503</v>
      </c>
      <c r="B482" s="31" t="s">
        <v>2504</v>
      </c>
      <c r="D482" s="32" t="s">
        <v>3816</v>
      </c>
      <c r="E482" s="32" t="s">
        <v>6</v>
      </c>
    </row>
    <row r="483" spans="1:5">
      <c r="A483" s="30" t="s">
        <v>2505</v>
      </c>
      <c r="B483" s="31" t="s">
        <v>2506</v>
      </c>
      <c r="D483" s="32" t="s">
        <v>3817</v>
      </c>
      <c r="E483" s="32" t="s">
        <v>5</v>
      </c>
    </row>
    <row r="484" spans="1:5">
      <c r="A484" s="30" t="s">
        <v>2507</v>
      </c>
      <c r="B484" s="31" t="s">
        <v>2508</v>
      </c>
      <c r="D484" s="32" t="s">
        <v>3818</v>
      </c>
      <c r="E484" s="32" t="s">
        <v>5</v>
      </c>
    </row>
    <row r="485" spans="1:5">
      <c r="A485" s="30" t="s">
        <v>2509</v>
      </c>
      <c r="B485" s="31" t="s">
        <v>2510</v>
      </c>
      <c r="D485" s="32" t="s">
        <v>3819</v>
      </c>
      <c r="E485" s="32" t="s">
        <v>5</v>
      </c>
    </row>
    <row r="486" spans="1:5">
      <c r="A486" s="30" t="s">
        <v>2511</v>
      </c>
      <c r="B486" s="31" t="s">
        <v>2512</v>
      </c>
      <c r="D486" s="32" t="s">
        <v>3820</v>
      </c>
      <c r="E486" s="32" t="s">
        <v>5</v>
      </c>
    </row>
    <row r="487" spans="1:5">
      <c r="A487" s="30" t="s">
        <v>2513</v>
      </c>
      <c r="B487" s="31" t="s">
        <v>2514</v>
      </c>
      <c r="D487" s="32" t="s">
        <v>3821</v>
      </c>
      <c r="E487" s="32" t="s">
        <v>5</v>
      </c>
    </row>
    <row r="488" spans="1:5">
      <c r="A488" s="30" t="s">
        <v>2515</v>
      </c>
      <c r="B488" s="31" t="s">
        <v>2516</v>
      </c>
      <c r="D488" s="32" t="s">
        <v>3822</v>
      </c>
      <c r="E488" s="32" t="s">
        <v>5</v>
      </c>
    </row>
    <row r="489" spans="1:5">
      <c r="A489" s="30" t="s">
        <v>2517</v>
      </c>
      <c r="B489" s="31" t="s">
        <v>2518</v>
      </c>
      <c r="D489" s="32" t="s">
        <v>3823</v>
      </c>
      <c r="E489" s="32" t="s">
        <v>5</v>
      </c>
    </row>
    <row r="490" spans="1:5">
      <c r="A490" s="30" t="s">
        <v>2519</v>
      </c>
      <c r="B490" s="31" t="s">
        <v>2520</v>
      </c>
      <c r="D490" s="32" t="s">
        <v>3824</v>
      </c>
      <c r="E490" s="32" t="s">
        <v>5</v>
      </c>
    </row>
    <row r="491" spans="1:5">
      <c r="A491" s="30" t="s">
        <v>2521</v>
      </c>
      <c r="B491" s="31" t="s">
        <v>2522</v>
      </c>
      <c r="D491" s="32" t="s">
        <v>3825</v>
      </c>
      <c r="E491" s="32" t="s">
        <v>5</v>
      </c>
    </row>
    <row r="492" spans="1:5">
      <c r="A492" s="30" t="s">
        <v>2523</v>
      </c>
      <c r="B492" s="31" t="s">
        <v>2524</v>
      </c>
      <c r="D492" s="32" t="s">
        <v>3826</v>
      </c>
      <c r="E492" s="32" t="s">
        <v>5</v>
      </c>
    </row>
    <row r="493" spans="1:5">
      <c r="A493" s="30" t="s">
        <v>2525</v>
      </c>
      <c r="B493" s="31" t="s">
        <v>2526</v>
      </c>
      <c r="D493" s="32" t="s">
        <v>3827</v>
      </c>
      <c r="E493" s="32" t="s">
        <v>5</v>
      </c>
    </row>
    <row r="494" spans="1:5">
      <c r="A494" s="30" t="s">
        <v>2527</v>
      </c>
      <c r="B494" s="31" t="s">
        <v>2528</v>
      </c>
      <c r="D494" s="32" t="s">
        <v>3828</v>
      </c>
      <c r="E494" s="32" t="s">
        <v>5</v>
      </c>
    </row>
    <row r="495" spans="1:5">
      <c r="A495" s="30" t="s">
        <v>2529</v>
      </c>
      <c r="B495" s="31" t="s">
        <v>2530</v>
      </c>
      <c r="D495" s="32" t="s">
        <v>3829</v>
      </c>
      <c r="E495" s="32" t="s">
        <v>6</v>
      </c>
    </row>
    <row r="496" spans="1:5">
      <c r="A496" s="30" t="s">
        <v>2531</v>
      </c>
      <c r="B496" s="31" t="s">
        <v>2532</v>
      </c>
      <c r="D496" s="32" t="s">
        <v>3830</v>
      </c>
      <c r="E496" s="32" t="s">
        <v>6</v>
      </c>
    </row>
    <row r="497" spans="1:5">
      <c r="A497" s="30" t="s">
        <v>2533</v>
      </c>
      <c r="B497" s="31" t="s">
        <v>2534</v>
      </c>
      <c r="D497" s="32" t="s">
        <v>3831</v>
      </c>
      <c r="E497" s="32" t="s">
        <v>5</v>
      </c>
    </row>
    <row r="498" spans="1:5">
      <c r="A498" s="30" t="s">
        <v>2535</v>
      </c>
      <c r="B498" s="31" t="s">
        <v>2536</v>
      </c>
      <c r="D498" s="32" t="s">
        <v>3832</v>
      </c>
      <c r="E498" s="32" t="s">
        <v>5</v>
      </c>
    </row>
    <row r="499" spans="1:5">
      <c r="A499" s="30" t="s">
        <v>2537</v>
      </c>
      <c r="B499" s="31" t="s">
        <v>2538</v>
      </c>
      <c r="D499" s="32" t="s">
        <v>3833</v>
      </c>
      <c r="E499" s="32" t="s">
        <v>5</v>
      </c>
    </row>
    <row r="500" spans="1:5">
      <c r="A500" s="30" t="s">
        <v>2539</v>
      </c>
      <c r="B500" s="31" t="s">
        <v>2540</v>
      </c>
      <c r="D500" s="32" t="s">
        <v>3834</v>
      </c>
      <c r="E500" s="32" t="s">
        <v>5</v>
      </c>
    </row>
    <row r="501" spans="1:5">
      <c r="A501" s="30" t="s">
        <v>2541</v>
      </c>
      <c r="B501" s="31" t="s">
        <v>2542</v>
      </c>
      <c r="D501" s="32" t="s">
        <v>3835</v>
      </c>
      <c r="E501" s="32" t="s">
        <v>5</v>
      </c>
    </row>
    <row r="502" spans="1:5">
      <c r="A502" s="30" t="s">
        <v>2543</v>
      </c>
      <c r="B502" s="31" t="s">
        <v>2544</v>
      </c>
      <c r="D502" s="32" t="s">
        <v>3836</v>
      </c>
      <c r="E502" s="32" t="s">
        <v>5</v>
      </c>
    </row>
    <row r="503" spans="1:5">
      <c r="A503" s="30" t="s">
        <v>2545</v>
      </c>
      <c r="B503" s="31" t="s">
        <v>2546</v>
      </c>
      <c r="D503" s="32" t="s">
        <v>3837</v>
      </c>
      <c r="E503" s="32" t="s">
        <v>5</v>
      </c>
    </row>
    <row r="504" spans="1:5">
      <c r="A504" s="30" t="s">
        <v>2547</v>
      </c>
      <c r="B504" s="31" t="s">
        <v>2548</v>
      </c>
      <c r="D504" s="32" t="s">
        <v>3838</v>
      </c>
      <c r="E504" s="32" t="s">
        <v>5</v>
      </c>
    </row>
    <row r="505" spans="1:5">
      <c r="A505" s="30" t="s">
        <v>2549</v>
      </c>
      <c r="B505" s="31" t="s">
        <v>2550</v>
      </c>
      <c r="D505" s="32" t="s">
        <v>3839</v>
      </c>
      <c r="E505" s="32" t="s">
        <v>6</v>
      </c>
    </row>
    <row r="506" spans="1:5">
      <c r="A506" s="30" t="s">
        <v>2551</v>
      </c>
      <c r="B506" s="31" t="s">
        <v>2552</v>
      </c>
      <c r="D506" s="32" t="s">
        <v>3840</v>
      </c>
      <c r="E506" s="32" t="s">
        <v>6</v>
      </c>
    </row>
    <row r="507" spans="1:5">
      <c r="A507" s="30" t="s">
        <v>2553</v>
      </c>
      <c r="B507" s="31" t="s">
        <v>2554</v>
      </c>
      <c r="D507" s="32" t="s">
        <v>3841</v>
      </c>
      <c r="E507" s="32" t="s">
        <v>6</v>
      </c>
    </row>
    <row r="508" spans="1:5">
      <c r="A508" s="30" t="s">
        <v>2555</v>
      </c>
      <c r="B508" s="31" t="s">
        <v>2556</v>
      </c>
      <c r="D508" s="32" t="s">
        <v>3842</v>
      </c>
      <c r="E508" s="32" t="s">
        <v>6</v>
      </c>
    </row>
    <row r="509" spans="1:5">
      <c r="A509" s="30" t="s">
        <v>2557</v>
      </c>
      <c r="B509" s="31" t="s">
        <v>2558</v>
      </c>
      <c r="D509" s="32" t="s">
        <v>3843</v>
      </c>
      <c r="E509" s="32" t="s">
        <v>6</v>
      </c>
    </row>
    <row r="510" spans="1:5">
      <c r="A510" s="30" t="s">
        <v>2559</v>
      </c>
      <c r="B510" s="31" t="s">
        <v>2560</v>
      </c>
      <c r="D510" s="32" t="s">
        <v>3844</v>
      </c>
      <c r="E510" s="32" t="s">
        <v>5</v>
      </c>
    </row>
    <row r="511" spans="1:5">
      <c r="A511" s="30" t="s">
        <v>2561</v>
      </c>
      <c r="B511" s="31" t="s">
        <v>2562</v>
      </c>
      <c r="D511" s="32" t="s">
        <v>3845</v>
      </c>
      <c r="E511" s="32" t="s">
        <v>5</v>
      </c>
    </row>
    <row r="512" spans="1:5">
      <c r="A512" s="30" t="s">
        <v>2563</v>
      </c>
      <c r="B512" s="31" t="s">
        <v>2564</v>
      </c>
      <c r="D512" s="32" t="s">
        <v>3846</v>
      </c>
      <c r="E512" s="32" t="s">
        <v>5</v>
      </c>
    </row>
    <row r="513" spans="1:5">
      <c r="A513" s="30" t="s">
        <v>2565</v>
      </c>
      <c r="B513" s="31" t="s">
        <v>2566</v>
      </c>
      <c r="D513" s="32" t="s">
        <v>3847</v>
      </c>
      <c r="E513" s="32" t="s">
        <v>5</v>
      </c>
    </row>
    <row r="514" spans="1:5">
      <c r="A514" s="30" t="s">
        <v>2567</v>
      </c>
      <c r="B514" s="31" t="s">
        <v>2568</v>
      </c>
      <c r="D514" s="32" t="s">
        <v>3848</v>
      </c>
      <c r="E514" s="32" t="s">
        <v>6</v>
      </c>
    </row>
    <row r="515" spans="1:5">
      <c r="A515" s="30" t="s">
        <v>2569</v>
      </c>
      <c r="B515" s="31" t="s">
        <v>2570</v>
      </c>
      <c r="D515" s="32" t="s">
        <v>3849</v>
      </c>
      <c r="E515" s="32" t="s">
        <v>6</v>
      </c>
    </row>
    <row r="516" spans="1:5">
      <c r="A516" s="30" t="s">
        <v>2571</v>
      </c>
      <c r="B516" s="31" t="s">
        <v>2572</v>
      </c>
      <c r="D516" s="32" t="s">
        <v>3850</v>
      </c>
      <c r="E516" s="32" t="s">
        <v>6</v>
      </c>
    </row>
    <row r="517" spans="1:5">
      <c r="A517" s="30" t="s">
        <v>2573</v>
      </c>
      <c r="B517" s="31" t="s">
        <v>2574</v>
      </c>
      <c r="D517" s="32" t="s">
        <v>3851</v>
      </c>
      <c r="E517" s="32" t="s">
        <v>6</v>
      </c>
    </row>
    <row r="518" spans="1:5">
      <c r="A518" s="30" t="s">
        <v>2575</v>
      </c>
      <c r="B518" s="31" t="s">
        <v>2576</v>
      </c>
      <c r="D518" s="32" t="s">
        <v>3852</v>
      </c>
      <c r="E518" s="32" t="s">
        <v>6</v>
      </c>
    </row>
    <row r="519" spans="1:5">
      <c r="A519" s="30" t="s">
        <v>2577</v>
      </c>
      <c r="B519" s="31" t="s">
        <v>2578</v>
      </c>
      <c r="D519" s="32" t="s">
        <v>3853</v>
      </c>
      <c r="E519" s="32" t="s">
        <v>5</v>
      </c>
    </row>
    <row r="520" spans="1:5">
      <c r="A520" s="30" t="s">
        <v>2579</v>
      </c>
      <c r="B520" s="31" t="s">
        <v>2580</v>
      </c>
      <c r="D520" s="32" t="s">
        <v>3854</v>
      </c>
      <c r="E520" s="32" t="s">
        <v>5</v>
      </c>
    </row>
    <row r="521" spans="1:5">
      <c r="A521" s="30" t="s">
        <v>2581</v>
      </c>
      <c r="B521" s="31" t="s">
        <v>2582</v>
      </c>
      <c r="D521" s="32" t="s">
        <v>3855</v>
      </c>
      <c r="E521" s="32" t="s">
        <v>5</v>
      </c>
    </row>
    <row r="522" spans="1:5">
      <c r="A522" s="30" t="s">
        <v>2583</v>
      </c>
      <c r="B522" s="31" t="s">
        <v>2584</v>
      </c>
      <c r="D522" s="32" t="s">
        <v>3856</v>
      </c>
      <c r="E522" s="32" t="s">
        <v>5</v>
      </c>
    </row>
    <row r="523" spans="1:5">
      <c r="A523" s="30" t="s">
        <v>2585</v>
      </c>
      <c r="B523" s="31" t="s">
        <v>2586</v>
      </c>
      <c r="D523" s="32" t="s">
        <v>3857</v>
      </c>
      <c r="E523" s="32" t="s">
        <v>5</v>
      </c>
    </row>
    <row r="524" spans="1:5">
      <c r="A524" s="30" t="s">
        <v>2587</v>
      </c>
      <c r="B524" s="31" t="s">
        <v>2588</v>
      </c>
      <c r="D524" s="32" t="s">
        <v>3858</v>
      </c>
      <c r="E524" s="32" t="s">
        <v>5</v>
      </c>
    </row>
    <row r="525" spans="1:5">
      <c r="A525" s="30" t="s">
        <v>2589</v>
      </c>
      <c r="B525" s="31" t="s">
        <v>2590</v>
      </c>
      <c r="D525" s="32" t="s">
        <v>3859</v>
      </c>
      <c r="E525" s="32" t="s">
        <v>5</v>
      </c>
    </row>
    <row r="526" spans="1:5">
      <c r="A526" s="30" t="s">
        <v>2591</v>
      </c>
      <c r="B526" s="31" t="s">
        <v>2592</v>
      </c>
      <c r="D526" s="32" t="s">
        <v>3860</v>
      </c>
      <c r="E526" s="32" t="s">
        <v>5</v>
      </c>
    </row>
    <row r="527" spans="1:5">
      <c r="A527" s="30" t="s">
        <v>2593</v>
      </c>
      <c r="B527" s="31" t="s">
        <v>2594</v>
      </c>
      <c r="D527" s="32" t="s">
        <v>3861</v>
      </c>
      <c r="E527" s="32" t="s">
        <v>5</v>
      </c>
    </row>
    <row r="528" spans="1:5">
      <c r="A528" s="30" t="s">
        <v>2595</v>
      </c>
      <c r="B528" s="31" t="s">
        <v>2596</v>
      </c>
      <c r="D528" s="32" t="s">
        <v>3862</v>
      </c>
      <c r="E528" s="32" t="s">
        <v>5</v>
      </c>
    </row>
    <row r="529" spans="1:5">
      <c r="A529" s="30" t="s">
        <v>2597</v>
      </c>
      <c r="B529" s="31" t="s">
        <v>2598</v>
      </c>
      <c r="D529" s="32" t="s">
        <v>3863</v>
      </c>
      <c r="E529" s="32" t="s">
        <v>5</v>
      </c>
    </row>
    <row r="530" spans="1:5">
      <c r="A530" s="30" t="s">
        <v>2599</v>
      </c>
      <c r="B530" s="31" t="s">
        <v>2600</v>
      </c>
      <c r="D530" s="32" t="s">
        <v>3864</v>
      </c>
      <c r="E530" s="32" t="s">
        <v>6</v>
      </c>
    </row>
    <row r="531" spans="1:5">
      <c r="A531" s="30" t="s">
        <v>2601</v>
      </c>
      <c r="B531" s="31" t="s">
        <v>2602</v>
      </c>
      <c r="D531" s="32" t="s">
        <v>3865</v>
      </c>
      <c r="E531" s="32" t="s">
        <v>5</v>
      </c>
    </row>
    <row r="532" spans="1:5">
      <c r="A532" s="30" t="s">
        <v>2603</v>
      </c>
      <c r="B532" s="31" t="s">
        <v>2604</v>
      </c>
      <c r="D532" s="32" t="s">
        <v>3866</v>
      </c>
      <c r="E532" s="32" t="s">
        <v>6</v>
      </c>
    </row>
    <row r="533" spans="1:5">
      <c r="A533" s="30" t="s">
        <v>2605</v>
      </c>
      <c r="B533" s="31" t="s">
        <v>2606</v>
      </c>
      <c r="D533" s="32" t="s">
        <v>3867</v>
      </c>
      <c r="E533" s="32" t="s">
        <v>6</v>
      </c>
    </row>
    <row r="534" spans="1:5">
      <c r="A534" s="30" t="s">
        <v>2607</v>
      </c>
      <c r="B534" s="31" t="s">
        <v>2608</v>
      </c>
      <c r="D534" s="32" t="s">
        <v>3868</v>
      </c>
      <c r="E534" s="32" t="s">
        <v>6</v>
      </c>
    </row>
    <row r="535" spans="1:5">
      <c r="A535" s="30" t="s">
        <v>2609</v>
      </c>
      <c r="B535" s="31" t="s">
        <v>2610</v>
      </c>
      <c r="D535" s="32" t="s">
        <v>3869</v>
      </c>
      <c r="E535" s="32" t="s">
        <v>5</v>
      </c>
    </row>
    <row r="536" spans="1:5">
      <c r="A536" s="30" t="s">
        <v>2611</v>
      </c>
      <c r="B536" s="31" t="s">
        <v>2612</v>
      </c>
      <c r="D536" s="32" t="s">
        <v>3870</v>
      </c>
      <c r="E536" s="32" t="s">
        <v>5</v>
      </c>
    </row>
    <row r="537" spans="1:5">
      <c r="A537" s="30" t="s">
        <v>2613</v>
      </c>
      <c r="B537" s="31" t="s">
        <v>2614</v>
      </c>
      <c r="D537" s="32" t="s">
        <v>3871</v>
      </c>
      <c r="E537" s="32" t="s">
        <v>5</v>
      </c>
    </row>
    <row r="538" spans="1:5">
      <c r="A538" s="30" t="s">
        <v>2615</v>
      </c>
      <c r="B538" s="31" t="s">
        <v>2616</v>
      </c>
      <c r="D538" s="32" t="s">
        <v>3872</v>
      </c>
      <c r="E538" s="32" t="s">
        <v>5</v>
      </c>
    </row>
    <row r="539" spans="1:5">
      <c r="A539" s="30" t="s">
        <v>2617</v>
      </c>
      <c r="B539" s="31" t="s">
        <v>2618</v>
      </c>
      <c r="D539" s="32" t="s">
        <v>3873</v>
      </c>
      <c r="E539" s="32" t="s">
        <v>6</v>
      </c>
    </row>
    <row r="540" spans="1:5">
      <c r="A540" s="30" t="s">
        <v>2619</v>
      </c>
      <c r="B540" s="31" t="s">
        <v>2620</v>
      </c>
      <c r="D540" s="32" t="s">
        <v>3874</v>
      </c>
      <c r="E540" s="32" t="s">
        <v>6</v>
      </c>
    </row>
    <row r="541" spans="1:5">
      <c r="A541" s="30" t="s">
        <v>2621</v>
      </c>
      <c r="B541" s="31" t="s">
        <v>2622</v>
      </c>
      <c r="D541" s="32" t="s">
        <v>3875</v>
      </c>
      <c r="E541" s="32" t="s">
        <v>6</v>
      </c>
    </row>
    <row r="542" spans="1:5">
      <c r="A542" s="30" t="s">
        <v>2623</v>
      </c>
      <c r="B542" s="31" t="s">
        <v>2624</v>
      </c>
      <c r="D542" s="32" t="s">
        <v>3876</v>
      </c>
      <c r="E542" s="32" t="s">
        <v>5</v>
      </c>
    </row>
    <row r="543" spans="1:5">
      <c r="A543" s="30" t="s">
        <v>2625</v>
      </c>
      <c r="B543" s="31" t="s">
        <v>2626</v>
      </c>
      <c r="D543" s="32" t="s">
        <v>3877</v>
      </c>
      <c r="E543" s="32" t="s">
        <v>5</v>
      </c>
    </row>
    <row r="544" spans="1:5">
      <c r="A544" s="30" t="s">
        <v>2627</v>
      </c>
      <c r="B544" s="31" t="s">
        <v>2628</v>
      </c>
      <c r="D544" s="32" t="s">
        <v>3878</v>
      </c>
      <c r="E544" s="32" t="s">
        <v>5</v>
      </c>
    </row>
    <row r="545" spans="1:5">
      <c r="A545" s="30" t="s">
        <v>2629</v>
      </c>
      <c r="B545" s="31" t="s">
        <v>2630</v>
      </c>
      <c r="D545" s="32" t="s">
        <v>3879</v>
      </c>
      <c r="E545" s="32" t="s">
        <v>5</v>
      </c>
    </row>
    <row r="546" spans="1:5">
      <c r="A546" s="30" t="s">
        <v>2631</v>
      </c>
      <c r="B546" s="31" t="s">
        <v>2632</v>
      </c>
      <c r="D546" s="32" t="s">
        <v>3880</v>
      </c>
      <c r="E546" s="32" t="s">
        <v>5</v>
      </c>
    </row>
    <row r="547" spans="1:5">
      <c r="A547" s="30" t="s">
        <v>2633</v>
      </c>
      <c r="B547" s="31" t="s">
        <v>2634</v>
      </c>
      <c r="D547" s="32" t="s">
        <v>3881</v>
      </c>
      <c r="E547" s="32" t="s">
        <v>5</v>
      </c>
    </row>
    <row r="548" spans="1:5">
      <c r="A548" s="30" t="s">
        <v>2635</v>
      </c>
      <c r="B548" s="31" t="s">
        <v>2636</v>
      </c>
      <c r="D548" s="32" t="s">
        <v>3882</v>
      </c>
      <c r="E548" s="32" t="s">
        <v>5</v>
      </c>
    </row>
    <row r="549" spans="1:5">
      <c r="A549" s="30" t="s">
        <v>2637</v>
      </c>
      <c r="B549" s="31" t="s">
        <v>2638</v>
      </c>
      <c r="D549" s="32" t="s">
        <v>3883</v>
      </c>
      <c r="E549" s="32" t="s">
        <v>5</v>
      </c>
    </row>
    <row r="550" spans="1:5">
      <c r="A550" s="30" t="s">
        <v>2639</v>
      </c>
      <c r="B550" s="31" t="s">
        <v>2640</v>
      </c>
      <c r="D550" s="32" t="s">
        <v>3884</v>
      </c>
      <c r="E550" s="32" t="s">
        <v>5</v>
      </c>
    </row>
    <row r="551" spans="1:5">
      <c r="A551" s="30" t="s">
        <v>2641</v>
      </c>
      <c r="B551" s="31" t="s">
        <v>2642</v>
      </c>
      <c r="D551" s="32" t="s">
        <v>3885</v>
      </c>
      <c r="E551" s="32" t="s">
        <v>6</v>
      </c>
    </row>
    <row r="552" spans="1:5">
      <c r="A552" s="30" t="s">
        <v>2643</v>
      </c>
      <c r="B552" s="31" t="s">
        <v>2644</v>
      </c>
      <c r="D552" s="32" t="s">
        <v>3886</v>
      </c>
      <c r="E552" s="32" t="s">
        <v>5</v>
      </c>
    </row>
    <row r="553" spans="1:5">
      <c r="A553" s="30" t="s">
        <v>2645</v>
      </c>
      <c r="B553" s="31" t="s">
        <v>2646</v>
      </c>
      <c r="D553" s="32" t="s">
        <v>3887</v>
      </c>
      <c r="E553" s="32" t="s">
        <v>5</v>
      </c>
    </row>
    <row r="554" spans="1:5">
      <c r="A554" s="30" t="s">
        <v>2647</v>
      </c>
      <c r="B554" s="31" t="s">
        <v>2648</v>
      </c>
      <c r="D554" s="32" t="s">
        <v>3888</v>
      </c>
      <c r="E554" s="32" t="s">
        <v>5</v>
      </c>
    </row>
    <row r="555" spans="1:5">
      <c r="A555" s="30" t="s">
        <v>2649</v>
      </c>
      <c r="B555" s="31" t="s">
        <v>2650</v>
      </c>
      <c r="D555" s="32" t="s">
        <v>3889</v>
      </c>
      <c r="E555" s="32" t="s">
        <v>5</v>
      </c>
    </row>
    <row r="556" spans="1:5">
      <c r="A556" s="30" t="s">
        <v>2651</v>
      </c>
      <c r="B556" s="31" t="s">
        <v>2652</v>
      </c>
      <c r="D556" s="32" t="s">
        <v>3890</v>
      </c>
      <c r="E556" s="32" t="s">
        <v>5</v>
      </c>
    </row>
    <row r="557" spans="1:5">
      <c r="A557" s="30" t="s">
        <v>2653</v>
      </c>
      <c r="B557" s="31" t="s">
        <v>2654</v>
      </c>
      <c r="D557" s="32" t="s">
        <v>3891</v>
      </c>
      <c r="E557" s="32" t="s">
        <v>5</v>
      </c>
    </row>
    <row r="558" spans="1:5">
      <c r="A558" s="30" t="s">
        <v>2655</v>
      </c>
      <c r="B558" s="31" t="s">
        <v>2656</v>
      </c>
      <c r="D558" s="32" t="s">
        <v>3892</v>
      </c>
      <c r="E558" s="32" t="s">
        <v>5</v>
      </c>
    </row>
    <row r="559" spans="1:5">
      <c r="A559" s="30" t="s">
        <v>2657</v>
      </c>
      <c r="B559" s="31" t="s">
        <v>2658</v>
      </c>
      <c r="D559" s="32" t="s">
        <v>3893</v>
      </c>
      <c r="E559" s="32" t="s">
        <v>5</v>
      </c>
    </row>
    <row r="560" spans="1:5">
      <c r="A560" s="30" t="s">
        <v>2659</v>
      </c>
      <c r="B560" s="31" t="s">
        <v>2660</v>
      </c>
      <c r="D560" s="32" t="s">
        <v>3894</v>
      </c>
      <c r="E560" s="32" t="s">
        <v>5</v>
      </c>
    </row>
    <row r="561" spans="1:5">
      <c r="A561" s="30" t="s">
        <v>2661</v>
      </c>
      <c r="B561" s="31" t="s">
        <v>2662</v>
      </c>
      <c r="D561" s="32" t="s">
        <v>3895</v>
      </c>
      <c r="E561" s="32" t="s">
        <v>5</v>
      </c>
    </row>
    <row r="562" spans="1:5">
      <c r="A562" s="30" t="s">
        <v>2663</v>
      </c>
      <c r="B562" s="31" t="s">
        <v>2664</v>
      </c>
      <c r="D562" s="32" t="s">
        <v>3896</v>
      </c>
      <c r="E562" s="32" t="s">
        <v>5</v>
      </c>
    </row>
    <row r="563" spans="1:5">
      <c r="A563" s="30" t="s">
        <v>2665</v>
      </c>
      <c r="B563" s="31" t="s">
        <v>2666</v>
      </c>
      <c r="D563" s="32" t="s">
        <v>3897</v>
      </c>
      <c r="E563" s="32" t="s">
        <v>5</v>
      </c>
    </row>
    <row r="564" spans="1:5">
      <c r="A564" s="30" t="s">
        <v>2667</v>
      </c>
      <c r="B564" s="31" t="s">
        <v>2668</v>
      </c>
      <c r="D564" s="32" t="s">
        <v>3898</v>
      </c>
      <c r="E564" s="32" t="s">
        <v>6</v>
      </c>
    </row>
    <row r="565" spans="1:5">
      <c r="A565" s="30" t="s">
        <v>2669</v>
      </c>
      <c r="B565" s="31" t="s">
        <v>2670</v>
      </c>
      <c r="D565" s="32" t="s">
        <v>3899</v>
      </c>
      <c r="E565" s="32" t="s">
        <v>6</v>
      </c>
    </row>
    <row r="566" spans="1:5">
      <c r="A566" s="30" t="s">
        <v>2671</v>
      </c>
      <c r="B566" s="31" t="s">
        <v>2672</v>
      </c>
      <c r="D566" s="32" t="s">
        <v>3900</v>
      </c>
      <c r="E566" s="32" t="s">
        <v>6</v>
      </c>
    </row>
    <row r="567" spans="1:5">
      <c r="A567" s="30" t="s">
        <v>2673</v>
      </c>
      <c r="B567" s="31" t="s">
        <v>2674</v>
      </c>
      <c r="D567" s="32" t="s">
        <v>3901</v>
      </c>
      <c r="E567" s="32" t="s">
        <v>6</v>
      </c>
    </row>
    <row r="568" spans="1:5">
      <c r="A568" s="30" t="s">
        <v>2675</v>
      </c>
      <c r="B568" s="31" t="s">
        <v>2676</v>
      </c>
      <c r="D568" s="32" t="s">
        <v>3902</v>
      </c>
      <c r="E568" s="32" t="s">
        <v>6</v>
      </c>
    </row>
    <row r="569" spans="1:5">
      <c r="A569" s="30" t="s">
        <v>2677</v>
      </c>
      <c r="B569" s="31" t="s">
        <v>2678</v>
      </c>
      <c r="D569" s="32" t="s">
        <v>3903</v>
      </c>
      <c r="E569" s="32" t="s">
        <v>6</v>
      </c>
    </row>
    <row r="570" spans="1:5">
      <c r="A570" s="30" t="s">
        <v>2679</v>
      </c>
      <c r="B570" s="31" t="s">
        <v>2680</v>
      </c>
      <c r="D570" s="32" t="s">
        <v>3904</v>
      </c>
      <c r="E570" s="32" t="s">
        <v>6</v>
      </c>
    </row>
    <row r="571" spans="1:5">
      <c r="A571" s="30" t="s">
        <v>2681</v>
      </c>
      <c r="B571" s="31" t="s">
        <v>2682</v>
      </c>
      <c r="D571" s="32" t="s">
        <v>3905</v>
      </c>
      <c r="E571" s="32" t="s">
        <v>6</v>
      </c>
    </row>
    <row r="572" spans="1:5">
      <c r="A572" s="30" t="s">
        <v>2683</v>
      </c>
      <c r="B572" s="31" t="s">
        <v>2684</v>
      </c>
      <c r="D572" s="32" t="s">
        <v>3906</v>
      </c>
      <c r="E572" s="32" t="s">
        <v>6</v>
      </c>
    </row>
    <row r="573" spans="1:5">
      <c r="A573" s="30" t="s">
        <v>2685</v>
      </c>
      <c r="B573" s="31" t="s">
        <v>2686</v>
      </c>
      <c r="D573" s="32" t="s">
        <v>3907</v>
      </c>
      <c r="E573" s="32" t="s">
        <v>6</v>
      </c>
    </row>
    <row r="574" spans="1:5">
      <c r="A574" s="30" t="s">
        <v>2687</v>
      </c>
      <c r="B574" s="31" t="s">
        <v>2688</v>
      </c>
      <c r="D574" s="32" t="s">
        <v>3908</v>
      </c>
      <c r="E574" s="32" t="s">
        <v>6</v>
      </c>
    </row>
    <row r="575" spans="1:5">
      <c r="A575" s="30" t="s">
        <v>2689</v>
      </c>
      <c r="B575" s="31" t="s">
        <v>2690</v>
      </c>
      <c r="D575" s="32" t="s">
        <v>3909</v>
      </c>
      <c r="E575" s="32" t="s">
        <v>6</v>
      </c>
    </row>
    <row r="576" spans="1:5">
      <c r="A576" s="30" t="s">
        <v>2691</v>
      </c>
      <c r="B576" s="31" t="s">
        <v>2692</v>
      </c>
      <c r="D576" s="32" t="s">
        <v>3910</v>
      </c>
      <c r="E576" s="32" t="s">
        <v>6</v>
      </c>
    </row>
    <row r="577" spans="1:5">
      <c r="A577" s="30" t="s">
        <v>2693</v>
      </c>
      <c r="B577" s="31" t="s">
        <v>2694</v>
      </c>
      <c r="D577" s="32" t="s">
        <v>3911</v>
      </c>
      <c r="E577" s="32" t="s">
        <v>6</v>
      </c>
    </row>
    <row r="578" spans="1:5">
      <c r="A578" s="30" t="s">
        <v>2695</v>
      </c>
      <c r="B578" s="31" t="s">
        <v>2696</v>
      </c>
      <c r="D578" s="32" t="s">
        <v>3912</v>
      </c>
      <c r="E578" s="32" t="s">
        <v>6</v>
      </c>
    </row>
    <row r="579" spans="1:5">
      <c r="A579" s="30" t="s">
        <v>2697</v>
      </c>
      <c r="B579" s="31" t="s">
        <v>2698</v>
      </c>
      <c r="D579" s="32" t="s">
        <v>3913</v>
      </c>
      <c r="E579" s="32" t="s">
        <v>6</v>
      </c>
    </row>
    <row r="580" spans="1:5">
      <c r="A580" s="30" t="s">
        <v>2699</v>
      </c>
      <c r="B580" s="31" t="s">
        <v>2700</v>
      </c>
      <c r="D580" s="32" t="s">
        <v>3914</v>
      </c>
      <c r="E580" s="32" t="s">
        <v>6</v>
      </c>
    </row>
    <row r="581" spans="1:5">
      <c r="A581" s="30" t="s">
        <v>2701</v>
      </c>
      <c r="B581" s="31" t="s">
        <v>2702</v>
      </c>
      <c r="D581" s="32" t="s">
        <v>3915</v>
      </c>
      <c r="E581" s="32" t="s">
        <v>6</v>
      </c>
    </row>
    <row r="582" spans="1:5">
      <c r="A582" s="30" t="s">
        <v>2703</v>
      </c>
      <c r="B582" s="31" t="s">
        <v>2704</v>
      </c>
      <c r="D582" s="32" t="s">
        <v>3916</v>
      </c>
      <c r="E582" s="32" t="s">
        <v>6</v>
      </c>
    </row>
    <row r="583" spans="1:5">
      <c r="A583" s="30" t="s">
        <v>2705</v>
      </c>
      <c r="B583" s="31" t="s">
        <v>2706</v>
      </c>
      <c r="D583" s="32" t="s">
        <v>3917</v>
      </c>
      <c r="E583" s="32" t="s">
        <v>6</v>
      </c>
    </row>
    <row r="584" spans="1:5">
      <c r="A584" s="30" t="s">
        <v>2707</v>
      </c>
      <c r="B584" s="31" t="s">
        <v>2708</v>
      </c>
      <c r="D584" s="32" t="s">
        <v>3918</v>
      </c>
      <c r="E584" s="32" t="s">
        <v>6</v>
      </c>
    </row>
    <row r="585" spans="1:5">
      <c r="A585" s="30" t="s">
        <v>2709</v>
      </c>
      <c r="B585" s="31" t="s">
        <v>2710</v>
      </c>
      <c r="D585" s="32" t="s">
        <v>3919</v>
      </c>
      <c r="E585" s="32" t="s">
        <v>6</v>
      </c>
    </row>
    <row r="586" spans="1:5">
      <c r="A586" s="30" t="s">
        <v>2711</v>
      </c>
      <c r="B586" s="31" t="s">
        <v>2712</v>
      </c>
      <c r="D586" s="32" t="s">
        <v>3920</v>
      </c>
      <c r="E586" s="32" t="s">
        <v>5</v>
      </c>
    </row>
    <row r="587" spans="1:5">
      <c r="A587" s="30" t="s">
        <v>2713</v>
      </c>
      <c r="B587" s="31" t="s">
        <v>2714</v>
      </c>
      <c r="D587" s="32" t="s">
        <v>3921</v>
      </c>
      <c r="E587" s="32" t="s">
        <v>5</v>
      </c>
    </row>
    <row r="588" spans="1:5">
      <c r="A588" s="30" t="s">
        <v>2715</v>
      </c>
      <c r="B588" s="31" t="s">
        <v>2716</v>
      </c>
      <c r="D588" s="32" t="s">
        <v>3922</v>
      </c>
      <c r="E588" s="32" t="s">
        <v>5</v>
      </c>
    </row>
    <row r="589" spans="1:5">
      <c r="A589" s="30" t="s">
        <v>2717</v>
      </c>
      <c r="B589" s="31" t="s">
        <v>2718</v>
      </c>
      <c r="D589" s="32" t="s">
        <v>3923</v>
      </c>
      <c r="E589" s="32" t="s">
        <v>6</v>
      </c>
    </row>
    <row r="590" spans="1:5">
      <c r="A590" s="30" t="s">
        <v>2719</v>
      </c>
      <c r="B590" s="31" t="s">
        <v>2720</v>
      </c>
      <c r="D590" s="32" t="s">
        <v>3924</v>
      </c>
      <c r="E590" s="32" t="s">
        <v>6</v>
      </c>
    </row>
    <row r="591" spans="1:5">
      <c r="A591" s="30" t="s">
        <v>2721</v>
      </c>
      <c r="B591" s="31" t="s">
        <v>2722</v>
      </c>
      <c r="D591" s="32" t="s">
        <v>3925</v>
      </c>
      <c r="E591" s="32" t="s">
        <v>6</v>
      </c>
    </row>
    <row r="592" spans="1:5">
      <c r="A592" s="30" t="s">
        <v>2723</v>
      </c>
      <c r="B592" s="31" t="s">
        <v>2724</v>
      </c>
      <c r="D592" s="32" t="s">
        <v>3926</v>
      </c>
      <c r="E592" s="32" t="s">
        <v>6</v>
      </c>
    </row>
    <row r="593" spans="1:5">
      <c r="A593" s="30" t="s">
        <v>2725</v>
      </c>
      <c r="B593" s="31" t="s">
        <v>2726</v>
      </c>
      <c r="D593" s="32" t="s">
        <v>3927</v>
      </c>
      <c r="E593" s="32" t="s">
        <v>6</v>
      </c>
    </row>
    <row r="594" spans="1:5">
      <c r="A594" s="30" t="s">
        <v>2727</v>
      </c>
      <c r="B594" s="31" t="s">
        <v>2728</v>
      </c>
      <c r="D594" s="32" t="s">
        <v>3928</v>
      </c>
      <c r="E594" s="32" t="s">
        <v>6</v>
      </c>
    </row>
    <row r="595" spans="1:5">
      <c r="A595" s="30" t="s">
        <v>2729</v>
      </c>
      <c r="B595" s="31" t="s">
        <v>2730</v>
      </c>
      <c r="D595" s="32" t="s">
        <v>3929</v>
      </c>
      <c r="E595" s="32" t="s">
        <v>6</v>
      </c>
    </row>
    <row r="596" spans="1:5">
      <c r="A596" s="30" t="s">
        <v>2731</v>
      </c>
      <c r="B596" s="31" t="s">
        <v>2732</v>
      </c>
      <c r="D596" s="32" t="s">
        <v>3930</v>
      </c>
      <c r="E596" s="32" t="s">
        <v>6</v>
      </c>
    </row>
    <row r="597" spans="1:5">
      <c r="A597" s="30" t="s">
        <v>2733</v>
      </c>
      <c r="B597" s="31" t="s">
        <v>2734</v>
      </c>
      <c r="D597" s="32" t="s">
        <v>3931</v>
      </c>
      <c r="E597" s="32" t="s">
        <v>6</v>
      </c>
    </row>
    <row r="598" spans="1:5">
      <c r="A598" s="30" t="s">
        <v>2735</v>
      </c>
      <c r="B598" s="31" t="s">
        <v>2736</v>
      </c>
      <c r="D598" s="32" t="s">
        <v>3932</v>
      </c>
      <c r="E598" s="32" t="s">
        <v>6</v>
      </c>
    </row>
    <row r="599" spans="1:5">
      <c r="A599" s="30" t="s">
        <v>2737</v>
      </c>
      <c r="B599" s="31" t="s">
        <v>2738</v>
      </c>
      <c r="D599" s="32" t="s">
        <v>3933</v>
      </c>
      <c r="E599" s="32" t="s">
        <v>6</v>
      </c>
    </row>
    <row r="600" spans="1:5">
      <c r="A600" s="30" t="s">
        <v>2739</v>
      </c>
      <c r="B600" s="31" t="s">
        <v>2740</v>
      </c>
      <c r="D600" s="32" t="s">
        <v>3934</v>
      </c>
      <c r="E600" s="32" t="s">
        <v>6</v>
      </c>
    </row>
    <row r="601" spans="1:5">
      <c r="A601" s="30" t="s">
        <v>2741</v>
      </c>
      <c r="B601" s="31" t="s">
        <v>2742</v>
      </c>
      <c r="D601" s="32" t="s">
        <v>3935</v>
      </c>
      <c r="E601" s="32" t="s">
        <v>6</v>
      </c>
    </row>
    <row r="602" spans="1:5">
      <c r="A602" s="30" t="s">
        <v>2743</v>
      </c>
      <c r="B602" s="31" t="s">
        <v>2744</v>
      </c>
      <c r="D602" s="32" t="s">
        <v>3936</v>
      </c>
      <c r="E602" s="32" t="s">
        <v>5</v>
      </c>
    </row>
    <row r="603" spans="1:5">
      <c r="A603" s="30" t="s">
        <v>2745</v>
      </c>
      <c r="B603" s="31" t="s">
        <v>2746</v>
      </c>
      <c r="D603" s="32" t="s">
        <v>3937</v>
      </c>
      <c r="E603" s="32" t="s">
        <v>5</v>
      </c>
    </row>
    <row r="604" spans="1:5">
      <c r="A604" s="30" t="s">
        <v>2747</v>
      </c>
      <c r="B604" s="31" t="s">
        <v>2748</v>
      </c>
      <c r="D604" s="32" t="s">
        <v>3938</v>
      </c>
      <c r="E604" s="32" t="s">
        <v>6</v>
      </c>
    </row>
    <row r="605" spans="1:5">
      <c r="A605" s="30" t="s">
        <v>2749</v>
      </c>
      <c r="B605" s="31" t="s">
        <v>2750</v>
      </c>
      <c r="D605" s="32" t="s">
        <v>3939</v>
      </c>
      <c r="E605" s="32" t="s">
        <v>6</v>
      </c>
    </row>
    <row r="606" spans="1:5">
      <c r="A606" s="30" t="s">
        <v>2751</v>
      </c>
      <c r="B606" s="31" t="s">
        <v>2752</v>
      </c>
      <c r="D606" s="32" t="s">
        <v>3940</v>
      </c>
      <c r="E606" s="32" t="s">
        <v>6</v>
      </c>
    </row>
    <row r="607" spans="1:5">
      <c r="A607" s="30" t="s">
        <v>2753</v>
      </c>
      <c r="B607" s="31" t="s">
        <v>2754</v>
      </c>
      <c r="D607" s="32" t="s">
        <v>3941</v>
      </c>
      <c r="E607" s="32" t="s">
        <v>6</v>
      </c>
    </row>
    <row r="608" spans="1:5">
      <c r="A608" s="30" t="s">
        <v>2755</v>
      </c>
      <c r="B608" s="31" t="s">
        <v>2756</v>
      </c>
      <c r="D608" s="32" t="s">
        <v>3942</v>
      </c>
      <c r="E608" s="32" t="s">
        <v>6</v>
      </c>
    </row>
    <row r="609" spans="1:5">
      <c r="A609" s="30" t="s">
        <v>2757</v>
      </c>
      <c r="B609" s="31" t="s">
        <v>2758</v>
      </c>
      <c r="D609" s="32" t="s">
        <v>3943</v>
      </c>
      <c r="E609" s="32" t="s">
        <v>6</v>
      </c>
    </row>
    <row r="610" spans="1:5">
      <c r="A610" s="30" t="s">
        <v>2759</v>
      </c>
      <c r="B610" s="31" t="s">
        <v>2760</v>
      </c>
      <c r="D610" s="32" t="s">
        <v>3944</v>
      </c>
      <c r="E610" s="32" t="s">
        <v>6</v>
      </c>
    </row>
    <row r="611" spans="1:5">
      <c r="A611" s="30" t="s">
        <v>2761</v>
      </c>
      <c r="B611" s="31" t="s">
        <v>2762</v>
      </c>
      <c r="D611" s="32" t="s">
        <v>3945</v>
      </c>
      <c r="E611" s="32" t="s">
        <v>6</v>
      </c>
    </row>
    <row r="612" spans="1:5">
      <c r="A612" s="30" t="s">
        <v>2763</v>
      </c>
      <c r="B612" s="31" t="s">
        <v>2764</v>
      </c>
      <c r="D612" s="32" t="s">
        <v>3946</v>
      </c>
      <c r="E612" s="32" t="s">
        <v>6</v>
      </c>
    </row>
    <row r="613" spans="1:5">
      <c r="A613" s="30" t="s">
        <v>2765</v>
      </c>
      <c r="B613" s="31" t="s">
        <v>2766</v>
      </c>
      <c r="D613" s="32" t="s">
        <v>3947</v>
      </c>
      <c r="E613" s="32" t="s">
        <v>6</v>
      </c>
    </row>
    <row r="614" spans="1:5">
      <c r="A614" s="30" t="s">
        <v>2767</v>
      </c>
      <c r="B614" s="31" t="s">
        <v>2768</v>
      </c>
      <c r="D614" s="32" t="s">
        <v>3948</v>
      </c>
      <c r="E614" s="32" t="s">
        <v>6</v>
      </c>
    </row>
    <row r="615" spans="1:5">
      <c r="A615" s="30" t="s">
        <v>2769</v>
      </c>
      <c r="B615" s="31" t="s">
        <v>2770</v>
      </c>
      <c r="D615" s="32" t="s">
        <v>3949</v>
      </c>
      <c r="E615" s="32" t="s">
        <v>6</v>
      </c>
    </row>
    <row r="616" spans="1:5">
      <c r="A616" s="30" t="s">
        <v>2771</v>
      </c>
      <c r="B616" s="31" t="s">
        <v>2772</v>
      </c>
      <c r="D616" s="32" t="s">
        <v>3950</v>
      </c>
      <c r="E616" s="32" t="s">
        <v>6</v>
      </c>
    </row>
    <row r="617" spans="1:5">
      <c r="A617" s="30" t="s">
        <v>2773</v>
      </c>
      <c r="B617" s="31" t="s">
        <v>2774</v>
      </c>
      <c r="D617" s="32" t="s">
        <v>3951</v>
      </c>
      <c r="E617" s="32" t="s">
        <v>6</v>
      </c>
    </row>
    <row r="618" spans="1:5">
      <c r="A618" s="30" t="s">
        <v>2775</v>
      </c>
      <c r="B618" s="31" t="s">
        <v>2776</v>
      </c>
      <c r="D618" s="32" t="s">
        <v>3952</v>
      </c>
      <c r="E618" s="32" t="s">
        <v>5</v>
      </c>
    </row>
    <row r="619" spans="1:5">
      <c r="A619" s="30" t="s">
        <v>2777</v>
      </c>
      <c r="B619" s="31" t="s">
        <v>2778</v>
      </c>
      <c r="D619" s="32" t="s">
        <v>3953</v>
      </c>
      <c r="E619" s="32" t="s">
        <v>5</v>
      </c>
    </row>
    <row r="620" spans="1:5">
      <c r="A620" s="30" t="s">
        <v>2779</v>
      </c>
      <c r="B620" s="31" t="s">
        <v>2780</v>
      </c>
      <c r="D620" s="32" t="s">
        <v>3954</v>
      </c>
      <c r="E620" s="32" t="s">
        <v>5</v>
      </c>
    </row>
    <row r="621" spans="1:5">
      <c r="A621" s="30" t="s">
        <v>2781</v>
      </c>
      <c r="B621" s="31" t="s">
        <v>2782</v>
      </c>
      <c r="D621" s="32" t="s">
        <v>3955</v>
      </c>
      <c r="E621" s="32" t="s">
        <v>5</v>
      </c>
    </row>
    <row r="622" spans="1:5">
      <c r="A622" s="30" t="s">
        <v>2783</v>
      </c>
      <c r="B622" s="31" t="s">
        <v>2784</v>
      </c>
      <c r="D622" s="32" t="s">
        <v>3956</v>
      </c>
      <c r="E622" s="32" t="s">
        <v>5</v>
      </c>
    </row>
    <row r="623" spans="1:5">
      <c r="A623" s="30" t="s">
        <v>2785</v>
      </c>
      <c r="B623" s="31" t="s">
        <v>2786</v>
      </c>
      <c r="D623" s="32" t="s">
        <v>3957</v>
      </c>
      <c r="E623" s="32" t="s">
        <v>5</v>
      </c>
    </row>
    <row r="624" spans="1:5">
      <c r="A624" s="30" t="s">
        <v>2787</v>
      </c>
      <c r="B624" s="31" t="s">
        <v>2788</v>
      </c>
      <c r="D624" s="32" t="s">
        <v>3958</v>
      </c>
      <c r="E624" s="32" t="s">
        <v>5</v>
      </c>
    </row>
    <row r="625" spans="1:5">
      <c r="A625" s="30" t="s">
        <v>2789</v>
      </c>
      <c r="B625" s="31" t="s">
        <v>2790</v>
      </c>
      <c r="D625" s="32" t="s">
        <v>3959</v>
      </c>
      <c r="E625" s="32" t="s">
        <v>5</v>
      </c>
    </row>
    <row r="626" spans="1:5">
      <c r="A626" s="30" t="s">
        <v>2791</v>
      </c>
      <c r="B626" s="31" t="s">
        <v>2792</v>
      </c>
      <c r="D626" s="32" t="s">
        <v>3960</v>
      </c>
      <c r="E626" s="32" t="s">
        <v>5</v>
      </c>
    </row>
    <row r="627" spans="1:5">
      <c r="A627" s="30" t="s">
        <v>2793</v>
      </c>
      <c r="B627" s="31" t="s">
        <v>2794</v>
      </c>
      <c r="D627" s="32" t="s">
        <v>3961</v>
      </c>
      <c r="E627" s="32" t="s">
        <v>5</v>
      </c>
    </row>
    <row r="628" spans="1:5">
      <c r="A628" s="30" t="s">
        <v>2795</v>
      </c>
      <c r="B628" s="31" t="s">
        <v>2796</v>
      </c>
      <c r="D628" s="32" t="s">
        <v>3962</v>
      </c>
      <c r="E628" s="32" t="s">
        <v>5</v>
      </c>
    </row>
    <row r="629" spans="1:5">
      <c r="A629" s="30" t="s">
        <v>2797</v>
      </c>
      <c r="B629" s="31" t="s">
        <v>2798</v>
      </c>
      <c r="D629" s="32" t="s">
        <v>3963</v>
      </c>
      <c r="E629" s="32" t="s">
        <v>5</v>
      </c>
    </row>
    <row r="630" spans="1:5">
      <c r="A630" s="30" t="s">
        <v>2799</v>
      </c>
      <c r="B630" s="31" t="s">
        <v>2800</v>
      </c>
      <c r="D630" s="32" t="s">
        <v>3964</v>
      </c>
      <c r="E630" s="32" t="s">
        <v>5</v>
      </c>
    </row>
    <row r="631" spans="1:5">
      <c r="A631" s="30" t="s">
        <v>2801</v>
      </c>
      <c r="B631" s="31" t="s">
        <v>2802</v>
      </c>
      <c r="D631" s="32" t="s">
        <v>3965</v>
      </c>
      <c r="E631" s="32" t="s">
        <v>5</v>
      </c>
    </row>
    <row r="632" spans="1:5">
      <c r="A632" s="30" t="s">
        <v>2803</v>
      </c>
      <c r="B632" s="31" t="s">
        <v>2804</v>
      </c>
      <c r="D632" s="32" t="s">
        <v>3966</v>
      </c>
      <c r="E632" s="32" t="s">
        <v>6</v>
      </c>
    </row>
    <row r="633" spans="1:5">
      <c r="A633" s="30" t="s">
        <v>2805</v>
      </c>
      <c r="B633" s="31" t="s">
        <v>2806</v>
      </c>
      <c r="D633" s="32" t="s">
        <v>3967</v>
      </c>
      <c r="E633" s="32" t="s">
        <v>6</v>
      </c>
    </row>
    <row r="634" spans="1:5">
      <c r="A634" s="30" t="s">
        <v>2807</v>
      </c>
      <c r="B634" s="31" t="s">
        <v>2808</v>
      </c>
      <c r="D634" s="32" t="s">
        <v>3968</v>
      </c>
      <c r="E634" s="32" t="s">
        <v>5</v>
      </c>
    </row>
    <row r="635" spans="1:5">
      <c r="A635" s="30" t="s">
        <v>2809</v>
      </c>
      <c r="B635" s="31" t="s">
        <v>2810</v>
      </c>
      <c r="D635" s="32" t="s">
        <v>3969</v>
      </c>
      <c r="E635" s="32" t="s">
        <v>5</v>
      </c>
    </row>
    <row r="636" spans="1:5">
      <c r="A636" s="30" t="s">
        <v>2811</v>
      </c>
      <c r="B636" s="31" t="s">
        <v>2812</v>
      </c>
      <c r="D636" s="32" t="s">
        <v>3970</v>
      </c>
      <c r="E636" s="32" t="s">
        <v>5</v>
      </c>
    </row>
    <row r="637" spans="1:5">
      <c r="A637" s="30" t="s">
        <v>2813</v>
      </c>
      <c r="B637" s="31" t="s">
        <v>2814</v>
      </c>
      <c r="D637" s="32" t="s">
        <v>3971</v>
      </c>
      <c r="E637" s="32" t="s">
        <v>5</v>
      </c>
    </row>
    <row r="638" spans="1:5">
      <c r="A638" s="30" t="s">
        <v>2815</v>
      </c>
      <c r="B638" s="31" t="s">
        <v>2816</v>
      </c>
      <c r="D638" s="32" t="s">
        <v>3972</v>
      </c>
      <c r="E638" s="32" t="s">
        <v>5</v>
      </c>
    </row>
    <row r="639" spans="1:5">
      <c r="A639" s="30" t="s">
        <v>2817</v>
      </c>
      <c r="B639" s="31" t="s">
        <v>2818</v>
      </c>
      <c r="D639" s="32" t="s">
        <v>3973</v>
      </c>
      <c r="E639" s="32" t="s">
        <v>5</v>
      </c>
    </row>
    <row r="640" spans="1:5">
      <c r="A640" s="30" t="s">
        <v>2819</v>
      </c>
      <c r="B640" s="31" t="s">
        <v>2820</v>
      </c>
      <c r="D640" s="32" t="s">
        <v>3974</v>
      </c>
      <c r="E640" s="32" t="s">
        <v>5</v>
      </c>
    </row>
    <row r="641" spans="1:5">
      <c r="A641" s="30" t="s">
        <v>2821</v>
      </c>
      <c r="B641" s="31" t="s">
        <v>2822</v>
      </c>
      <c r="D641" s="32" t="s">
        <v>3975</v>
      </c>
      <c r="E641" s="32" t="s">
        <v>5</v>
      </c>
    </row>
    <row r="642" spans="1:5">
      <c r="A642" s="32" t="s">
        <v>2823</v>
      </c>
      <c r="B642" s="31" t="s">
        <v>2824</v>
      </c>
      <c r="D642" s="32" t="s">
        <v>3976</v>
      </c>
      <c r="E642" s="32" t="s">
        <v>5</v>
      </c>
    </row>
    <row r="643" spans="1:5">
      <c r="A643" s="30" t="s">
        <v>2825</v>
      </c>
      <c r="B643" s="31" t="s">
        <v>2826</v>
      </c>
      <c r="D643" s="32" t="s">
        <v>3977</v>
      </c>
      <c r="E643" s="32" t="s">
        <v>5</v>
      </c>
    </row>
    <row r="644" spans="1:5">
      <c r="A644" s="30" t="s">
        <v>2827</v>
      </c>
      <c r="B644" s="31" t="s">
        <v>2828</v>
      </c>
      <c r="D644" s="32" t="s">
        <v>3978</v>
      </c>
      <c r="E644" s="32" t="s">
        <v>5</v>
      </c>
    </row>
    <row r="645" spans="1:5">
      <c r="A645" s="30" t="s">
        <v>2829</v>
      </c>
      <c r="B645" s="31" t="s">
        <v>2830</v>
      </c>
      <c r="D645" s="32" t="s">
        <v>3979</v>
      </c>
      <c r="E645" s="32" t="s">
        <v>5</v>
      </c>
    </row>
    <row r="646" spans="1:5">
      <c r="A646" s="30" t="s">
        <v>2831</v>
      </c>
      <c r="B646" s="31" t="s">
        <v>2832</v>
      </c>
      <c r="D646" s="32" t="s">
        <v>3980</v>
      </c>
      <c r="E646" s="32" t="s">
        <v>5</v>
      </c>
    </row>
    <row r="647" spans="1:5">
      <c r="A647" s="30" t="s">
        <v>2833</v>
      </c>
      <c r="B647" s="31" t="s">
        <v>2834</v>
      </c>
      <c r="D647" s="32" t="s">
        <v>3981</v>
      </c>
      <c r="E647" s="32" t="s">
        <v>5</v>
      </c>
    </row>
    <row r="648" spans="1:5">
      <c r="A648" s="30" t="s">
        <v>2835</v>
      </c>
      <c r="B648" s="31" t="s">
        <v>2836</v>
      </c>
      <c r="D648" s="32" t="s">
        <v>3982</v>
      </c>
      <c r="E648" s="32" t="s">
        <v>5</v>
      </c>
    </row>
    <row r="649" spans="1:5">
      <c r="A649" s="30" t="s">
        <v>2837</v>
      </c>
      <c r="B649" s="31" t="s">
        <v>2838</v>
      </c>
      <c r="D649" s="32" t="s">
        <v>3983</v>
      </c>
      <c r="E649" s="32" t="s">
        <v>5</v>
      </c>
    </row>
    <row r="650" spans="1:5">
      <c r="A650" s="30" t="s">
        <v>2839</v>
      </c>
      <c r="B650" s="31" t="s">
        <v>2840</v>
      </c>
      <c r="D650" s="32" t="s">
        <v>3984</v>
      </c>
      <c r="E650" s="32" t="s">
        <v>5</v>
      </c>
    </row>
    <row r="651" spans="1:5">
      <c r="A651" s="30" t="s">
        <v>2841</v>
      </c>
      <c r="B651" s="31" t="s">
        <v>2842</v>
      </c>
      <c r="D651" s="32" t="s">
        <v>3985</v>
      </c>
      <c r="E651" s="32" t="s">
        <v>5</v>
      </c>
    </row>
    <row r="652" spans="1:5">
      <c r="A652" s="30" t="s">
        <v>2843</v>
      </c>
      <c r="B652" s="31" t="s">
        <v>2844</v>
      </c>
      <c r="D652" s="32" t="s">
        <v>3986</v>
      </c>
      <c r="E652" s="32" t="s">
        <v>5</v>
      </c>
    </row>
    <row r="653" spans="1:5">
      <c r="A653" s="30" t="s">
        <v>2845</v>
      </c>
      <c r="B653" s="31" t="s">
        <v>2846</v>
      </c>
    </row>
    <row r="654" spans="1:5">
      <c r="A654" s="30" t="s">
        <v>2847</v>
      </c>
      <c r="B654" s="31" t="s">
        <v>2848</v>
      </c>
    </row>
    <row r="655" spans="1:5">
      <c r="A655" s="30" t="s">
        <v>2849</v>
      </c>
      <c r="B655" s="31" t="s">
        <v>2850</v>
      </c>
    </row>
    <row r="656" spans="1:5">
      <c r="A656" s="30" t="s">
        <v>2851</v>
      </c>
      <c r="B656" s="31" t="s">
        <v>2852</v>
      </c>
    </row>
    <row r="657" spans="1:2">
      <c r="A657" s="30" t="s">
        <v>2853</v>
      </c>
      <c r="B657" s="31" t="s">
        <v>2854</v>
      </c>
    </row>
    <row r="658" spans="1:2">
      <c r="A658" s="30" t="s">
        <v>2855</v>
      </c>
      <c r="B658" s="31" t="s">
        <v>2856</v>
      </c>
    </row>
    <row r="659" spans="1:2">
      <c r="A659" s="30" t="s">
        <v>2857</v>
      </c>
      <c r="B659" s="31" t="s">
        <v>2858</v>
      </c>
    </row>
    <row r="660" spans="1:2">
      <c r="A660" s="30" t="s">
        <v>2859</v>
      </c>
      <c r="B660" s="31" t="s">
        <v>2860</v>
      </c>
    </row>
    <row r="661" spans="1:2">
      <c r="A661" s="30" t="s">
        <v>2861</v>
      </c>
      <c r="B661" s="31" t="s">
        <v>2862</v>
      </c>
    </row>
    <row r="662" spans="1:2">
      <c r="A662" s="30" t="s">
        <v>2863</v>
      </c>
      <c r="B662" s="31" t="s">
        <v>2864</v>
      </c>
    </row>
    <row r="663" spans="1:2">
      <c r="A663" s="30" t="s">
        <v>2865</v>
      </c>
      <c r="B663" s="31" t="s">
        <v>2866</v>
      </c>
    </row>
    <row r="664" spans="1:2">
      <c r="A664" s="30" t="s">
        <v>2867</v>
      </c>
      <c r="B664" s="31" t="s">
        <v>2868</v>
      </c>
    </row>
    <row r="665" spans="1:2">
      <c r="A665" s="30" t="s">
        <v>2869</v>
      </c>
      <c r="B665" s="31" t="s">
        <v>2870</v>
      </c>
    </row>
    <row r="666" spans="1:2">
      <c r="A666" s="30" t="s">
        <v>2871</v>
      </c>
      <c r="B666" s="31" t="s">
        <v>2872</v>
      </c>
    </row>
    <row r="667" spans="1:2">
      <c r="A667" s="30" t="s">
        <v>2873</v>
      </c>
      <c r="B667" s="31" t="s">
        <v>2874</v>
      </c>
    </row>
    <row r="668" spans="1:2">
      <c r="A668" s="30" t="s">
        <v>2875</v>
      </c>
      <c r="B668" s="31" t="s">
        <v>2876</v>
      </c>
    </row>
    <row r="669" spans="1:2">
      <c r="A669" s="30" t="s">
        <v>2877</v>
      </c>
      <c r="B669" s="31" t="s">
        <v>2878</v>
      </c>
    </row>
    <row r="670" spans="1:2">
      <c r="A670" s="30" t="s">
        <v>2879</v>
      </c>
      <c r="B670" s="31" t="s">
        <v>2880</v>
      </c>
    </row>
    <row r="671" spans="1:2">
      <c r="A671" s="30" t="s">
        <v>2881</v>
      </c>
      <c r="B671" s="31" t="s">
        <v>2882</v>
      </c>
    </row>
    <row r="672" spans="1:2">
      <c r="A672" s="30" t="s">
        <v>2883</v>
      </c>
      <c r="B672" s="31" t="s">
        <v>2884</v>
      </c>
    </row>
    <row r="673" spans="1:2">
      <c r="A673" s="30" t="s">
        <v>2885</v>
      </c>
      <c r="B673" s="31" t="s">
        <v>2886</v>
      </c>
    </row>
    <row r="674" spans="1:2">
      <c r="A674" s="30" t="s">
        <v>2887</v>
      </c>
      <c r="B674" s="31" t="s">
        <v>2888</v>
      </c>
    </row>
    <row r="675" spans="1:2">
      <c r="A675" s="30" t="s">
        <v>2889</v>
      </c>
      <c r="B675" s="31" t="s">
        <v>2890</v>
      </c>
    </row>
    <row r="676" spans="1:2">
      <c r="A676" s="30" t="s">
        <v>2891</v>
      </c>
      <c r="B676" s="31" t="s">
        <v>2892</v>
      </c>
    </row>
    <row r="677" spans="1:2">
      <c r="A677" s="30" t="s">
        <v>2893</v>
      </c>
      <c r="B677" s="31" t="s">
        <v>2894</v>
      </c>
    </row>
    <row r="678" spans="1:2">
      <c r="A678" s="30" t="s">
        <v>2895</v>
      </c>
      <c r="B678" s="31" t="s">
        <v>2896</v>
      </c>
    </row>
    <row r="679" spans="1:2">
      <c r="A679" s="30" t="s">
        <v>2897</v>
      </c>
      <c r="B679" s="31" t="s">
        <v>2898</v>
      </c>
    </row>
    <row r="680" spans="1:2">
      <c r="A680" s="30" t="s">
        <v>2899</v>
      </c>
      <c r="B680" s="31" t="s">
        <v>2900</v>
      </c>
    </row>
    <row r="681" spans="1:2">
      <c r="A681" s="30" t="s">
        <v>2901</v>
      </c>
      <c r="B681" s="31" t="s">
        <v>2902</v>
      </c>
    </row>
    <row r="682" spans="1:2">
      <c r="A682" s="30" t="s">
        <v>2903</v>
      </c>
      <c r="B682" s="31" t="s">
        <v>2904</v>
      </c>
    </row>
    <row r="683" spans="1:2">
      <c r="A683" s="30" t="s">
        <v>2905</v>
      </c>
      <c r="B683" s="31" t="s">
        <v>2906</v>
      </c>
    </row>
    <row r="684" spans="1:2">
      <c r="A684" s="30" t="s">
        <v>2907</v>
      </c>
      <c r="B684" s="31" t="s">
        <v>2908</v>
      </c>
    </row>
    <row r="685" spans="1:2">
      <c r="A685" s="30" t="s">
        <v>2909</v>
      </c>
      <c r="B685" s="31" t="s">
        <v>2910</v>
      </c>
    </row>
    <row r="686" spans="1:2">
      <c r="A686" s="30" t="s">
        <v>2911</v>
      </c>
      <c r="B686" s="31" t="s">
        <v>2912</v>
      </c>
    </row>
    <row r="687" spans="1:2">
      <c r="A687" s="30" t="s">
        <v>2913</v>
      </c>
      <c r="B687" s="31" t="s">
        <v>2914</v>
      </c>
    </row>
    <row r="688" spans="1:2">
      <c r="A688" s="30" t="s">
        <v>2915</v>
      </c>
      <c r="B688" s="31" t="s">
        <v>2916</v>
      </c>
    </row>
    <row r="689" spans="1:2">
      <c r="A689" s="30" t="s">
        <v>2917</v>
      </c>
      <c r="B689" s="31" t="s">
        <v>2918</v>
      </c>
    </row>
    <row r="690" spans="1:2">
      <c r="A690" s="30" t="s">
        <v>2919</v>
      </c>
      <c r="B690" s="31" t="s">
        <v>2920</v>
      </c>
    </row>
    <row r="691" spans="1:2">
      <c r="A691" s="30" t="s">
        <v>2921</v>
      </c>
      <c r="B691" s="31" t="s">
        <v>2922</v>
      </c>
    </row>
    <row r="692" spans="1:2">
      <c r="A692" s="30" t="s">
        <v>2923</v>
      </c>
      <c r="B692" s="31" t="s">
        <v>2924</v>
      </c>
    </row>
    <row r="693" spans="1:2">
      <c r="A693" s="30" t="s">
        <v>2925</v>
      </c>
      <c r="B693" s="31" t="s">
        <v>2926</v>
      </c>
    </row>
    <row r="694" spans="1:2">
      <c r="A694" s="30" t="s">
        <v>2927</v>
      </c>
      <c r="B694" s="31" t="s">
        <v>2928</v>
      </c>
    </row>
    <row r="695" spans="1:2">
      <c r="A695" s="30" t="s">
        <v>2929</v>
      </c>
      <c r="B695" s="31" t="s">
        <v>2930</v>
      </c>
    </row>
    <row r="696" spans="1:2">
      <c r="A696" s="30" t="s">
        <v>2931</v>
      </c>
      <c r="B696" s="31" t="s">
        <v>2932</v>
      </c>
    </row>
    <row r="697" spans="1:2">
      <c r="A697" s="30" t="s">
        <v>2933</v>
      </c>
      <c r="B697" s="31" t="s">
        <v>2934</v>
      </c>
    </row>
    <row r="698" spans="1:2">
      <c r="A698" s="30" t="s">
        <v>2935</v>
      </c>
      <c r="B698" s="31" t="s">
        <v>2936</v>
      </c>
    </row>
    <row r="699" spans="1:2">
      <c r="A699" s="30" t="s">
        <v>2937</v>
      </c>
      <c r="B699" s="31" t="s">
        <v>2938</v>
      </c>
    </row>
    <row r="700" spans="1:2">
      <c r="A700" s="30" t="s">
        <v>2939</v>
      </c>
      <c r="B700" s="31" t="s">
        <v>2940</v>
      </c>
    </row>
    <row r="701" spans="1:2">
      <c r="A701" s="30" t="s">
        <v>2941</v>
      </c>
      <c r="B701" s="31" t="s">
        <v>2942</v>
      </c>
    </row>
    <row r="702" spans="1:2">
      <c r="A702" s="30" t="s">
        <v>2943</v>
      </c>
      <c r="B702" s="31" t="s">
        <v>2944</v>
      </c>
    </row>
    <row r="703" spans="1:2">
      <c r="A703" s="30" t="s">
        <v>2945</v>
      </c>
      <c r="B703" s="31" t="s">
        <v>2946</v>
      </c>
    </row>
    <row r="704" spans="1:2">
      <c r="A704" s="30" t="s">
        <v>2947</v>
      </c>
      <c r="B704" s="31" t="s">
        <v>2948</v>
      </c>
    </row>
    <row r="705" spans="1:2">
      <c r="A705" s="30" t="s">
        <v>2949</v>
      </c>
      <c r="B705" s="31" t="s">
        <v>2950</v>
      </c>
    </row>
    <row r="706" spans="1:2">
      <c r="A706" s="30" t="s">
        <v>2951</v>
      </c>
      <c r="B706" s="31" t="s">
        <v>2952</v>
      </c>
    </row>
    <row r="707" spans="1:2">
      <c r="A707" s="30" t="s">
        <v>2953</v>
      </c>
      <c r="B707" s="31" t="s">
        <v>2954</v>
      </c>
    </row>
    <row r="708" spans="1:2">
      <c r="A708" s="30" t="s">
        <v>2955</v>
      </c>
      <c r="B708" s="31" t="s">
        <v>2956</v>
      </c>
    </row>
    <row r="709" spans="1:2">
      <c r="A709" s="30" t="s">
        <v>2957</v>
      </c>
      <c r="B709" s="31" t="s">
        <v>2958</v>
      </c>
    </row>
    <row r="710" spans="1:2">
      <c r="A710" s="30" t="s">
        <v>2959</v>
      </c>
      <c r="B710" s="31" t="s">
        <v>2960</v>
      </c>
    </row>
    <row r="711" spans="1:2">
      <c r="A711" s="30" t="s">
        <v>2961</v>
      </c>
      <c r="B711" s="31" t="s">
        <v>2962</v>
      </c>
    </row>
    <row r="712" spans="1:2">
      <c r="A712" s="30" t="s">
        <v>2963</v>
      </c>
      <c r="B712" s="31" t="s">
        <v>2964</v>
      </c>
    </row>
    <row r="713" spans="1:2">
      <c r="A713" s="30" t="s">
        <v>2965</v>
      </c>
      <c r="B713" s="31" t="s">
        <v>2966</v>
      </c>
    </row>
    <row r="714" spans="1:2">
      <c r="A714" s="30" t="s">
        <v>2967</v>
      </c>
      <c r="B714" s="31" t="s">
        <v>2968</v>
      </c>
    </row>
    <row r="715" spans="1:2">
      <c r="A715" s="30" t="s">
        <v>2969</v>
      </c>
      <c r="B715" s="31" t="s">
        <v>2970</v>
      </c>
    </row>
    <row r="716" spans="1:2">
      <c r="A716" s="30" t="s">
        <v>2971</v>
      </c>
      <c r="B716" s="31" t="s">
        <v>2972</v>
      </c>
    </row>
    <row r="717" spans="1:2">
      <c r="A717" s="30" t="s">
        <v>2973</v>
      </c>
      <c r="B717" s="31" t="s">
        <v>2974</v>
      </c>
    </row>
    <row r="718" spans="1:2">
      <c r="A718" s="30" t="s">
        <v>2975</v>
      </c>
      <c r="B718" s="31" t="s">
        <v>2976</v>
      </c>
    </row>
    <row r="719" spans="1:2">
      <c r="A719" s="30" t="s">
        <v>2977</v>
      </c>
      <c r="B719" s="31" t="s">
        <v>2978</v>
      </c>
    </row>
    <row r="720" spans="1:2">
      <c r="A720" s="30" t="s">
        <v>2979</v>
      </c>
      <c r="B720" s="31" t="s">
        <v>2980</v>
      </c>
    </row>
    <row r="721" spans="1:2">
      <c r="A721" s="30" t="s">
        <v>2981</v>
      </c>
      <c r="B721" s="31" t="s">
        <v>2982</v>
      </c>
    </row>
    <row r="722" spans="1:2">
      <c r="A722" s="30" t="s">
        <v>2983</v>
      </c>
      <c r="B722" s="31" t="s">
        <v>2984</v>
      </c>
    </row>
    <row r="723" spans="1:2">
      <c r="A723" s="30" t="s">
        <v>2985</v>
      </c>
      <c r="B723" s="31" t="s">
        <v>2986</v>
      </c>
    </row>
    <row r="724" spans="1:2">
      <c r="A724" s="30" t="s">
        <v>2987</v>
      </c>
      <c r="B724" s="31" t="s">
        <v>2988</v>
      </c>
    </row>
    <row r="725" spans="1:2">
      <c r="A725" s="30" t="s">
        <v>2989</v>
      </c>
      <c r="B725" s="31" t="s">
        <v>2990</v>
      </c>
    </row>
    <row r="726" spans="1:2">
      <c r="A726" s="30" t="s">
        <v>2991</v>
      </c>
      <c r="B726" s="31" t="s">
        <v>2992</v>
      </c>
    </row>
    <row r="727" spans="1:2">
      <c r="A727" s="30" t="s">
        <v>2993</v>
      </c>
      <c r="B727" s="31" t="s">
        <v>2994</v>
      </c>
    </row>
    <row r="728" spans="1:2">
      <c r="A728" s="30" t="s">
        <v>2995</v>
      </c>
      <c r="B728" s="31" t="s">
        <v>2996</v>
      </c>
    </row>
    <row r="729" spans="1:2">
      <c r="A729" s="30" t="s">
        <v>2997</v>
      </c>
      <c r="B729" s="31" t="s">
        <v>2998</v>
      </c>
    </row>
    <row r="730" spans="1:2">
      <c r="A730" s="30" t="s">
        <v>2999</v>
      </c>
      <c r="B730" s="31" t="s">
        <v>3000</v>
      </c>
    </row>
    <row r="731" spans="1:2">
      <c r="A731" s="30" t="s">
        <v>3001</v>
      </c>
      <c r="B731" s="31" t="s">
        <v>3002</v>
      </c>
    </row>
    <row r="732" spans="1:2">
      <c r="A732" s="30" t="s">
        <v>3003</v>
      </c>
      <c r="B732" s="31" t="s">
        <v>3004</v>
      </c>
    </row>
    <row r="733" spans="1:2">
      <c r="A733" s="30" t="s">
        <v>3005</v>
      </c>
      <c r="B733" s="31" t="s">
        <v>3006</v>
      </c>
    </row>
    <row r="734" spans="1:2">
      <c r="A734" s="30" t="s">
        <v>3007</v>
      </c>
      <c r="B734" s="31" t="s">
        <v>3008</v>
      </c>
    </row>
    <row r="735" spans="1:2">
      <c r="A735" s="30" t="s">
        <v>3009</v>
      </c>
      <c r="B735" s="31" t="s">
        <v>3010</v>
      </c>
    </row>
    <row r="736" spans="1:2">
      <c r="A736" s="30" t="s">
        <v>3011</v>
      </c>
      <c r="B736" s="31" t="s">
        <v>3012</v>
      </c>
    </row>
    <row r="737" spans="1:2">
      <c r="A737" s="30" t="s">
        <v>3013</v>
      </c>
      <c r="B737" s="31" t="s">
        <v>3014</v>
      </c>
    </row>
    <row r="738" spans="1:2">
      <c r="A738" s="30" t="s">
        <v>3015</v>
      </c>
      <c r="B738" s="31" t="s">
        <v>3016</v>
      </c>
    </row>
    <row r="739" spans="1:2">
      <c r="A739" s="30" t="s">
        <v>3017</v>
      </c>
      <c r="B739" s="31" t="s">
        <v>3018</v>
      </c>
    </row>
    <row r="740" spans="1:2">
      <c r="A740" s="30" t="s">
        <v>3019</v>
      </c>
      <c r="B740" s="31" t="s">
        <v>3020</v>
      </c>
    </row>
    <row r="741" spans="1:2">
      <c r="A741" s="30" t="s">
        <v>3021</v>
      </c>
      <c r="B741" s="31" t="s">
        <v>3022</v>
      </c>
    </row>
    <row r="742" spans="1:2">
      <c r="A742" s="30" t="s">
        <v>3023</v>
      </c>
      <c r="B742" s="31" t="s">
        <v>3024</v>
      </c>
    </row>
    <row r="743" spans="1:2">
      <c r="A743" s="30" t="s">
        <v>3025</v>
      </c>
      <c r="B743" s="31" t="s">
        <v>3026</v>
      </c>
    </row>
    <row r="744" spans="1:2">
      <c r="A744" s="30" t="s">
        <v>3027</v>
      </c>
      <c r="B744" s="31" t="s">
        <v>3028</v>
      </c>
    </row>
    <row r="745" spans="1:2">
      <c r="A745" s="30" t="s">
        <v>3029</v>
      </c>
      <c r="B745" s="31" t="s">
        <v>3030</v>
      </c>
    </row>
    <row r="746" spans="1:2">
      <c r="A746" s="30" t="s">
        <v>3031</v>
      </c>
      <c r="B746" s="31" t="s">
        <v>3032</v>
      </c>
    </row>
    <row r="747" spans="1:2">
      <c r="A747" s="30" t="s">
        <v>3033</v>
      </c>
      <c r="B747" s="31" t="s">
        <v>3034</v>
      </c>
    </row>
    <row r="748" spans="1:2">
      <c r="A748" s="30" t="s">
        <v>3035</v>
      </c>
      <c r="B748" s="31" t="s">
        <v>3036</v>
      </c>
    </row>
    <row r="749" spans="1:2">
      <c r="A749" s="30" t="s">
        <v>3037</v>
      </c>
      <c r="B749" s="31" t="s">
        <v>3038</v>
      </c>
    </row>
    <row r="750" spans="1:2">
      <c r="A750" s="30" t="s">
        <v>3039</v>
      </c>
      <c r="B750" s="31" t="s">
        <v>3040</v>
      </c>
    </row>
    <row r="751" spans="1:2">
      <c r="A751" s="30" t="s">
        <v>3041</v>
      </c>
      <c r="B751" s="31" t="s">
        <v>3042</v>
      </c>
    </row>
    <row r="752" spans="1:2">
      <c r="A752" s="30" t="s">
        <v>3043</v>
      </c>
      <c r="B752" s="31" t="s">
        <v>3044</v>
      </c>
    </row>
    <row r="753" spans="1:2">
      <c r="A753" s="30" t="s">
        <v>3045</v>
      </c>
      <c r="B753" s="31" t="s">
        <v>3046</v>
      </c>
    </row>
    <row r="754" spans="1:2">
      <c r="A754" s="30" t="s">
        <v>3047</v>
      </c>
      <c r="B754" s="31" t="s">
        <v>3048</v>
      </c>
    </row>
    <row r="755" spans="1:2">
      <c r="A755" s="30" t="s">
        <v>3049</v>
      </c>
      <c r="B755" s="31" t="s">
        <v>3050</v>
      </c>
    </row>
    <row r="756" spans="1:2">
      <c r="A756" s="30" t="s">
        <v>3051</v>
      </c>
      <c r="B756" s="31" t="s">
        <v>3052</v>
      </c>
    </row>
    <row r="757" spans="1:2">
      <c r="A757" s="30" t="s">
        <v>3053</v>
      </c>
      <c r="B757" s="31" t="s">
        <v>3054</v>
      </c>
    </row>
    <row r="758" spans="1:2">
      <c r="A758" s="30" t="s">
        <v>3055</v>
      </c>
      <c r="B758" s="31" t="s">
        <v>3056</v>
      </c>
    </row>
    <row r="759" spans="1:2">
      <c r="A759" s="30" t="s">
        <v>3057</v>
      </c>
      <c r="B759" s="31" t="s">
        <v>3058</v>
      </c>
    </row>
    <row r="760" spans="1:2">
      <c r="A760" s="30" t="s">
        <v>3059</v>
      </c>
      <c r="B760" s="31" t="s">
        <v>3060</v>
      </c>
    </row>
    <row r="761" spans="1:2">
      <c r="A761" s="30" t="s">
        <v>3061</v>
      </c>
      <c r="B761" s="31" t="s">
        <v>3062</v>
      </c>
    </row>
    <row r="762" spans="1:2">
      <c r="A762" s="30" t="s">
        <v>3063</v>
      </c>
      <c r="B762" s="31" t="s">
        <v>3064</v>
      </c>
    </row>
    <row r="763" spans="1:2">
      <c r="A763" s="30" t="s">
        <v>3065</v>
      </c>
      <c r="B763" s="31" t="s">
        <v>3066</v>
      </c>
    </row>
    <row r="764" spans="1:2">
      <c r="A764" s="30" t="s">
        <v>3067</v>
      </c>
      <c r="B764" s="31" t="s">
        <v>3068</v>
      </c>
    </row>
    <row r="765" spans="1:2">
      <c r="A765" s="30" t="s">
        <v>3069</v>
      </c>
      <c r="B765" s="31" t="s">
        <v>3070</v>
      </c>
    </row>
    <row r="766" spans="1:2">
      <c r="A766" s="30" t="s">
        <v>3071</v>
      </c>
      <c r="B766" s="31" t="s">
        <v>3072</v>
      </c>
    </row>
    <row r="767" spans="1:2">
      <c r="A767" s="30" t="s">
        <v>3073</v>
      </c>
      <c r="B767" s="31" t="s">
        <v>3074</v>
      </c>
    </row>
    <row r="768" spans="1:2">
      <c r="A768" s="30" t="s">
        <v>3075</v>
      </c>
      <c r="B768" s="31" t="s">
        <v>3076</v>
      </c>
    </row>
    <row r="769" spans="1:2">
      <c r="A769" s="30" t="s">
        <v>3077</v>
      </c>
      <c r="B769" s="31" t="s">
        <v>3078</v>
      </c>
    </row>
    <row r="770" spans="1:2">
      <c r="A770" s="30" t="s">
        <v>3079</v>
      </c>
      <c r="B770" s="31" t="s">
        <v>3080</v>
      </c>
    </row>
    <row r="771" spans="1:2">
      <c r="A771" s="30" t="s">
        <v>3081</v>
      </c>
      <c r="B771" s="31" t="s">
        <v>3082</v>
      </c>
    </row>
    <row r="772" spans="1:2">
      <c r="A772" s="30" t="s">
        <v>3083</v>
      </c>
      <c r="B772" s="31" t="s">
        <v>3084</v>
      </c>
    </row>
    <row r="773" spans="1:2">
      <c r="A773" s="30" t="s">
        <v>3085</v>
      </c>
      <c r="B773" s="31" t="s">
        <v>3086</v>
      </c>
    </row>
    <row r="774" spans="1:2">
      <c r="A774" s="30" t="s">
        <v>3087</v>
      </c>
      <c r="B774" s="31" t="s">
        <v>3088</v>
      </c>
    </row>
    <row r="775" spans="1:2">
      <c r="A775" s="30" t="s">
        <v>3089</v>
      </c>
      <c r="B775" s="31" t="s">
        <v>3090</v>
      </c>
    </row>
    <row r="776" spans="1:2">
      <c r="A776" s="30" t="s">
        <v>3091</v>
      </c>
      <c r="B776" s="31" t="s">
        <v>3092</v>
      </c>
    </row>
    <row r="777" spans="1:2">
      <c r="A777" s="30" t="s">
        <v>3093</v>
      </c>
      <c r="B777" s="31" t="s">
        <v>3094</v>
      </c>
    </row>
    <row r="778" spans="1:2">
      <c r="A778" s="30" t="s">
        <v>3095</v>
      </c>
      <c r="B778" s="31" t="s">
        <v>3096</v>
      </c>
    </row>
    <row r="779" spans="1:2">
      <c r="A779" s="30" t="s">
        <v>3097</v>
      </c>
      <c r="B779" s="31" t="s">
        <v>3098</v>
      </c>
    </row>
    <row r="780" spans="1:2">
      <c r="A780" s="30" t="s">
        <v>3099</v>
      </c>
      <c r="B780" s="31" t="s">
        <v>3100</v>
      </c>
    </row>
    <row r="781" spans="1:2">
      <c r="A781" s="30" t="s">
        <v>3101</v>
      </c>
      <c r="B781" s="31" t="s">
        <v>3102</v>
      </c>
    </row>
    <row r="782" spans="1:2">
      <c r="A782" s="30" t="s">
        <v>3103</v>
      </c>
      <c r="B782" s="31" t="s">
        <v>3104</v>
      </c>
    </row>
    <row r="783" spans="1:2">
      <c r="A783" s="30" t="s">
        <v>3105</v>
      </c>
      <c r="B783" s="31" t="s">
        <v>3106</v>
      </c>
    </row>
    <row r="784" spans="1:2">
      <c r="A784" s="30" t="s">
        <v>3107</v>
      </c>
      <c r="B784" s="31" t="s">
        <v>3108</v>
      </c>
    </row>
    <row r="785" spans="1:2">
      <c r="A785" s="30" t="s">
        <v>3109</v>
      </c>
      <c r="B785" s="31" t="s">
        <v>3110</v>
      </c>
    </row>
    <row r="786" spans="1:2">
      <c r="A786" s="30" t="s">
        <v>3111</v>
      </c>
      <c r="B786" s="31" t="s">
        <v>3112</v>
      </c>
    </row>
    <row r="787" spans="1:2">
      <c r="A787" s="30" t="s">
        <v>3113</v>
      </c>
      <c r="B787" s="31" t="s">
        <v>3114</v>
      </c>
    </row>
    <row r="788" spans="1:2">
      <c r="A788" s="30" t="s">
        <v>3115</v>
      </c>
      <c r="B788" s="31" t="s">
        <v>3116</v>
      </c>
    </row>
    <row r="789" spans="1:2">
      <c r="A789" s="30" t="s">
        <v>3117</v>
      </c>
      <c r="B789" s="31" t="s">
        <v>3118</v>
      </c>
    </row>
    <row r="790" spans="1:2">
      <c r="A790" s="30" t="s">
        <v>3119</v>
      </c>
      <c r="B790" s="31" t="s">
        <v>3120</v>
      </c>
    </row>
    <row r="791" spans="1:2">
      <c r="A791" s="30" t="s">
        <v>3121</v>
      </c>
      <c r="B791" s="31" t="s">
        <v>3122</v>
      </c>
    </row>
    <row r="792" spans="1:2">
      <c r="A792" s="30" t="s">
        <v>3123</v>
      </c>
      <c r="B792" s="31" t="s">
        <v>3124</v>
      </c>
    </row>
    <row r="793" spans="1:2">
      <c r="A793" s="30" t="s">
        <v>3125</v>
      </c>
      <c r="B793" s="31" t="s">
        <v>3126</v>
      </c>
    </row>
    <row r="794" spans="1:2">
      <c r="A794" s="30" t="s">
        <v>3127</v>
      </c>
      <c r="B794" s="31" t="s">
        <v>3128</v>
      </c>
    </row>
    <row r="795" spans="1:2">
      <c r="A795" s="30" t="s">
        <v>3129</v>
      </c>
      <c r="B795" s="31" t="s">
        <v>3130</v>
      </c>
    </row>
    <row r="796" spans="1:2">
      <c r="A796" s="30" t="s">
        <v>3131</v>
      </c>
      <c r="B796" s="31" t="s">
        <v>3132</v>
      </c>
    </row>
    <row r="797" spans="1:2">
      <c r="A797" s="30" t="s">
        <v>3133</v>
      </c>
      <c r="B797" s="31" t="s">
        <v>3134</v>
      </c>
    </row>
    <row r="798" spans="1:2">
      <c r="A798" s="30" t="s">
        <v>3135</v>
      </c>
      <c r="B798" s="31" t="s">
        <v>3136</v>
      </c>
    </row>
    <row r="799" spans="1:2">
      <c r="A799" s="30" t="s">
        <v>3137</v>
      </c>
      <c r="B799" s="31" t="s">
        <v>3138</v>
      </c>
    </row>
    <row r="800" spans="1:2">
      <c r="A800" s="30" t="s">
        <v>3139</v>
      </c>
      <c r="B800" s="31" t="s">
        <v>3140</v>
      </c>
    </row>
    <row r="801" spans="1:2">
      <c r="A801" s="30" t="s">
        <v>3141</v>
      </c>
      <c r="B801" s="31" t="s">
        <v>3142</v>
      </c>
    </row>
    <row r="802" spans="1:2">
      <c r="A802" s="30" t="s">
        <v>3143</v>
      </c>
      <c r="B802" s="31" t="s">
        <v>3144</v>
      </c>
    </row>
    <row r="803" spans="1:2">
      <c r="A803" s="30" t="s">
        <v>3145</v>
      </c>
      <c r="B803" s="31" t="s">
        <v>3146</v>
      </c>
    </row>
    <row r="804" spans="1:2">
      <c r="A804" s="30" t="s">
        <v>3147</v>
      </c>
      <c r="B804" s="31" t="s">
        <v>3148</v>
      </c>
    </row>
    <row r="805" spans="1:2">
      <c r="A805" s="30" t="s">
        <v>3149</v>
      </c>
      <c r="B805" s="31" t="s">
        <v>3150</v>
      </c>
    </row>
    <row r="806" spans="1:2">
      <c r="A806" s="30" t="s">
        <v>3151</v>
      </c>
      <c r="B806" s="31" t="s">
        <v>3152</v>
      </c>
    </row>
    <row r="807" spans="1:2">
      <c r="A807" s="30" t="s">
        <v>3153</v>
      </c>
      <c r="B807" s="31" t="s">
        <v>3154</v>
      </c>
    </row>
    <row r="808" spans="1:2">
      <c r="A808" s="30" t="s">
        <v>3155</v>
      </c>
      <c r="B808" s="31" t="s">
        <v>3156</v>
      </c>
    </row>
    <row r="809" spans="1:2">
      <c r="A809" s="30" t="s">
        <v>3157</v>
      </c>
      <c r="B809" s="31" t="s">
        <v>3158</v>
      </c>
    </row>
    <row r="810" spans="1:2">
      <c r="A810" s="30" t="s">
        <v>3159</v>
      </c>
      <c r="B810" s="31" t="s">
        <v>3160</v>
      </c>
    </row>
    <row r="811" spans="1:2">
      <c r="A811" s="30" t="s">
        <v>3161</v>
      </c>
      <c r="B811" s="31" t="s">
        <v>3162</v>
      </c>
    </row>
    <row r="812" spans="1:2">
      <c r="A812" s="30" t="s">
        <v>3163</v>
      </c>
      <c r="B812" s="31" t="s">
        <v>3164</v>
      </c>
    </row>
    <row r="813" spans="1:2">
      <c r="A813" s="30" t="s">
        <v>3165</v>
      </c>
      <c r="B813" s="31" t="s">
        <v>3166</v>
      </c>
    </row>
    <row r="814" spans="1:2">
      <c r="A814" s="30" t="s">
        <v>3167</v>
      </c>
      <c r="B814" s="31" t="s">
        <v>3168</v>
      </c>
    </row>
    <row r="815" spans="1:2">
      <c r="A815" s="30" t="s">
        <v>3169</v>
      </c>
      <c r="B815" s="31" t="s">
        <v>3170</v>
      </c>
    </row>
    <row r="816" spans="1:2">
      <c r="A816" s="30" t="s">
        <v>3171</v>
      </c>
      <c r="B816" s="31" t="s">
        <v>3172</v>
      </c>
    </row>
    <row r="817" spans="1:2">
      <c r="A817" s="30" t="s">
        <v>3173</v>
      </c>
      <c r="B817" s="31" t="s">
        <v>3174</v>
      </c>
    </row>
    <row r="818" spans="1:2">
      <c r="A818" s="30" t="s">
        <v>3175</v>
      </c>
      <c r="B818" s="31" t="s">
        <v>3176</v>
      </c>
    </row>
    <row r="819" spans="1:2">
      <c r="A819" s="32" t="s">
        <v>3177</v>
      </c>
      <c r="B819" s="31" t="s">
        <v>3178</v>
      </c>
    </row>
    <row r="820" spans="1:2">
      <c r="A820" s="30" t="s">
        <v>3179</v>
      </c>
      <c r="B820" s="31" t="s">
        <v>3180</v>
      </c>
    </row>
    <row r="821" spans="1:2">
      <c r="A821" s="30" t="s">
        <v>3181</v>
      </c>
      <c r="B821" s="31" t="s">
        <v>3182</v>
      </c>
    </row>
    <row r="822" spans="1:2">
      <c r="A822" s="30" t="s">
        <v>3183</v>
      </c>
      <c r="B822" s="31" t="s">
        <v>3184</v>
      </c>
    </row>
    <row r="823" spans="1:2">
      <c r="A823" s="30" t="s">
        <v>3185</v>
      </c>
      <c r="B823" s="31" t="s">
        <v>3186</v>
      </c>
    </row>
    <row r="824" spans="1:2">
      <c r="A824" s="32" t="s">
        <v>3187</v>
      </c>
      <c r="B824" s="31" t="s">
        <v>3188</v>
      </c>
    </row>
    <row r="825" spans="1:2">
      <c r="A825" s="30" t="s">
        <v>3189</v>
      </c>
      <c r="B825" s="31" t="s">
        <v>3190</v>
      </c>
    </row>
    <row r="826" spans="1:2">
      <c r="A826" s="30" t="s">
        <v>3191</v>
      </c>
      <c r="B826" s="31" t="s">
        <v>3192</v>
      </c>
    </row>
    <row r="827" spans="1:2">
      <c r="A827" s="30" t="s">
        <v>3193</v>
      </c>
      <c r="B827" s="31" t="s">
        <v>3194</v>
      </c>
    </row>
    <row r="828" spans="1:2">
      <c r="A828" s="30" t="s">
        <v>3195</v>
      </c>
      <c r="B828" s="31" t="s">
        <v>3196</v>
      </c>
    </row>
    <row r="829" spans="1:2">
      <c r="A829" s="30" t="s">
        <v>3197</v>
      </c>
      <c r="B829" s="31" t="s">
        <v>3198</v>
      </c>
    </row>
    <row r="830" spans="1:2">
      <c r="A830" s="30" t="s">
        <v>3199</v>
      </c>
      <c r="B830" s="31" t="s">
        <v>3200</v>
      </c>
    </row>
    <row r="831" spans="1:2">
      <c r="A831" s="30" t="s">
        <v>3201</v>
      </c>
      <c r="B831" s="31" t="s">
        <v>3202</v>
      </c>
    </row>
    <row r="832" spans="1:2">
      <c r="A832" s="30" t="s">
        <v>3203</v>
      </c>
      <c r="B832" s="31" t="s">
        <v>3204</v>
      </c>
    </row>
    <row r="833" spans="1:2">
      <c r="A833" s="30" t="s">
        <v>3205</v>
      </c>
      <c r="B833" s="31" t="s">
        <v>3206</v>
      </c>
    </row>
    <row r="834" spans="1:2">
      <c r="A834" s="30" t="s">
        <v>3207</v>
      </c>
      <c r="B834" s="31" t="s">
        <v>3208</v>
      </c>
    </row>
    <row r="835" spans="1:2">
      <c r="A835" s="30" t="s">
        <v>3209</v>
      </c>
      <c r="B835" s="31" t="s">
        <v>3210</v>
      </c>
    </row>
    <row r="836" spans="1:2">
      <c r="A836" s="30" t="s">
        <v>3211</v>
      </c>
      <c r="B836" s="31" t="s">
        <v>3212</v>
      </c>
    </row>
    <row r="837" spans="1:2">
      <c r="A837" s="30" t="s">
        <v>3213</v>
      </c>
      <c r="B837" s="31" t="s">
        <v>3214</v>
      </c>
    </row>
    <row r="838" spans="1:2">
      <c r="A838" s="30" t="s">
        <v>3215</v>
      </c>
      <c r="B838" s="31" t="s">
        <v>3216</v>
      </c>
    </row>
    <row r="839" spans="1:2">
      <c r="A839" s="30" t="s">
        <v>3217</v>
      </c>
      <c r="B839" s="31" t="s">
        <v>3218</v>
      </c>
    </row>
    <row r="840" spans="1:2">
      <c r="A840" s="30" t="s">
        <v>3219</v>
      </c>
      <c r="B840" s="31" t="s">
        <v>3220</v>
      </c>
    </row>
    <row r="841" spans="1:2">
      <c r="A841" s="30" t="s">
        <v>3221</v>
      </c>
      <c r="B841" s="31" t="s">
        <v>3222</v>
      </c>
    </row>
    <row r="842" spans="1:2">
      <c r="A842" s="30" t="s">
        <v>3223</v>
      </c>
      <c r="B842" s="31" t="s">
        <v>3224</v>
      </c>
    </row>
    <row r="843" spans="1:2">
      <c r="A843" s="30" t="s">
        <v>3225</v>
      </c>
      <c r="B843" s="31" t="s">
        <v>3226</v>
      </c>
    </row>
    <row r="844" spans="1:2">
      <c r="A844" s="30" t="s">
        <v>3227</v>
      </c>
      <c r="B844" s="31" t="s">
        <v>3228</v>
      </c>
    </row>
    <row r="845" spans="1:2">
      <c r="A845" s="30" t="s">
        <v>3229</v>
      </c>
      <c r="B845" s="31" t="s">
        <v>3230</v>
      </c>
    </row>
    <row r="846" spans="1:2">
      <c r="A846" s="30" t="s">
        <v>3231</v>
      </c>
      <c r="B846" s="31" t="s">
        <v>3232</v>
      </c>
    </row>
    <row r="847" spans="1:2">
      <c r="A847" s="30" t="s">
        <v>3233</v>
      </c>
      <c r="B847" s="31" t="s">
        <v>3234</v>
      </c>
    </row>
    <row r="848" spans="1:2">
      <c r="A848" s="30" t="s">
        <v>3235</v>
      </c>
      <c r="B848" s="31" t="s">
        <v>3236</v>
      </c>
    </row>
    <row r="849" spans="1:2">
      <c r="A849" s="30" t="s">
        <v>3237</v>
      </c>
      <c r="B849" s="31" t="s">
        <v>3238</v>
      </c>
    </row>
    <row r="850" spans="1:2">
      <c r="A850" s="30" t="s">
        <v>3239</v>
      </c>
      <c r="B850" s="31" t="s">
        <v>3240</v>
      </c>
    </row>
    <row r="851" spans="1:2">
      <c r="A851" s="30" t="s">
        <v>3241</v>
      </c>
      <c r="B851" s="31" t="s">
        <v>3242</v>
      </c>
    </row>
    <row r="852" spans="1:2">
      <c r="A852" s="30" t="s">
        <v>3243</v>
      </c>
      <c r="B852" s="31" t="s">
        <v>3244</v>
      </c>
    </row>
    <row r="853" spans="1:2">
      <c r="A853" s="30" t="s">
        <v>3245</v>
      </c>
      <c r="B853" s="31" t="s">
        <v>3246</v>
      </c>
    </row>
    <row r="854" spans="1:2">
      <c r="A854" s="30" t="s">
        <v>3247</v>
      </c>
      <c r="B854" s="31" t="s">
        <v>3248</v>
      </c>
    </row>
    <row r="855" spans="1:2">
      <c r="A855" s="32" t="s">
        <v>3249</v>
      </c>
      <c r="B855" s="31" t="s">
        <v>3250</v>
      </c>
    </row>
    <row r="856" spans="1:2">
      <c r="A856" s="32" t="s">
        <v>3251</v>
      </c>
      <c r="B856" s="31" t="s">
        <v>3252</v>
      </c>
    </row>
    <row r="857" spans="1:2">
      <c r="A857" s="32" t="s">
        <v>3253</v>
      </c>
      <c r="B857" s="31" t="s">
        <v>3254</v>
      </c>
    </row>
    <row r="858" spans="1:2">
      <c r="A858" s="32" t="s">
        <v>3255</v>
      </c>
      <c r="B858" s="31" t="s">
        <v>3256</v>
      </c>
    </row>
    <row r="859" spans="1:2">
      <c r="A859" s="32" t="s">
        <v>3257</v>
      </c>
      <c r="B859" s="31" t="s">
        <v>3258</v>
      </c>
    </row>
    <row r="860" spans="1:2">
      <c r="A860" s="32" t="s">
        <v>3259</v>
      </c>
      <c r="B860" s="31" t="s">
        <v>3260</v>
      </c>
    </row>
    <row r="861" spans="1:2">
      <c r="A861" s="32" t="s">
        <v>3261</v>
      </c>
      <c r="B861" s="31" t="s">
        <v>3262</v>
      </c>
    </row>
    <row r="862" spans="1:2">
      <c r="A862" s="32" t="s">
        <v>3263</v>
      </c>
      <c r="B862" s="31" t="s">
        <v>3264</v>
      </c>
    </row>
    <row r="863" spans="1:2">
      <c r="A863" s="32" t="s">
        <v>3265</v>
      </c>
      <c r="B863" s="31" t="s">
        <v>3266</v>
      </c>
    </row>
    <row r="864" spans="1:2">
      <c r="A864" s="32" t="s">
        <v>3267</v>
      </c>
      <c r="B864" s="31" t="s">
        <v>3268</v>
      </c>
    </row>
    <row r="865" spans="1:2">
      <c r="A865" s="32" t="s">
        <v>3269</v>
      </c>
      <c r="B865" s="31" t="s">
        <v>3270</v>
      </c>
    </row>
    <row r="866" spans="1:2">
      <c r="A866" s="32" t="s">
        <v>3271</v>
      </c>
      <c r="B866" s="31" t="s">
        <v>3272</v>
      </c>
    </row>
    <row r="867" spans="1:2">
      <c r="A867" s="32" t="s">
        <v>3273</v>
      </c>
      <c r="B867" s="31" t="s">
        <v>3274</v>
      </c>
    </row>
    <row r="868" spans="1:2">
      <c r="A868" s="32" t="s">
        <v>3275</v>
      </c>
      <c r="B868" s="31" t="s">
        <v>3276</v>
      </c>
    </row>
    <row r="869" spans="1:2">
      <c r="A869" s="32" t="s">
        <v>3277</v>
      </c>
      <c r="B869" s="31" t="s">
        <v>3278</v>
      </c>
    </row>
    <row r="870" spans="1:2">
      <c r="A870" s="32" t="s">
        <v>3279</v>
      </c>
      <c r="B870" s="31" t="s">
        <v>3280</v>
      </c>
    </row>
    <row r="871" spans="1:2">
      <c r="A871" s="32" t="s">
        <v>3281</v>
      </c>
      <c r="B871" s="31" t="s">
        <v>3282</v>
      </c>
    </row>
    <row r="872" spans="1:2">
      <c r="A872" s="32" t="s">
        <v>3283</v>
      </c>
      <c r="B872" s="31" t="s">
        <v>3284</v>
      </c>
    </row>
    <row r="873" spans="1:2">
      <c r="A873" s="32" t="s">
        <v>3285</v>
      </c>
      <c r="B873" s="31" t="s">
        <v>3286</v>
      </c>
    </row>
    <row r="874" spans="1:2">
      <c r="A874" s="32" t="s">
        <v>3287</v>
      </c>
      <c r="B874" s="31" t="s">
        <v>3288</v>
      </c>
    </row>
    <row r="875" spans="1:2">
      <c r="A875" s="32" t="s">
        <v>3289</v>
      </c>
      <c r="B875" s="31" t="s">
        <v>3290</v>
      </c>
    </row>
    <row r="876" spans="1:2">
      <c r="A876" s="32" t="s">
        <v>3291</v>
      </c>
      <c r="B876" s="31" t="s">
        <v>3292</v>
      </c>
    </row>
    <row r="877" spans="1:2">
      <c r="A877" s="32" t="s">
        <v>3293</v>
      </c>
      <c r="B877" s="31" t="s">
        <v>3294</v>
      </c>
    </row>
    <row r="878" spans="1:2">
      <c r="A878" s="32" t="s">
        <v>3295</v>
      </c>
      <c r="B878" s="31" t="s">
        <v>3296</v>
      </c>
    </row>
    <row r="879" spans="1:2">
      <c r="A879" s="32" t="s">
        <v>3297</v>
      </c>
      <c r="B879" s="31" t="s">
        <v>3298</v>
      </c>
    </row>
    <row r="880" spans="1:2">
      <c r="A880" s="32" t="s">
        <v>3299</v>
      </c>
      <c r="B880" s="31" t="s">
        <v>3300</v>
      </c>
    </row>
    <row r="881" spans="1:2">
      <c r="A881" s="32" t="s">
        <v>3301</v>
      </c>
      <c r="B881" s="31" t="s">
        <v>3302</v>
      </c>
    </row>
    <row r="882" spans="1:2">
      <c r="A882" s="32" t="s">
        <v>3303</v>
      </c>
      <c r="B882" s="31" t="s">
        <v>3304</v>
      </c>
    </row>
    <row r="883" spans="1:2">
      <c r="A883" s="32" t="s">
        <v>3305</v>
      </c>
      <c r="B883" s="31" t="s">
        <v>3306</v>
      </c>
    </row>
    <row r="884" spans="1:2">
      <c r="A884" s="32" t="s">
        <v>3307</v>
      </c>
      <c r="B884" s="31" t="s">
        <v>3308</v>
      </c>
    </row>
    <row r="885" spans="1:2">
      <c r="A885" s="32" t="s">
        <v>3309</v>
      </c>
      <c r="B885" s="31" t="s">
        <v>3310</v>
      </c>
    </row>
    <row r="886" spans="1:2">
      <c r="A886" s="32" t="s">
        <v>3311</v>
      </c>
      <c r="B886" s="31" t="s">
        <v>3312</v>
      </c>
    </row>
    <row r="887" spans="1:2">
      <c r="A887" s="32" t="s">
        <v>3313</v>
      </c>
      <c r="B887" s="31" t="s">
        <v>3314</v>
      </c>
    </row>
    <row r="888" spans="1:2">
      <c r="A888" s="32" t="s">
        <v>3315</v>
      </c>
      <c r="B888" s="31" t="s">
        <v>3316</v>
      </c>
    </row>
    <row r="889" spans="1:2">
      <c r="A889" s="32" t="s">
        <v>3317</v>
      </c>
      <c r="B889" s="31" t="s">
        <v>3318</v>
      </c>
    </row>
    <row r="890" spans="1:2">
      <c r="A890" s="32" t="s">
        <v>3319</v>
      </c>
      <c r="B890" s="31" t="s">
        <v>3320</v>
      </c>
    </row>
    <row r="891" spans="1:2">
      <c r="A891" s="32" t="s">
        <v>3321</v>
      </c>
      <c r="B891" s="31" t="s">
        <v>3322</v>
      </c>
    </row>
    <row r="892" spans="1:2">
      <c r="A892" s="32" t="s">
        <v>3323</v>
      </c>
      <c r="B892" s="31" t="s">
        <v>3324</v>
      </c>
    </row>
    <row r="893" spans="1:2">
      <c r="A893" s="32" t="s">
        <v>3325</v>
      </c>
      <c r="B893" s="31" t="s">
        <v>3326</v>
      </c>
    </row>
    <row r="894" spans="1:2">
      <c r="A894" s="32" t="s">
        <v>3327</v>
      </c>
      <c r="B894" s="31" t="s">
        <v>3328</v>
      </c>
    </row>
    <row r="895" spans="1:2">
      <c r="A895" s="32" t="s">
        <v>3329</v>
      </c>
      <c r="B895" s="31" t="s">
        <v>3330</v>
      </c>
    </row>
    <row r="896" spans="1:2">
      <c r="A896" s="32" t="s">
        <v>3331</v>
      </c>
      <c r="B896" s="31" t="s">
        <v>3332</v>
      </c>
    </row>
    <row r="897" spans="1:2">
      <c r="A897" s="32" t="s">
        <v>3333</v>
      </c>
      <c r="B897" s="31" t="s">
        <v>3334</v>
      </c>
    </row>
    <row r="898" spans="1:2">
      <c r="A898" s="32" t="s">
        <v>3335</v>
      </c>
      <c r="B898" s="31" t="s">
        <v>3336</v>
      </c>
    </row>
    <row r="899" spans="1:2">
      <c r="A899" s="32" t="s">
        <v>3337</v>
      </c>
      <c r="B899" s="31" t="s">
        <v>3338</v>
      </c>
    </row>
    <row r="900" spans="1:2">
      <c r="A900" s="32" t="s">
        <v>3339</v>
      </c>
      <c r="B900" s="31" t="s">
        <v>3340</v>
      </c>
    </row>
    <row r="901" spans="1:2">
      <c r="A901" s="32" t="s">
        <v>3341</v>
      </c>
      <c r="B901" s="31" t="s">
        <v>3342</v>
      </c>
    </row>
    <row r="902" spans="1:2">
      <c r="A902" s="32" t="s">
        <v>3343</v>
      </c>
      <c r="B902" s="31" t="s">
        <v>3344</v>
      </c>
    </row>
    <row r="903" spans="1:2">
      <c r="A903" s="32" t="s">
        <v>3345</v>
      </c>
      <c r="B903" s="31" t="s">
        <v>3346</v>
      </c>
    </row>
    <row r="904" spans="1:2">
      <c r="A904" s="32" t="s">
        <v>3347</v>
      </c>
      <c r="B904" s="31" t="s">
        <v>3348</v>
      </c>
    </row>
    <row r="905" spans="1:2">
      <c r="A905" s="32" t="s">
        <v>3349</v>
      </c>
      <c r="B905" s="31" t="s">
        <v>3350</v>
      </c>
    </row>
    <row r="906" spans="1:2">
      <c r="A906" s="32" t="s">
        <v>3351</v>
      </c>
      <c r="B906" s="31" t="s">
        <v>3352</v>
      </c>
    </row>
    <row r="907" spans="1:2">
      <c r="A907" s="32" t="s">
        <v>3353</v>
      </c>
      <c r="B907" s="31" t="s">
        <v>3354</v>
      </c>
    </row>
    <row r="908" spans="1:2">
      <c r="A908" s="32" t="s">
        <v>3355</v>
      </c>
      <c r="B908" s="31" t="s">
        <v>3356</v>
      </c>
    </row>
    <row r="909" spans="1:2">
      <c r="A909" s="32" t="s">
        <v>3357</v>
      </c>
      <c r="B909" s="31" t="s">
        <v>3358</v>
      </c>
    </row>
    <row r="910" spans="1:2">
      <c r="A910" s="32" t="s">
        <v>3359</v>
      </c>
      <c r="B910" s="31" t="s">
        <v>3360</v>
      </c>
    </row>
    <row r="911" spans="1:2">
      <c r="A911" s="32" t="s">
        <v>3361</v>
      </c>
      <c r="B911" s="31" t="s">
        <v>3362</v>
      </c>
    </row>
    <row r="912" spans="1:2">
      <c r="A912" s="32" t="s">
        <v>3363</v>
      </c>
      <c r="B912" s="31" t="s">
        <v>3364</v>
      </c>
    </row>
    <row r="913" spans="1:2">
      <c r="A913" s="32" t="s">
        <v>3365</v>
      </c>
      <c r="B913" s="31" t="s">
        <v>3366</v>
      </c>
    </row>
    <row r="914" spans="1:2">
      <c r="A914" s="32" t="s">
        <v>3367</v>
      </c>
      <c r="B914" s="31" t="s">
        <v>3368</v>
      </c>
    </row>
    <row r="915" spans="1:2">
      <c r="A915" s="32" t="s">
        <v>3369</v>
      </c>
      <c r="B915" s="31" t="s">
        <v>3370</v>
      </c>
    </row>
    <row r="916" spans="1:2">
      <c r="A916" s="32" t="s">
        <v>3371</v>
      </c>
      <c r="B916" s="31" t="s">
        <v>3372</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307F4-C98B-4AC8-AEDD-2A58FB5FCA2C}">
  <sheetPr>
    <tabColor theme="0" tint="-0.249977111117893"/>
  </sheetPr>
  <dimension ref="A1:H153"/>
  <sheetViews>
    <sheetView showGridLines="0" workbookViewId="0">
      <selection sqref="A1:A2"/>
    </sheetView>
  </sheetViews>
  <sheetFormatPr baseColWidth="10" defaultColWidth="8.83203125" defaultRowHeight="12"/>
  <cols>
    <col min="1" max="1" width="42.6640625" style="7" customWidth="1"/>
    <col min="2" max="7" width="8.83203125" style="7"/>
    <col min="8" max="8" width="8.83203125" style="33"/>
    <col min="9" max="16384" width="8.83203125" style="7"/>
  </cols>
  <sheetData>
    <row r="1" spans="1:8">
      <c r="A1" s="79" t="s">
        <v>3987</v>
      </c>
      <c r="B1" s="80" t="s">
        <v>3988</v>
      </c>
      <c r="C1" s="80"/>
      <c r="D1" s="80"/>
      <c r="E1" s="80"/>
      <c r="F1" s="80"/>
      <c r="G1" s="80"/>
      <c r="H1" s="80"/>
    </row>
    <row r="2" spans="1:8">
      <c r="A2" s="79"/>
      <c r="B2" s="23" t="s">
        <v>3989</v>
      </c>
      <c r="C2" s="23" t="s">
        <v>3990</v>
      </c>
      <c r="D2" s="23" t="s">
        <v>3991</v>
      </c>
      <c r="E2" s="23" t="s">
        <v>3992</v>
      </c>
      <c r="F2" s="23" t="s">
        <v>3993</v>
      </c>
      <c r="G2" s="23" t="s">
        <v>3994</v>
      </c>
      <c r="H2" s="23" t="s">
        <v>3995</v>
      </c>
    </row>
    <row r="3" spans="1:8" ht="13">
      <c r="A3" s="35" t="s">
        <v>3996</v>
      </c>
      <c r="B3" s="34" t="str">
        <f>IF(_xlfn.XLOOKUP(A3,'Climate adaptation'!E:E,'Climate adaptation'!K:K,"Error",0,1)="N/A","N",IF(_xlfn.XLOOKUP(A3,Water!E:E,Water!J:J,"Error",0,1)="N/A","N",IF(_xlfn.XLOOKUP(A3,'Circular economy'!E:E,'Circular economy'!J:J,"Error",0,1)="N/A","N",IF(_xlfn.XLOOKUP(A3,'Pollution prevention'!E:E,'Pollution prevention'!J:J,"Error",0,1)="N/A","N",IF(_xlfn.XLOOKUP(A3,Biodiversity!E:E,Biodiversity!J:J,"Error",0,1)="N/A","N","Y")))))</f>
        <v>Y</v>
      </c>
      <c r="C3" s="34" t="str">
        <f>IF(_xlfn.XLOOKUP(A3,'Climate mitigation'!E:E,'Climate mitigation'!I:I,"Error",0,1)="N/A","N",IF(_xlfn.XLOOKUP(A3,Water!E:E,Water!K:K,"Error",0,1)="N/A","N",IF(_xlfn.XLOOKUP(A3,'Circular economy'!E:E,'Circular economy'!K:K,"Error",0,1)="N/A","N",IF(_xlfn.XLOOKUP(A3,'Pollution prevention'!E:E,'Pollution prevention'!K:K,"Error",0,1)="N/A","N",IF(_xlfn.XLOOKUP(A3,Biodiversity!E:E,Biodiversity!K:K,"Error",0,1)="N/A","N","Y")))))</f>
        <v>Y</v>
      </c>
      <c r="D3" s="34" t="str">
        <f>IF(_xlfn.XLOOKUP(A3,'Climate mitigation'!E:E,'Climate mitigation'!J:J,"Error",0,1)="N/A","N",IF(_xlfn.XLOOKUP(A3,'Climate adaptation'!E:E,'Climate adaptation'!L:L,"Error",0,1)="N/A","N",IF(_xlfn.XLOOKUP(A3,'Circular economy'!E:E,'Circular economy'!L:L,"Error",0,1)="N/A","N",IF(_xlfn.XLOOKUP(A3,'Pollution prevention'!E:E,'Pollution prevention'!L:L,"Error",0,1)="N/A","N",IF(_xlfn.XLOOKUP(A3,Biodiversity!E:E,Biodiversity!L:L,"Error",0,1)="N/A","N","Y")))))</f>
        <v>Y</v>
      </c>
      <c r="E3" s="34" t="str">
        <f>IF(_xlfn.XLOOKUP(A3,'Climate mitigation'!E:E,'Climate mitigation'!K:K,"Error",0,1)="N/A","N",IF(_xlfn.XLOOKUP(A3,'Climate adaptation'!E:E,'Climate adaptation'!M:M,"Error",0,1)="N/A","N",IF(_xlfn.XLOOKUP(A3,Water!E:E,Water!L:L,"Error",0,1)="N/A","N",IF(_xlfn.XLOOKUP(A3,'Pollution prevention'!E:E,'Pollution prevention'!M:M,"Error",0,1)="N/A","N",IF(_xlfn.XLOOKUP(A3,Biodiversity!E:E,Biodiversity!M:M,"Error",0,1)="N/A","N","Y")))))</f>
        <v>N</v>
      </c>
      <c r="F3" s="34" t="str">
        <f>IF(_xlfn.XLOOKUP(A3,'Climate mitigation'!E:E,'Climate mitigation'!L:L,"Error",0,1)="N/A","N",IF(_xlfn.XLOOKUP(A3,'Climate adaptation'!E:E,'Climate adaptation'!N:N,"Error",0,1)="N/A","N",IF(_xlfn.XLOOKUP(A3,Water!E:E,Water!M:M,"Error",0,1)="N/A","N",IF(_xlfn.XLOOKUP(A3,'Circular economy'!E:E,'Circular economy'!M:M,"Error",0,1)="N/A","N",IF(_xlfn.XLOOKUP(A3,Biodiversity!E:E,Biodiversity!N:N,"Error",0,1)="N/A","N","Y")))))</f>
        <v>Y</v>
      </c>
      <c r="G3" s="34" t="str">
        <f>IF(_xlfn.XLOOKUP(A3,'Climate mitigation'!E:E,'Climate mitigation'!M:M,"Error",0,1)="N/A","N",IF(_xlfn.XLOOKUP(A3,'Climate adaptation'!E:E,'Climate adaptation'!O:O,"Error",0,1)="N/A","N",IF(_xlfn.XLOOKUP(A3,Water!E:E,Water!N:N,"Error",0,1)="N/A","N",IF(_xlfn.XLOOKUP(A3,'Circular economy'!E:E,'Circular economy'!N:N,"Error",0,1)="N/A","N",IF(_xlfn.XLOOKUP(A3,'Pollution prevention'!E:E,'Pollution prevention'!N:N,"Error",0,1)="N/A","N","Y")))))</f>
        <v>Y</v>
      </c>
      <c r="H3" s="34" t="str">
        <f>IF(OR(B3="Y",C3="Y",D3="Y",E3="Y",F3="Y",G3="Y"),"Y","N")</f>
        <v>Y</v>
      </c>
    </row>
    <row r="4" spans="1:8" ht="39">
      <c r="A4" s="35" t="s">
        <v>3998</v>
      </c>
      <c r="B4" s="34" t="str">
        <f>IF(_xlfn.XLOOKUP(A4,'Climate adaptation'!E:E,'Climate adaptation'!K:K,"Error",0,1)="N/A","N",IF(_xlfn.XLOOKUP(A4,Water!E:E,Water!J:J,"Error",0,1)="N/A","N",IF(_xlfn.XLOOKUP(A4,'Circular economy'!E:E,'Circular economy'!J:J,"Error",0,1)="N/A","N",IF(_xlfn.XLOOKUP(A4,'Pollution prevention'!E:E,'Pollution prevention'!J:J,"Error",0,1)="N/A","N",IF(_xlfn.XLOOKUP(A4,Biodiversity!E:E,Biodiversity!J:J,"Error",0,1)="N/A","N","Y")))))</f>
        <v>Y</v>
      </c>
      <c r="C4" s="34" t="str">
        <f>IF(_xlfn.XLOOKUP(A4,'Climate mitigation'!E:E,'Climate mitigation'!I:I,"Error",0,1)="N/A","N",IF(_xlfn.XLOOKUP(A4,Water!E:E,Water!K:K,"Error",0,1)="N/A","N",IF(_xlfn.XLOOKUP(A4,'Circular economy'!E:E,'Circular economy'!K:K,"Error",0,1)="N/A","N",IF(_xlfn.XLOOKUP(A4,'Pollution prevention'!E:E,'Pollution prevention'!K:K,"Error",0,1)="N/A","N",IF(_xlfn.XLOOKUP(A4,Biodiversity!E:E,Biodiversity!K:K,"Error",0,1)="N/A","N","Y")))))</f>
        <v>Y</v>
      </c>
      <c r="D4" s="34" t="str">
        <f>IF(_xlfn.XLOOKUP(A4,'Climate mitigation'!E:E,'Climate mitigation'!J:J,"Error",0,1)="N/A","N",IF(_xlfn.XLOOKUP(A4,'Climate adaptation'!E:E,'Climate adaptation'!L:L,"Error",0,1)="N/A","N",IF(_xlfn.XLOOKUP(A4,'Circular economy'!E:E,'Circular economy'!L:L,"Error",0,1)="N/A","N",IF(_xlfn.XLOOKUP(A4,'Pollution prevention'!E:E,'Pollution prevention'!L:L,"Error",0,1)="N/A","N",IF(_xlfn.XLOOKUP(A4,Biodiversity!E:E,Biodiversity!L:L,"Error",0,1)="N/A","N","Y")))))</f>
        <v>Y</v>
      </c>
      <c r="E4" s="34" t="str">
        <f>IF(_xlfn.XLOOKUP(A4,'Climate mitigation'!E:E,'Climate mitigation'!K:K,"Error",0,1)="N/A","N",IF(_xlfn.XLOOKUP(A4,'Climate adaptation'!E:E,'Climate adaptation'!M:M,"Error",0,1)="N/A","N",IF(_xlfn.XLOOKUP(A4,Water!E:E,Water!L:L,"Error",0,1)="N/A","N",IF(_xlfn.XLOOKUP(A4,'Pollution prevention'!E:E,'Pollution prevention'!M:M,"Error",0,1)="N/A","N",IF(_xlfn.XLOOKUP(A4,Biodiversity!E:E,Biodiversity!M:M,"Error",0,1)="N/A","N","Y")))))</f>
        <v>Y</v>
      </c>
      <c r="F4" s="34" t="str">
        <f>IF(_xlfn.XLOOKUP(A4,'Climate mitigation'!E:E,'Climate mitigation'!L:L,"Error",0,1)="N/A","N",IF(_xlfn.XLOOKUP(A4,'Climate adaptation'!E:E,'Climate adaptation'!N:N,"Error",0,1)="N/A","N",IF(_xlfn.XLOOKUP(A4,Water!E:E,Water!M:M,"Error",0,1)="N/A","N",IF(_xlfn.XLOOKUP(A4,'Circular economy'!E:E,'Circular economy'!M:M,"Error",0,1)="N/A","N",IF(_xlfn.XLOOKUP(A4,Biodiversity!E:E,Biodiversity!N:N,"Error",0,1)="N/A","N","Y")))))</f>
        <v>Y</v>
      </c>
      <c r="G4" s="34" t="str">
        <f>IF(_xlfn.XLOOKUP(A4,'Climate mitigation'!E:E,'Climate mitigation'!M:M,"Error",0,1)="N/A","N",IF(_xlfn.XLOOKUP(A4,'Climate adaptation'!E:E,'Climate adaptation'!O:O,"Error",0,1)="N/A","N",IF(_xlfn.XLOOKUP(A4,Water!E:E,Water!N:N,"Error",0,1)="N/A","N",IF(_xlfn.XLOOKUP(A4,'Circular economy'!E:E,'Circular economy'!N:N,"Error",0,1)="N/A","N",IF(_xlfn.XLOOKUP(A4,'Pollution prevention'!E:E,'Pollution prevention'!N:N,"Error",0,1)="N/A","N","Y")))))</f>
        <v>Y</v>
      </c>
      <c r="H4" s="34" t="str">
        <f t="shared" ref="H4:H25" si="0">IF(OR(B4="Y",C4="Y",D4="Y",E4="Y",F4="Y",G4="Y"),"Y","N")</f>
        <v>Y</v>
      </c>
    </row>
    <row r="5" spans="1:8" ht="13">
      <c r="A5" s="35" t="s">
        <v>3997</v>
      </c>
      <c r="B5" s="34" t="str">
        <f>IF(_xlfn.XLOOKUP(A5,'Climate adaptation'!E:E,'Climate adaptation'!K:K,"Error",0,1)="N/A","N",IF(_xlfn.XLOOKUP(A5,Water!E:E,Water!J:J,"Error",0,1)="N/A","N",IF(_xlfn.XLOOKUP(A5,'Circular economy'!E:E,'Circular economy'!J:J,"Error",0,1)="N/A","N",IF(_xlfn.XLOOKUP(A5,'Pollution prevention'!E:E,'Pollution prevention'!J:J,"Error",0,1)="N/A","N",IF(_xlfn.XLOOKUP(A5,Biodiversity!E:E,Biodiversity!J:J,"Error",0,1)="N/A","N","Y")))))</f>
        <v>Y</v>
      </c>
      <c r="C5" s="34" t="str">
        <f>IF(_xlfn.XLOOKUP(A5,'Climate mitigation'!E:E,'Climate mitigation'!I:I,"Error",0,1)="N/A","N",IF(_xlfn.XLOOKUP(A5,Water!E:E,Water!K:K,"Error",0,1)="N/A","N",IF(_xlfn.XLOOKUP(A5,'Circular economy'!E:E,'Circular economy'!K:K,"Error",0,1)="N/A","N",IF(_xlfn.XLOOKUP(A5,'Pollution prevention'!E:E,'Pollution prevention'!K:K,"Error",0,1)="N/A","N",IF(_xlfn.XLOOKUP(A5,Biodiversity!E:E,Biodiversity!K:K,"Error",0,1)="N/A","N","Y")))))</f>
        <v>Y</v>
      </c>
      <c r="D5" s="34" t="str">
        <f>IF(_xlfn.XLOOKUP(A5,'Climate mitigation'!E:E,'Climate mitigation'!J:J,"Error",0,1)="N/A","N",IF(_xlfn.XLOOKUP(A5,'Climate adaptation'!E:E,'Climate adaptation'!L:L,"Error",0,1)="N/A","N",IF(_xlfn.XLOOKUP(A5,'Circular economy'!E:E,'Circular economy'!L:L,"Error",0,1)="N/A","N",IF(_xlfn.XLOOKUP(A5,'Pollution prevention'!E:E,'Pollution prevention'!L:L,"Error",0,1)="N/A","N",IF(_xlfn.XLOOKUP(A5,Biodiversity!E:E,Biodiversity!L:L,"Error",0,1)="N/A","N","Y")))))</f>
        <v>Y</v>
      </c>
      <c r="E5" s="34" t="str">
        <f>IF(_xlfn.XLOOKUP(A5,'Climate mitigation'!E:E,'Climate mitigation'!K:K,"Error",0,1)="N/A","N",IF(_xlfn.XLOOKUP(A5,'Climate adaptation'!E:E,'Climate adaptation'!M:M,"Error",0,1)="N/A","N",IF(_xlfn.XLOOKUP(A5,Water!E:E,Water!L:L,"Error",0,1)="N/A","N",IF(_xlfn.XLOOKUP(A5,'Pollution prevention'!E:E,'Pollution prevention'!M:M,"Error",0,1)="N/A","N",IF(_xlfn.XLOOKUP(A5,Biodiversity!E:E,Biodiversity!M:M,"Error",0,1)="N/A","N","Y")))))</f>
        <v>Y</v>
      </c>
      <c r="F5" s="34" t="str">
        <f>IF(_xlfn.XLOOKUP(A5,'Climate mitigation'!E:E,'Climate mitigation'!L:L,"Error",0,1)="N/A","N",IF(_xlfn.XLOOKUP(A5,'Climate adaptation'!E:E,'Climate adaptation'!N:N,"Error",0,1)="N/A","N",IF(_xlfn.XLOOKUP(A5,Water!E:E,Water!M:M,"Error",0,1)="N/A","N",IF(_xlfn.XLOOKUP(A5,'Circular economy'!E:E,'Circular economy'!M:M,"Error",0,1)="N/A","N",IF(_xlfn.XLOOKUP(A5,Biodiversity!E:E,Biodiversity!N:N,"Error",0,1)="N/A","N","Y")))))</f>
        <v>Y</v>
      </c>
      <c r="G5" s="34" t="str">
        <f>IF(_xlfn.XLOOKUP(A5,'Climate mitigation'!E:E,'Climate mitigation'!M:M,"Error",0,1)="N/A","N",IF(_xlfn.XLOOKUP(A5,'Climate adaptation'!E:E,'Climate adaptation'!O:O,"Error",0,1)="N/A","N",IF(_xlfn.XLOOKUP(A5,Water!E:E,Water!N:N,"Error",0,1)="N/A","N",IF(_xlfn.XLOOKUP(A5,'Circular economy'!E:E,'Circular economy'!N:N,"Error",0,1)="N/A","N",IF(_xlfn.XLOOKUP(A5,'Pollution prevention'!E:E,'Pollution prevention'!N:N,"Error",0,1)="N/A","N","Y")))))</f>
        <v>Y</v>
      </c>
      <c r="H5" s="34" t="str">
        <f t="shared" si="0"/>
        <v>Y</v>
      </c>
    </row>
    <row r="6" spans="1:8" ht="13">
      <c r="A6" s="35" t="s">
        <v>3999</v>
      </c>
      <c r="B6" s="34" t="str">
        <f>IF(_xlfn.XLOOKUP(A6,'Climate adaptation'!E:E,'Climate adaptation'!K:K,"Error",0,1)="N/A","N",IF(_xlfn.XLOOKUP(A6,Water!E:E,Water!J:J,"Error",0,1)="N/A","N",IF(_xlfn.XLOOKUP(A6,'Circular economy'!E:E,'Circular economy'!J:J,"Error",0,1)="N/A","N",IF(_xlfn.XLOOKUP(A6,'Pollution prevention'!E:E,'Pollution prevention'!J:J,"Error",0,1)="N/A","N",IF(_xlfn.XLOOKUP(A6,Biodiversity!E:E,Biodiversity!J:J,"Error",0,1)="N/A","N","Y")))))</f>
        <v>Y</v>
      </c>
      <c r="C6" s="34" t="str">
        <f>IF(_xlfn.XLOOKUP(A6,'Climate mitigation'!E:E,'Climate mitigation'!I:I,"Error",0,1)="N/A","N",IF(_xlfn.XLOOKUP(A6,Water!E:E,Water!K:K,"Error",0,1)="N/A","N",IF(_xlfn.XLOOKUP(A6,'Circular economy'!E:E,'Circular economy'!K:K,"Error",0,1)="N/A","N",IF(_xlfn.XLOOKUP(A6,'Pollution prevention'!E:E,'Pollution prevention'!K:K,"Error",0,1)="N/A","N",IF(_xlfn.XLOOKUP(A6,Biodiversity!E:E,Biodiversity!K:K,"Error",0,1)="N/A","N","Y")))))</f>
        <v>Y</v>
      </c>
      <c r="D6" s="34" t="str">
        <f>IF(_xlfn.XLOOKUP(A6,'Climate mitigation'!E:E,'Climate mitigation'!J:J,"Error",0,1)="N/A","N",IF(_xlfn.XLOOKUP(A6,'Climate adaptation'!E:E,'Climate adaptation'!L:L,"Error",0,1)="N/A","N",IF(_xlfn.XLOOKUP(A6,'Circular economy'!E:E,'Circular economy'!L:L,"Error",0,1)="N/A","N",IF(_xlfn.XLOOKUP(A6,'Pollution prevention'!E:E,'Pollution prevention'!L:L,"Error",0,1)="N/A","N",IF(_xlfn.XLOOKUP(A6,Biodiversity!E:E,Biodiversity!L:L,"Error",0,1)="N/A","N","Y")))))</f>
        <v>Y</v>
      </c>
      <c r="E6" s="34" t="str">
        <f>IF(_xlfn.XLOOKUP(A6,'Climate mitigation'!E:E,'Climate mitigation'!K:K,"Error",0,1)="N/A","N",IF(_xlfn.XLOOKUP(A6,'Climate adaptation'!E:E,'Climate adaptation'!M:M,"Error",0,1)="N/A","N",IF(_xlfn.XLOOKUP(A6,Water!E:E,Water!L:L,"Error",0,1)="N/A","N",IF(_xlfn.XLOOKUP(A6,'Pollution prevention'!E:E,'Pollution prevention'!M:M,"Error",0,1)="N/A","N",IF(_xlfn.XLOOKUP(A6,Biodiversity!E:E,Biodiversity!M:M,"Error",0,1)="N/A","N","Y")))))</f>
        <v>Y</v>
      </c>
      <c r="F6" s="34" t="str">
        <f>IF(_xlfn.XLOOKUP(A6,'Climate mitigation'!E:E,'Climate mitigation'!L:L,"Error",0,1)="N/A","N",IF(_xlfn.XLOOKUP(A6,'Climate adaptation'!E:E,'Climate adaptation'!N:N,"Error",0,1)="N/A","N",IF(_xlfn.XLOOKUP(A6,Water!E:E,Water!M:M,"Error",0,1)="N/A","N",IF(_xlfn.XLOOKUP(A6,'Circular economy'!E:E,'Circular economy'!M:M,"Error",0,1)="N/A","N",IF(_xlfn.XLOOKUP(A6,Biodiversity!E:E,Biodiversity!N:N,"Error",0,1)="N/A","N","Y")))))</f>
        <v>Y</v>
      </c>
      <c r="G6" s="34" t="str">
        <f>IF(_xlfn.XLOOKUP(A6,'Climate mitigation'!E:E,'Climate mitigation'!M:M,"Error",0,1)="N/A","N",IF(_xlfn.XLOOKUP(A6,'Climate adaptation'!E:E,'Climate adaptation'!O:O,"Error",0,1)="N/A","N",IF(_xlfn.XLOOKUP(A6,Water!E:E,Water!N:N,"Error",0,1)="N/A","N",IF(_xlfn.XLOOKUP(A6,'Circular economy'!E:E,'Circular economy'!N:N,"Error",0,1)="N/A","N",IF(_xlfn.XLOOKUP(A6,'Pollution prevention'!E:E,'Pollution prevention'!N:N,"Error",0,1)="N/A","N","Y")))))</f>
        <v>Y</v>
      </c>
      <c r="H6" s="34" t="str">
        <f t="shared" si="0"/>
        <v>Y</v>
      </c>
    </row>
    <row r="7" spans="1:8" ht="13">
      <c r="A7" s="35" t="s">
        <v>4000</v>
      </c>
      <c r="B7" s="34" t="str">
        <f>IF(_xlfn.XLOOKUP(A7,'Climate adaptation'!E:E,'Climate adaptation'!K:K,"Error",0,1)="N/A","N",IF(_xlfn.XLOOKUP(A7,Water!E:E,Water!J:J,"Error",0,1)="N/A","N",IF(_xlfn.XLOOKUP(A7,'Circular economy'!E:E,'Circular economy'!J:J,"Error",0,1)="N/A","N",IF(_xlfn.XLOOKUP(A7,'Pollution prevention'!E:E,'Pollution prevention'!J:J,"Error",0,1)="N/A","N",IF(_xlfn.XLOOKUP(A7,Biodiversity!E:E,Biodiversity!J:J,"Error",0,1)="N/A","N","Y")))))</f>
        <v>Y</v>
      </c>
      <c r="C7" s="34" t="str">
        <f>IF(_xlfn.XLOOKUP(A7,'Climate mitigation'!E:E,'Climate mitigation'!I:I,"Error",0,1)="N/A","N",IF(_xlfn.XLOOKUP(A7,Water!E:E,Water!K:K,"Error",0,1)="N/A","N",IF(_xlfn.XLOOKUP(A7,'Circular economy'!E:E,'Circular economy'!K:K,"Error",0,1)="N/A","N",IF(_xlfn.XLOOKUP(A7,'Pollution prevention'!E:E,'Pollution prevention'!K:K,"Error",0,1)="N/A","N",IF(_xlfn.XLOOKUP(A7,Biodiversity!E:E,Biodiversity!K:K,"Error",0,1)="N/A","N","Y")))))</f>
        <v>Y</v>
      </c>
      <c r="D7" s="34" t="str">
        <f>IF(_xlfn.XLOOKUP(A7,'Climate mitigation'!E:E,'Climate mitigation'!J:J,"Error",0,1)="N/A","N",IF(_xlfn.XLOOKUP(A7,'Climate adaptation'!E:E,'Climate adaptation'!L:L,"Error",0,1)="N/A","N",IF(_xlfn.XLOOKUP(A7,'Circular economy'!E:E,'Circular economy'!L:L,"Error",0,1)="N/A","N",IF(_xlfn.XLOOKUP(A7,'Pollution prevention'!E:E,'Pollution prevention'!L:L,"Error",0,1)="N/A","N",IF(_xlfn.XLOOKUP(A7,Biodiversity!E:E,Biodiversity!L:L,"Error",0,1)="N/A","N","Y")))))</f>
        <v>Y</v>
      </c>
      <c r="E7" s="34" t="str">
        <f>IF(_xlfn.XLOOKUP(A7,'Climate mitigation'!E:E,'Climate mitigation'!K:K,"Error",0,1)="N/A","N",IF(_xlfn.XLOOKUP(A7,'Climate adaptation'!E:E,'Climate adaptation'!M:M,"Error",0,1)="N/A","N",IF(_xlfn.XLOOKUP(A7,Water!E:E,Water!L:L,"Error",0,1)="N/A","N",IF(_xlfn.XLOOKUP(A7,'Pollution prevention'!E:E,'Pollution prevention'!M:M,"Error",0,1)="N/A","N",IF(_xlfn.XLOOKUP(A7,Biodiversity!E:E,Biodiversity!M:M,"Error",0,1)="N/A","N","Y")))))</f>
        <v>Y</v>
      </c>
      <c r="F7" s="34" t="str">
        <f>IF(_xlfn.XLOOKUP(A7,'Climate mitigation'!E:E,'Climate mitigation'!L:L,"Error",0,1)="N/A","N",IF(_xlfn.XLOOKUP(A7,'Climate adaptation'!E:E,'Climate adaptation'!N:N,"Error",0,1)="N/A","N",IF(_xlfn.XLOOKUP(A7,Water!E:E,Water!M:M,"Error",0,1)="N/A","N",IF(_xlfn.XLOOKUP(A7,'Circular economy'!E:E,'Circular economy'!M:M,"Error",0,1)="N/A","N",IF(_xlfn.XLOOKUP(A7,Biodiversity!E:E,Biodiversity!N:N,"Error",0,1)="N/A","N","Y")))))</f>
        <v>Y</v>
      </c>
      <c r="G7" s="34" t="str">
        <f>IF(_xlfn.XLOOKUP(A7,'Climate mitigation'!E:E,'Climate mitigation'!M:M,"Error",0,1)="N/A","N",IF(_xlfn.XLOOKUP(A7,'Climate adaptation'!E:E,'Climate adaptation'!O:O,"Error",0,1)="N/A","N",IF(_xlfn.XLOOKUP(A7,Water!E:E,Water!N:N,"Error",0,1)="N/A","N",IF(_xlfn.XLOOKUP(A7,'Circular economy'!E:E,'Circular economy'!N:N,"Error",0,1)="N/A","N",IF(_xlfn.XLOOKUP(A7,'Pollution prevention'!E:E,'Pollution prevention'!N:N,"Error",0,1)="N/A","N","Y")))))</f>
        <v>Y</v>
      </c>
      <c r="H7" s="34" t="str">
        <f t="shared" si="0"/>
        <v>Y</v>
      </c>
    </row>
    <row r="8" spans="1:8" ht="13">
      <c r="A8" s="35" t="s">
        <v>4001</v>
      </c>
      <c r="B8" s="34" t="str">
        <f>IF(_xlfn.XLOOKUP(A8,'Climate adaptation'!E:E,'Climate adaptation'!K:K,"Error",0,1)="N/A","N",IF(_xlfn.XLOOKUP(A8,Water!E:E,Water!J:J,"Error",0,1)="N/A","N",IF(_xlfn.XLOOKUP(A8,'Circular economy'!E:E,'Circular economy'!J:J,"Error",0,1)="N/A","N",IF(_xlfn.XLOOKUP(A8,'Pollution prevention'!E:E,'Pollution prevention'!J:J,"Error",0,1)="N/A","N",IF(_xlfn.XLOOKUP(A8,Biodiversity!E:E,Biodiversity!J:J,"Error",0,1)="N/A","N","Y")))))</f>
        <v>N</v>
      </c>
      <c r="C8" s="34" t="str">
        <f>IF(_xlfn.XLOOKUP(A8,'Climate mitigation'!E:E,'Climate mitigation'!I:I,"Error",0,1)="N/A","N",IF(_xlfn.XLOOKUP(A8,Water!E:E,Water!K:K,"Error",0,1)="N/A","N",IF(_xlfn.XLOOKUP(A8,'Circular economy'!E:E,'Circular economy'!K:K,"Error",0,1)="N/A","N",IF(_xlfn.XLOOKUP(A8,'Pollution prevention'!E:E,'Pollution prevention'!K:K,"Error",0,1)="N/A","N",IF(_xlfn.XLOOKUP(A8,Biodiversity!E:E,Biodiversity!K:K,"Error",0,1)="N/A","N","Y")))))</f>
        <v>Y</v>
      </c>
      <c r="D8" s="34" t="str">
        <f>IF(_xlfn.XLOOKUP(A8,'Climate mitigation'!E:E,'Climate mitigation'!J:J,"Error",0,1)="N/A","N",IF(_xlfn.XLOOKUP(A8,'Climate adaptation'!E:E,'Climate adaptation'!L:L,"Error",0,1)="N/A","N",IF(_xlfn.XLOOKUP(A8,'Circular economy'!E:E,'Circular economy'!L:L,"Error",0,1)="N/A","N",IF(_xlfn.XLOOKUP(A8,'Pollution prevention'!E:E,'Pollution prevention'!L:L,"Error",0,1)="N/A","N",IF(_xlfn.XLOOKUP(A8,Biodiversity!E:E,Biodiversity!L:L,"Error",0,1)="N/A","N","Y")))))</f>
        <v>Y</v>
      </c>
      <c r="E8" s="34" t="str">
        <f>IF(_xlfn.XLOOKUP(A8,'Climate mitigation'!E:E,'Climate mitigation'!K:K,"Error",0,1)="N/A","N",IF(_xlfn.XLOOKUP(A8,'Climate adaptation'!E:E,'Climate adaptation'!M:M,"Error",0,1)="N/A","N",IF(_xlfn.XLOOKUP(A8,Water!E:E,Water!L:L,"Error",0,1)="N/A","N",IF(_xlfn.XLOOKUP(A8,'Pollution prevention'!E:E,'Pollution prevention'!M:M,"Error",0,1)="N/A","N",IF(_xlfn.XLOOKUP(A8,Biodiversity!E:E,Biodiversity!M:M,"Error",0,1)="N/A","N","Y")))))</f>
        <v>Y</v>
      </c>
      <c r="F8" s="34" t="str">
        <f>IF(_xlfn.XLOOKUP(A8,'Climate mitigation'!E:E,'Climate mitigation'!L:L,"Error",0,1)="N/A","N",IF(_xlfn.XLOOKUP(A8,'Climate adaptation'!E:E,'Climate adaptation'!N:N,"Error",0,1)="N/A","N",IF(_xlfn.XLOOKUP(A8,Water!E:E,Water!M:M,"Error",0,1)="N/A","N",IF(_xlfn.XLOOKUP(A8,'Circular economy'!E:E,'Circular economy'!M:M,"Error",0,1)="N/A","N",IF(_xlfn.XLOOKUP(A8,Biodiversity!E:E,Biodiversity!N:N,"Error",0,1)="N/A","N","Y")))))</f>
        <v>Y</v>
      </c>
      <c r="G8" s="34" t="str">
        <f>IF(_xlfn.XLOOKUP(A8,'Climate mitigation'!E:E,'Climate mitigation'!M:M,"Error",0,1)="N/A","N",IF(_xlfn.XLOOKUP(A8,'Climate adaptation'!E:E,'Climate adaptation'!O:O,"Error",0,1)="N/A","N",IF(_xlfn.XLOOKUP(A8,Water!E:E,Water!N:N,"Error",0,1)="N/A","N",IF(_xlfn.XLOOKUP(A8,'Circular economy'!E:E,'Circular economy'!N:N,"Error",0,1)="N/A","N",IF(_xlfn.XLOOKUP(A8,'Pollution prevention'!E:E,'Pollution prevention'!N:N,"Error",0,1)="N/A","N","Y")))))</f>
        <v>Y</v>
      </c>
      <c r="H8" s="34" t="str">
        <f t="shared" si="0"/>
        <v>Y</v>
      </c>
    </row>
    <row r="9" spans="1:8" ht="26">
      <c r="A9" s="35" t="s">
        <v>4002</v>
      </c>
      <c r="B9" s="34" t="str">
        <f>IF(_xlfn.XLOOKUP(A9,'Climate adaptation'!E:E,'Climate adaptation'!K:K,"Error",0,1)="N/A","N",IF(_xlfn.XLOOKUP(A9,Water!E:E,Water!J:J,"Error",0,1)="N/A","N",IF(_xlfn.XLOOKUP(A9,'Circular economy'!E:E,'Circular economy'!J:J,"Error",0,1)="N/A","N",IF(_xlfn.XLOOKUP(A9,'Pollution prevention'!E:E,'Pollution prevention'!J:J,"Error",0,1)="N/A","N",IF(_xlfn.XLOOKUP(A9,Biodiversity!E:E,Biodiversity!J:J,"Error",0,1)="N/A","N","Y")))))</f>
        <v>N</v>
      </c>
      <c r="C9" s="34" t="str">
        <f>IF(_xlfn.XLOOKUP(A9,'Climate mitigation'!E:E,'Climate mitigation'!I:I,"Error",0,1)="N/A","N",IF(_xlfn.XLOOKUP(A9,Water!E:E,Water!K:K,"Error",0,1)="N/A","N",IF(_xlfn.XLOOKUP(A9,'Circular economy'!E:E,'Circular economy'!K:K,"Error",0,1)="N/A","N",IF(_xlfn.XLOOKUP(A9,'Pollution prevention'!E:E,'Pollution prevention'!K:K,"Error",0,1)="N/A","N",IF(_xlfn.XLOOKUP(A9,Biodiversity!E:E,Biodiversity!K:K,"Error",0,1)="N/A","N","Y")))))</f>
        <v>Y</v>
      </c>
      <c r="D9" s="34" t="str">
        <f>IF(_xlfn.XLOOKUP(A9,'Climate mitigation'!E:E,'Climate mitigation'!J:J,"Error",0,1)="N/A","N",IF(_xlfn.XLOOKUP(A9,'Climate adaptation'!E:E,'Climate adaptation'!L:L,"Error",0,1)="N/A","N",IF(_xlfn.XLOOKUP(A9,'Circular economy'!E:E,'Circular economy'!L:L,"Error",0,1)="N/A","N",IF(_xlfn.XLOOKUP(A9,'Pollution prevention'!E:E,'Pollution prevention'!L:L,"Error",0,1)="N/A","N",IF(_xlfn.XLOOKUP(A9,Biodiversity!E:E,Biodiversity!L:L,"Error",0,1)="N/A","N","Y")))))</f>
        <v>Y</v>
      </c>
      <c r="E9" s="34" t="str">
        <f>IF(_xlfn.XLOOKUP(A9,'Climate mitigation'!E:E,'Climate mitigation'!K:K,"Error",0,1)="N/A","N",IF(_xlfn.XLOOKUP(A9,'Climate adaptation'!E:E,'Climate adaptation'!M:M,"Error",0,1)="N/A","N",IF(_xlfn.XLOOKUP(A9,Water!E:E,Water!L:L,"Error",0,1)="N/A","N",IF(_xlfn.XLOOKUP(A9,'Pollution prevention'!E:E,'Pollution prevention'!M:M,"Error",0,1)="N/A","N",IF(_xlfn.XLOOKUP(A9,Biodiversity!E:E,Biodiversity!M:M,"Error",0,1)="N/A","N","Y")))))</f>
        <v>Y</v>
      </c>
      <c r="F9" s="34" t="str">
        <f>IF(_xlfn.XLOOKUP(A9,'Climate mitigation'!E:E,'Climate mitigation'!L:L,"Error",0,1)="N/A","N",IF(_xlfn.XLOOKUP(A9,'Climate adaptation'!E:E,'Climate adaptation'!N:N,"Error",0,1)="N/A","N",IF(_xlfn.XLOOKUP(A9,Water!E:E,Water!M:M,"Error",0,1)="N/A","N",IF(_xlfn.XLOOKUP(A9,'Circular economy'!E:E,'Circular economy'!M:M,"Error",0,1)="N/A","N",IF(_xlfn.XLOOKUP(A9,Biodiversity!E:E,Biodiversity!N:N,"Error",0,1)="N/A","N","Y")))))</f>
        <v>Y</v>
      </c>
      <c r="G9" s="34" t="str">
        <f>IF(_xlfn.XLOOKUP(A9,'Climate mitigation'!E:E,'Climate mitigation'!M:M,"Error",0,1)="N/A","N",IF(_xlfn.XLOOKUP(A9,'Climate adaptation'!E:E,'Climate adaptation'!O:O,"Error",0,1)="N/A","N",IF(_xlfn.XLOOKUP(A9,Water!E:E,Water!N:N,"Error",0,1)="N/A","N",IF(_xlfn.XLOOKUP(A9,'Circular economy'!E:E,'Circular economy'!N:N,"Error",0,1)="N/A","N",IF(_xlfn.XLOOKUP(A9,'Pollution prevention'!E:E,'Pollution prevention'!N:N,"Error",0,1)="N/A","N","Y")))))</f>
        <v>Y</v>
      </c>
      <c r="H9" s="34" t="str">
        <f t="shared" si="0"/>
        <v>Y</v>
      </c>
    </row>
    <row r="10" spans="1:8" ht="13">
      <c r="A10" s="35" t="s">
        <v>4003</v>
      </c>
      <c r="B10" s="34" t="str">
        <f>IF(_xlfn.XLOOKUP(A10,'Climate adaptation'!E:E,'Climate adaptation'!K:K,"Error",0,1)="N/A","N",IF(_xlfn.XLOOKUP(A10,Water!E:E,Water!J:J,"Error",0,1)="N/A","N",IF(_xlfn.XLOOKUP(A10,'Circular economy'!E:E,'Circular economy'!J:J,"Error",0,1)="N/A","N",IF(_xlfn.XLOOKUP(A10,'Pollution prevention'!E:E,'Pollution prevention'!J:J,"Error",0,1)="N/A","N",IF(_xlfn.XLOOKUP(A10,Biodiversity!E:E,Biodiversity!J:J,"Error",0,1)="N/A","N","Y")))))</f>
        <v>N</v>
      </c>
      <c r="C10" s="34" t="str">
        <f>IF(_xlfn.XLOOKUP(A10,'Climate mitigation'!E:E,'Climate mitigation'!I:I,"Error",0,1)="N/A","N",IF(_xlfn.XLOOKUP(A10,Water!E:E,Water!K:K,"Error",0,1)="N/A","N",IF(_xlfn.XLOOKUP(A10,'Circular economy'!E:E,'Circular economy'!K:K,"Error",0,1)="N/A","N",IF(_xlfn.XLOOKUP(A10,'Pollution prevention'!E:E,'Pollution prevention'!K:K,"Error",0,1)="N/A","N",IF(_xlfn.XLOOKUP(A10,Biodiversity!E:E,Biodiversity!K:K,"Error",0,1)="N/A","N","Y")))))</f>
        <v>Y</v>
      </c>
      <c r="D10" s="34" t="str">
        <f>IF(_xlfn.XLOOKUP(A10,'Climate mitigation'!E:E,'Climate mitigation'!J:J,"Error",0,1)="N/A","N",IF(_xlfn.XLOOKUP(A10,'Climate adaptation'!E:E,'Climate adaptation'!L:L,"Error",0,1)="N/A","N",IF(_xlfn.XLOOKUP(A10,'Circular economy'!E:E,'Circular economy'!L:L,"Error",0,1)="N/A","N",IF(_xlfn.XLOOKUP(A10,'Pollution prevention'!E:E,'Pollution prevention'!L:L,"Error",0,1)="N/A","N",IF(_xlfn.XLOOKUP(A10,Biodiversity!E:E,Biodiversity!L:L,"Error",0,1)="N/A","N","Y")))))</f>
        <v>Y</v>
      </c>
      <c r="E10" s="34" t="str">
        <f>IF(_xlfn.XLOOKUP(A10,'Climate mitigation'!E:E,'Climate mitigation'!K:K,"Error",0,1)="N/A","N",IF(_xlfn.XLOOKUP(A10,'Climate adaptation'!E:E,'Climate adaptation'!M:M,"Error",0,1)="N/A","N",IF(_xlfn.XLOOKUP(A10,Water!E:E,Water!L:L,"Error",0,1)="N/A","N",IF(_xlfn.XLOOKUP(A10,'Pollution prevention'!E:E,'Pollution prevention'!M:M,"Error",0,1)="N/A","N",IF(_xlfn.XLOOKUP(A10,Biodiversity!E:E,Biodiversity!M:M,"Error",0,1)="N/A","N","Y")))))</f>
        <v>Y</v>
      </c>
      <c r="F10" s="34" t="str">
        <f>IF(_xlfn.XLOOKUP(A10,'Climate mitigation'!E:E,'Climate mitigation'!L:L,"Error",0,1)="N/A","N",IF(_xlfn.XLOOKUP(A10,'Climate adaptation'!E:E,'Climate adaptation'!N:N,"Error",0,1)="N/A","N",IF(_xlfn.XLOOKUP(A10,Water!E:E,Water!M:M,"Error",0,1)="N/A","N",IF(_xlfn.XLOOKUP(A10,'Circular economy'!E:E,'Circular economy'!M:M,"Error",0,1)="N/A","N",IF(_xlfn.XLOOKUP(A10,Biodiversity!E:E,Biodiversity!N:N,"Error",0,1)="N/A","N","Y")))))</f>
        <v>Y</v>
      </c>
      <c r="G10" s="34" t="str">
        <f>IF(_xlfn.XLOOKUP(A10,'Climate mitigation'!E:E,'Climate mitigation'!M:M,"Error",0,1)="N/A","N",IF(_xlfn.XLOOKUP(A10,'Climate adaptation'!E:E,'Climate adaptation'!O:O,"Error",0,1)="N/A","N",IF(_xlfn.XLOOKUP(A10,Water!E:E,Water!N:N,"Error",0,1)="N/A","N",IF(_xlfn.XLOOKUP(A10,'Circular economy'!E:E,'Circular economy'!N:N,"Error",0,1)="N/A","N",IF(_xlfn.XLOOKUP(A10,'Pollution prevention'!E:E,'Pollution prevention'!N:N,"Error",0,1)="N/A","N","Y")))))</f>
        <v>Y</v>
      </c>
      <c r="H10" s="34" t="str">
        <f t="shared" si="0"/>
        <v>Y</v>
      </c>
    </row>
    <row r="11" spans="1:8" ht="13">
      <c r="A11" s="35" t="s">
        <v>4004</v>
      </c>
      <c r="B11" s="34" t="str">
        <f>IF(_xlfn.XLOOKUP(A11,'Climate adaptation'!E:E,'Climate adaptation'!K:K,"Error",0,1)="N/A","N",IF(_xlfn.XLOOKUP(A11,Water!E:E,Water!J:J,"Error",0,1)="N/A","N",IF(_xlfn.XLOOKUP(A11,'Circular economy'!E:E,'Circular economy'!J:J,"Error",0,1)="N/A","N",IF(_xlfn.XLOOKUP(A11,'Pollution prevention'!E:E,'Pollution prevention'!J:J,"Error",0,1)="N/A","N",IF(_xlfn.XLOOKUP(A11,Biodiversity!E:E,Biodiversity!J:J,"Error",0,1)="N/A","N","Y")))))</f>
        <v>N</v>
      </c>
      <c r="C11" s="34" t="str">
        <f>IF(_xlfn.XLOOKUP(A11,'Climate mitigation'!E:E,'Climate mitigation'!I:I,"Error",0,1)="N/A","N",IF(_xlfn.XLOOKUP(A11,Water!E:E,Water!K:K,"Error",0,1)="N/A","N",IF(_xlfn.XLOOKUP(A11,'Circular economy'!E:E,'Circular economy'!K:K,"Error",0,1)="N/A","N",IF(_xlfn.XLOOKUP(A11,'Pollution prevention'!E:E,'Pollution prevention'!K:K,"Error",0,1)="N/A","N",IF(_xlfn.XLOOKUP(A11,Biodiversity!E:E,Biodiversity!K:K,"Error",0,1)="N/A","N","Y")))))</f>
        <v>Y</v>
      </c>
      <c r="D11" s="34" t="str">
        <f>IF(_xlfn.XLOOKUP(A11,'Climate mitigation'!E:E,'Climate mitigation'!J:J,"Error",0,1)="N/A","N",IF(_xlfn.XLOOKUP(A11,'Climate adaptation'!E:E,'Climate adaptation'!L:L,"Error",0,1)="N/A","N",IF(_xlfn.XLOOKUP(A11,'Circular economy'!E:E,'Circular economy'!L:L,"Error",0,1)="N/A","N",IF(_xlfn.XLOOKUP(A11,'Pollution prevention'!E:E,'Pollution prevention'!L:L,"Error",0,1)="N/A","N",IF(_xlfn.XLOOKUP(A11,Biodiversity!E:E,Biodiversity!L:L,"Error",0,1)="N/A","N","Y")))))</f>
        <v>Y</v>
      </c>
      <c r="E11" s="34" t="str">
        <f>IF(_xlfn.XLOOKUP(A11,'Climate mitigation'!E:E,'Climate mitigation'!K:K,"Error",0,1)="N/A","N",IF(_xlfn.XLOOKUP(A11,'Climate adaptation'!E:E,'Climate adaptation'!M:M,"Error",0,1)="N/A","N",IF(_xlfn.XLOOKUP(A11,Water!E:E,Water!L:L,"Error",0,1)="N/A","N",IF(_xlfn.XLOOKUP(A11,'Pollution prevention'!E:E,'Pollution prevention'!M:M,"Error",0,1)="N/A","N",IF(_xlfn.XLOOKUP(A11,Biodiversity!E:E,Biodiversity!M:M,"Error",0,1)="N/A","N","Y")))))</f>
        <v>Y</v>
      </c>
      <c r="F11" s="34" t="str">
        <f>IF(_xlfn.XLOOKUP(A11,'Climate mitigation'!E:E,'Climate mitigation'!L:L,"Error",0,1)="N/A","N",IF(_xlfn.XLOOKUP(A11,'Climate adaptation'!E:E,'Climate adaptation'!N:N,"Error",0,1)="N/A","N",IF(_xlfn.XLOOKUP(A11,Water!E:E,Water!M:M,"Error",0,1)="N/A","N",IF(_xlfn.XLOOKUP(A11,'Circular economy'!E:E,'Circular economy'!M:M,"Error",0,1)="N/A","N",IF(_xlfn.XLOOKUP(A11,Biodiversity!E:E,Biodiversity!N:N,"Error",0,1)="N/A","N","Y")))))</f>
        <v>Y</v>
      </c>
      <c r="G11" s="34" t="str">
        <f>IF(_xlfn.XLOOKUP(A11,'Climate mitigation'!E:E,'Climate mitigation'!M:M,"Error",0,1)="N/A","N",IF(_xlfn.XLOOKUP(A11,'Climate adaptation'!E:E,'Climate adaptation'!O:O,"Error",0,1)="N/A","N",IF(_xlfn.XLOOKUP(A11,Water!E:E,Water!N:N,"Error",0,1)="N/A","N",IF(_xlfn.XLOOKUP(A11,'Circular economy'!E:E,'Circular economy'!N:N,"Error",0,1)="N/A","N",IF(_xlfn.XLOOKUP(A11,'Pollution prevention'!E:E,'Pollution prevention'!N:N,"Error",0,1)="N/A","N","Y")))))</f>
        <v>Y</v>
      </c>
      <c r="H11" s="34" t="str">
        <f t="shared" si="0"/>
        <v>Y</v>
      </c>
    </row>
    <row r="12" spans="1:8" ht="26">
      <c r="A12" s="35" t="s">
        <v>4005</v>
      </c>
      <c r="B12" s="34" t="str">
        <f>IF(_xlfn.XLOOKUP(A12,'Climate adaptation'!E:E,'Climate adaptation'!K:K,"Error",0,1)="N/A","N",IF(_xlfn.XLOOKUP(A12,Water!E:E,Water!J:J,"Error",0,1)="N/A","N",IF(_xlfn.XLOOKUP(A12,'Circular economy'!E:E,'Circular economy'!J:J,"Error",0,1)="N/A","N",IF(_xlfn.XLOOKUP(A12,'Pollution prevention'!E:E,'Pollution prevention'!J:J,"Error",0,1)="N/A","N",IF(_xlfn.XLOOKUP(A12,Biodiversity!E:E,Biodiversity!J:J,"Error",0,1)="N/A","N","Y")))))</f>
        <v>N</v>
      </c>
      <c r="C12" s="34" t="str">
        <f>IF(_xlfn.XLOOKUP(A12,'Climate mitigation'!E:E,'Climate mitigation'!I:I,"Error",0,1)="N/A","N",IF(_xlfn.XLOOKUP(A12,Water!E:E,Water!K:K,"Error",0,1)="N/A","N",IF(_xlfn.XLOOKUP(A12,'Circular economy'!E:E,'Circular economy'!K:K,"Error",0,1)="N/A","N",IF(_xlfn.XLOOKUP(A12,'Pollution prevention'!E:E,'Pollution prevention'!K:K,"Error",0,1)="N/A","N",IF(_xlfn.XLOOKUP(A12,Biodiversity!E:E,Biodiversity!K:K,"Error",0,1)="N/A","N","Y")))))</f>
        <v>Y</v>
      </c>
      <c r="D12" s="34" t="str">
        <f>IF(_xlfn.XLOOKUP(A12,'Climate mitigation'!E:E,'Climate mitigation'!J:J,"Error",0,1)="N/A","N",IF(_xlfn.XLOOKUP(A12,'Climate adaptation'!E:E,'Climate adaptation'!L:L,"Error",0,1)="N/A","N",IF(_xlfn.XLOOKUP(A12,'Circular economy'!E:E,'Circular economy'!L:L,"Error",0,1)="N/A","N",IF(_xlfn.XLOOKUP(A12,'Pollution prevention'!E:E,'Pollution prevention'!L:L,"Error",0,1)="N/A","N",IF(_xlfn.XLOOKUP(A12,Biodiversity!E:E,Biodiversity!L:L,"Error",0,1)="N/A","N","Y")))))</f>
        <v>Y</v>
      </c>
      <c r="E12" s="34" t="str">
        <f>IF(_xlfn.XLOOKUP(A12,'Climate mitigation'!E:E,'Climate mitigation'!K:K,"Error",0,1)="N/A","N",IF(_xlfn.XLOOKUP(A12,'Climate adaptation'!E:E,'Climate adaptation'!M:M,"Error",0,1)="N/A","N",IF(_xlfn.XLOOKUP(A12,Water!E:E,Water!L:L,"Error",0,1)="N/A","N",IF(_xlfn.XLOOKUP(A12,'Pollution prevention'!E:E,'Pollution prevention'!M:M,"Error",0,1)="N/A","N",IF(_xlfn.XLOOKUP(A12,Biodiversity!E:E,Biodiversity!M:M,"Error",0,1)="N/A","N","Y")))))</f>
        <v>Y</v>
      </c>
      <c r="F12" s="34" t="str">
        <f>IF(_xlfn.XLOOKUP(A12,'Climate mitigation'!E:E,'Climate mitigation'!L:L,"Error",0,1)="N/A","N",IF(_xlfn.XLOOKUP(A12,'Climate adaptation'!E:E,'Climate adaptation'!N:N,"Error",0,1)="N/A","N",IF(_xlfn.XLOOKUP(A12,Water!E:E,Water!M:M,"Error",0,1)="N/A","N",IF(_xlfn.XLOOKUP(A12,'Circular economy'!E:E,'Circular economy'!M:M,"Error",0,1)="N/A","N",IF(_xlfn.XLOOKUP(A12,Biodiversity!E:E,Biodiversity!N:N,"Error",0,1)="N/A","N","Y")))))</f>
        <v>Y</v>
      </c>
      <c r="G12" s="34" t="str">
        <f>IF(_xlfn.XLOOKUP(A12,'Climate mitigation'!E:E,'Climate mitigation'!M:M,"Error",0,1)="N/A","N",IF(_xlfn.XLOOKUP(A12,'Climate adaptation'!E:E,'Climate adaptation'!O:O,"Error",0,1)="N/A","N",IF(_xlfn.XLOOKUP(A12,Water!E:E,Water!N:N,"Error",0,1)="N/A","N",IF(_xlfn.XLOOKUP(A12,'Circular economy'!E:E,'Circular economy'!N:N,"Error",0,1)="N/A","N",IF(_xlfn.XLOOKUP(A12,'Pollution prevention'!E:E,'Pollution prevention'!N:N,"Error",0,1)="N/A","N","Y")))))</f>
        <v>Y</v>
      </c>
      <c r="H12" s="34" t="str">
        <f t="shared" si="0"/>
        <v>Y</v>
      </c>
    </row>
    <row r="13" spans="1:8" ht="13">
      <c r="A13" s="35" t="s">
        <v>4006</v>
      </c>
      <c r="B13" s="34" t="str">
        <f>IF(_xlfn.XLOOKUP(A13,'Climate adaptation'!E:E,'Climate adaptation'!K:K,"Error",0,1)="N/A","N",IF(_xlfn.XLOOKUP(A13,Water!E:E,Water!J:J,"Error",0,1)="N/A","N",IF(_xlfn.XLOOKUP(A13,'Circular economy'!E:E,'Circular economy'!J:J,"Error",0,1)="N/A","N",IF(_xlfn.XLOOKUP(A13,'Pollution prevention'!E:E,'Pollution prevention'!J:J,"Error",0,1)="N/A","N",IF(_xlfn.XLOOKUP(A13,Biodiversity!E:E,Biodiversity!J:J,"Error",0,1)="N/A","N","Y")))))</f>
        <v>N</v>
      </c>
      <c r="C13" s="34" t="str">
        <f>IF(_xlfn.XLOOKUP(A13,'Climate mitigation'!E:E,'Climate mitigation'!I:I,"Error",0,1)="N/A","N",IF(_xlfn.XLOOKUP(A13,Water!E:E,Water!K:K,"Error",0,1)="N/A","N",IF(_xlfn.XLOOKUP(A13,'Circular economy'!E:E,'Circular economy'!K:K,"Error",0,1)="N/A","N",IF(_xlfn.XLOOKUP(A13,'Pollution prevention'!E:E,'Pollution prevention'!K:K,"Error",0,1)="N/A","N",IF(_xlfn.XLOOKUP(A13,Biodiversity!E:E,Biodiversity!K:K,"Error",0,1)="N/A","N","Y")))))</f>
        <v>Y</v>
      </c>
      <c r="D13" s="34" t="str">
        <f>IF(_xlfn.XLOOKUP(A13,'Climate mitigation'!E:E,'Climate mitigation'!J:J,"Error",0,1)="N/A","N",IF(_xlfn.XLOOKUP(A13,'Climate adaptation'!E:E,'Climate adaptation'!L:L,"Error",0,1)="N/A","N",IF(_xlfn.XLOOKUP(A13,'Circular economy'!E:E,'Circular economy'!L:L,"Error",0,1)="N/A","N",IF(_xlfn.XLOOKUP(A13,'Pollution prevention'!E:E,'Pollution prevention'!L:L,"Error",0,1)="N/A","N",IF(_xlfn.XLOOKUP(A13,Biodiversity!E:E,Biodiversity!L:L,"Error",0,1)="N/A","N","Y")))))</f>
        <v>Y</v>
      </c>
      <c r="E13" s="34" t="str">
        <f>IF(_xlfn.XLOOKUP(A13,'Climate mitigation'!E:E,'Climate mitigation'!K:K,"Error",0,1)="N/A","N",IF(_xlfn.XLOOKUP(A13,'Climate adaptation'!E:E,'Climate adaptation'!M:M,"Error",0,1)="N/A","N",IF(_xlfn.XLOOKUP(A13,Water!E:E,Water!L:L,"Error",0,1)="N/A","N",IF(_xlfn.XLOOKUP(A13,'Pollution prevention'!E:E,'Pollution prevention'!M:M,"Error",0,1)="N/A","N",IF(_xlfn.XLOOKUP(A13,Biodiversity!E:E,Biodiversity!M:M,"Error",0,1)="N/A","N","Y")))))</f>
        <v>Y</v>
      </c>
      <c r="F13" s="34" t="str">
        <f>IF(_xlfn.XLOOKUP(A13,'Climate mitigation'!E:E,'Climate mitigation'!L:L,"Error",0,1)="N/A","N",IF(_xlfn.XLOOKUP(A13,'Climate adaptation'!E:E,'Climate adaptation'!N:N,"Error",0,1)="N/A","N",IF(_xlfn.XLOOKUP(A13,Water!E:E,Water!M:M,"Error",0,1)="N/A","N",IF(_xlfn.XLOOKUP(A13,'Circular economy'!E:E,'Circular economy'!M:M,"Error",0,1)="N/A","N",IF(_xlfn.XLOOKUP(A13,Biodiversity!E:E,Biodiversity!N:N,"Error",0,1)="N/A","N","Y")))))</f>
        <v>Y</v>
      </c>
      <c r="G13" s="34" t="str">
        <f>IF(_xlfn.XLOOKUP(A13,'Climate mitigation'!E:E,'Climate mitigation'!M:M,"Error",0,1)="N/A","N",IF(_xlfn.XLOOKUP(A13,'Climate adaptation'!E:E,'Climate adaptation'!O:O,"Error",0,1)="N/A","N",IF(_xlfn.XLOOKUP(A13,Water!E:E,Water!N:N,"Error",0,1)="N/A","N",IF(_xlfn.XLOOKUP(A13,'Circular economy'!E:E,'Circular economy'!N:N,"Error",0,1)="N/A","N",IF(_xlfn.XLOOKUP(A13,'Pollution prevention'!E:E,'Pollution prevention'!N:N,"Error",0,1)="N/A","N","Y")))))</f>
        <v>Y</v>
      </c>
      <c r="H13" s="34" t="str">
        <f t="shared" si="0"/>
        <v>Y</v>
      </c>
    </row>
    <row r="14" spans="1:8" ht="13">
      <c r="A14" s="35" t="s">
        <v>2046</v>
      </c>
      <c r="B14" s="34" t="str">
        <f>IF(_xlfn.XLOOKUP(A14,'Climate adaptation'!E:E,'Climate adaptation'!K:K,"Error",0,1)="N/A","N",IF(_xlfn.XLOOKUP(A14,Water!E:E,Water!J:J,"Error",0,1)="N/A","N",IF(_xlfn.XLOOKUP(A14,'Circular economy'!E:E,'Circular economy'!J:J,"Error",0,1)="N/A","N",IF(_xlfn.XLOOKUP(A14,'Pollution prevention'!E:E,'Pollution prevention'!J:J,"Error",0,1)="N/A","N",IF(_xlfn.XLOOKUP(A14,Biodiversity!E:E,Biodiversity!J:J,"Error",0,1)="N/A","N","Y")))))</f>
        <v>Y</v>
      </c>
      <c r="C14" s="34" t="str">
        <f>IF(_xlfn.XLOOKUP(A14,'Climate mitigation'!E:E,'Climate mitigation'!I:I,"Error",0,1)="N/A","N",IF(_xlfn.XLOOKUP(A14,Water!E:E,Water!K:K,"Error",0,1)="N/A","N",IF(_xlfn.XLOOKUP(A14,'Circular economy'!E:E,'Circular economy'!K:K,"Error",0,1)="N/A","N",IF(_xlfn.XLOOKUP(A14,'Pollution prevention'!E:E,'Pollution prevention'!K:K,"Error",0,1)="N/A","N",IF(_xlfn.XLOOKUP(A14,Biodiversity!E:E,Biodiversity!K:K,"Error",0,1)="N/A","N","Y")))))</f>
        <v>Y</v>
      </c>
      <c r="D14" s="34" t="str">
        <f>IF(_xlfn.XLOOKUP(A14,'Climate mitigation'!E:E,'Climate mitigation'!J:J,"Error",0,1)="N/A","N",IF(_xlfn.XLOOKUP(A14,'Climate adaptation'!E:E,'Climate adaptation'!L:L,"Error",0,1)="N/A","N",IF(_xlfn.XLOOKUP(A14,'Circular economy'!E:E,'Circular economy'!L:L,"Error",0,1)="N/A","N",IF(_xlfn.XLOOKUP(A14,'Pollution prevention'!E:E,'Pollution prevention'!L:L,"Error",0,1)="N/A","N",IF(_xlfn.XLOOKUP(A14,Biodiversity!E:E,Biodiversity!L:L,"Error",0,1)="N/A","N","Y")))))</f>
        <v>Y</v>
      </c>
      <c r="E14" s="34" t="str">
        <f>IF(_xlfn.XLOOKUP(A14,'Climate mitigation'!E:E,'Climate mitigation'!K:K,"Error",0,1)="N/A","N",IF(_xlfn.XLOOKUP(A14,'Climate adaptation'!E:E,'Climate adaptation'!M:M,"Error",0,1)="N/A","N",IF(_xlfn.XLOOKUP(A14,Water!E:E,Water!L:L,"Error",0,1)="N/A","N",IF(_xlfn.XLOOKUP(A14,'Pollution prevention'!E:E,'Pollution prevention'!M:M,"Error",0,1)="N/A","N",IF(_xlfn.XLOOKUP(A14,Biodiversity!E:E,Biodiversity!M:M,"Error",0,1)="N/A","N","Y")))))</f>
        <v>N</v>
      </c>
      <c r="F14" s="34" t="str">
        <f>IF(_xlfn.XLOOKUP(A14,'Climate mitigation'!E:E,'Climate mitigation'!L:L,"Error",0,1)="N/A","N",IF(_xlfn.XLOOKUP(A14,'Climate adaptation'!E:E,'Climate adaptation'!N:N,"Error",0,1)="N/A","N",IF(_xlfn.XLOOKUP(A14,Water!E:E,Water!M:M,"Error",0,1)="N/A","N",IF(_xlfn.XLOOKUP(A14,'Circular economy'!E:E,'Circular economy'!M:M,"Error",0,1)="N/A","N",IF(_xlfn.XLOOKUP(A14,Biodiversity!E:E,Biodiversity!N:N,"Error",0,1)="N/A","N","Y")))))</f>
        <v>Y</v>
      </c>
      <c r="G14" s="34" t="str">
        <f>IF(_xlfn.XLOOKUP(A14,'Climate mitigation'!E:E,'Climate mitigation'!M:M,"Error",0,1)="N/A","N",IF(_xlfn.XLOOKUP(A14,'Climate adaptation'!E:E,'Climate adaptation'!O:O,"Error",0,1)="N/A","N",IF(_xlfn.XLOOKUP(A14,Water!E:E,Water!N:N,"Error",0,1)="N/A","N",IF(_xlfn.XLOOKUP(A14,'Circular economy'!E:E,'Circular economy'!N:N,"Error",0,1)="N/A","N",IF(_xlfn.XLOOKUP(A14,'Pollution prevention'!E:E,'Pollution prevention'!N:N,"Error",0,1)="N/A","N","Y")))))</f>
        <v>Y</v>
      </c>
      <c r="H14" s="34" t="str">
        <f t="shared" si="0"/>
        <v>Y</v>
      </c>
    </row>
    <row r="15" spans="1:8" ht="13">
      <c r="A15" s="35" t="s">
        <v>4007</v>
      </c>
      <c r="B15" s="34" t="str">
        <f>IF(_xlfn.XLOOKUP(A15,'Climate adaptation'!E:E,'Climate adaptation'!K:K,"Error",0,1)="N/A","N",IF(_xlfn.XLOOKUP(A15,Water!E:E,Water!J:J,"Error",0,1)="N/A","N",IF(_xlfn.XLOOKUP(A15,'Circular economy'!E:E,'Circular economy'!J:J,"Error",0,1)="N/A","N",IF(_xlfn.XLOOKUP(A15,'Pollution prevention'!E:E,'Pollution prevention'!J:J,"Error",0,1)="N/A","N",IF(_xlfn.XLOOKUP(A15,Biodiversity!E:E,Biodiversity!J:J,"Error",0,1)="N/A","N","Y")))))</f>
        <v>Y</v>
      </c>
      <c r="C15" s="34" t="str">
        <f>IF(_xlfn.XLOOKUP(A15,'Climate mitigation'!E:E,'Climate mitigation'!I:I,"Error",0,1)="N/A","N",IF(_xlfn.XLOOKUP(A15,Water!E:E,Water!K:K,"Error",0,1)="N/A","N",IF(_xlfn.XLOOKUP(A15,'Circular economy'!E:E,'Circular economy'!K:K,"Error",0,1)="N/A","N",IF(_xlfn.XLOOKUP(A15,'Pollution prevention'!E:E,'Pollution prevention'!K:K,"Error",0,1)="N/A","N",IF(_xlfn.XLOOKUP(A15,Biodiversity!E:E,Biodiversity!K:K,"Error",0,1)="N/A","N","Y")))))</f>
        <v>Y</v>
      </c>
      <c r="D15" s="34" t="str">
        <f>IF(_xlfn.XLOOKUP(A15,'Climate mitigation'!E:E,'Climate mitigation'!J:J,"Error",0,1)="N/A","N",IF(_xlfn.XLOOKUP(A15,'Climate adaptation'!E:E,'Climate adaptation'!L:L,"Error",0,1)="N/A","N",IF(_xlfn.XLOOKUP(A15,'Circular economy'!E:E,'Circular economy'!L:L,"Error",0,1)="N/A","N",IF(_xlfn.XLOOKUP(A15,'Pollution prevention'!E:E,'Pollution prevention'!L:L,"Error",0,1)="N/A","N",IF(_xlfn.XLOOKUP(A15,Biodiversity!E:E,Biodiversity!L:L,"Error",0,1)="N/A","N","Y")))))</f>
        <v>Y</v>
      </c>
      <c r="E15" s="34" t="str">
        <f>IF(_xlfn.XLOOKUP(A15,'Climate mitigation'!E:E,'Climate mitigation'!K:K,"Error",0,1)="N/A","N",IF(_xlfn.XLOOKUP(A15,'Climate adaptation'!E:E,'Climate adaptation'!M:M,"Error",0,1)="N/A","N",IF(_xlfn.XLOOKUP(A15,Water!E:E,Water!L:L,"Error",0,1)="N/A","N",IF(_xlfn.XLOOKUP(A15,'Pollution prevention'!E:E,'Pollution prevention'!M:M,"Error",0,1)="N/A","N",IF(_xlfn.XLOOKUP(A15,Biodiversity!E:E,Biodiversity!M:M,"Error",0,1)="N/A","N","Y")))))</f>
        <v>N</v>
      </c>
      <c r="F15" s="34" t="str">
        <f>IF(_xlfn.XLOOKUP(A15,'Climate mitigation'!E:E,'Climate mitigation'!L:L,"Error",0,1)="N/A","N",IF(_xlfn.XLOOKUP(A15,'Climate adaptation'!E:E,'Climate adaptation'!N:N,"Error",0,1)="N/A","N",IF(_xlfn.XLOOKUP(A15,Water!E:E,Water!M:M,"Error",0,1)="N/A","N",IF(_xlfn.XLOOKUP(A15,'Circular economy'!E:E,'Circular economy'!M:M,"Error",0,1)="N/A","N",IF(_xlfn.XLOOKUP(A15,Biodiversity!E:E,Biodiversity!N:N,"Error",0,1)="N/A","N","Y")))))</f>
        <v>Y</v>
      </c>
      <c r="G15" s="34" t="str">
        <f>IF(_xlfn.XLOOKUP(A15,'Climate mitigation'!E:E,'Climate mitigation'!M:M,"Error",0,1)="N/A","N",IF(_xlfn.XLOOKUP(A15,'Climate adaptation'!E:E,'Climate adaptation'!O:O,"Error",0,1)="N/A","N",IF(_xlfn.XLOOKUP(A15,Water!E:E,Water!N:N,"Error",0,1)="N/A","N",IF(_xlfn.XLOOKUP(A15,'Circular economy'!E:E,'Circular economy'!N:N,"Error",0,1)="N/A","N",IF(_xlfn.XLOOKUP(A15,'Pollution prevention'!E:E,'Pollution prevention'!N:N,"Error",0,1)="N/A","N","Y")))))</f>
        <v>Y</v>
      </c>
      <c r="H15" s="34" t="str">
        <f t="shared" si="0"/>
        <v>Y</v>
      </c>
    </row>
    <row r="16" spans="1:8" ht="13">
      <c r="A16" s="35" t="s">
        <v>4008</v>
      </c>
      <c r="B16" s="34" t="str">
        <f>IF(_xlfn.XLOOKUP(A16,'Climate adaptation'!E:E,'Climate adaptation'!K:K,"Error",0,1)="N/A","N",IF(_xlfn.XLOOKUP(A16,Water!E:E,Water!J:J,"Error",0,1)="N/A","N",IF(_xlfn.XLOOKUP(A16,'Circular economy'!E:E,'Circular economy'!J:J,"Error",0,1)="N/A","N",IF(_xlfn.XLOOKUP(A16,'Pollution prevention'!E:E,'Pollution prevention'!J:J,"Error",0,1)="N/A","N",IF(_xlfn.XLOOKUP(A16,Biodiversity!E:E,Biodiversity!J:J,"Error",0,1)="N/A","N","Y")))))</f>
        <v>Y</v>
      </c>
      <c r="C16" s="34" t="str">
        <f>IF(_xlfn.XLOOKUP(A16,'Climate mitigation'!E:E,'Climate mitigation'!I:I,"Error",0,1)="N/A","N",IF(_xlfn.XLOOKUP(A16,Water!E:E,Water!K:K,"Error",0,1)="N/A","N",IF(_xlfn.XLOOKUP(A16,'Circular economy'!E:E,'Circular economy'!K:K,"Error",0,1)="N/A","N",IF(_xlfn.XLOOKUP(A16,'Pollution prevention'!E:E,'Pollution prevention'!K:K,"Error",0,1)="N/A","N",IF(_xlfn.XLOOKUP(A16,Biodiversity!E:E,Biodiversity!K:K,"Error",0,1)="N/A","N","Y")))))</f>
        <v>Y</v>
      </c>
      <c r="D16" s="34" t="str">
        <f>IF(_xlfn.XLOOKUP(A16,'Climate mitigation'!E:E,'Climate mitigation'!J:J,"Error",0,1)="N/A","N",IF(_xlfn.XLOOKUP(A16,'Climate adaptation'!E:E,'Climate adaptation'!L:L,"Error",0,1)="N/A","N",IF(_xlfn.XLOOKUP(A16,'Circular economy'!E:E,'Circular economy'!L:L,"Error",0,1)="N/A","N",IF(_xlfn.XLOOKUP(A16,'Pollution prevention'!E:E,'Pollution prevention'!L:L,"Error",0,1)="N/A","N",IF(_xlfn.XLOOKUP(A16,Biodiversity!E:E,Biodiversity!L:L,"Error",0,1)="N/A","N","Y")))))</f>
        <v>Y</v>
      </c>
      <c r="E16" s="34" t="str">
        <f>IF(_xlfn.XLOOKUP(A16,'Climate mitigation'!E:E,'Climate mitigation'!K:K,"Error",0,1)="N/A","N",IF(_xlfn.XLOOKUP(A16,'Climate adaptation'!E:E,'Climate adaptation'!M:M,"Error",0,1)="N/A","N",IF(_xlfn.XLOOKUP(A16,Water!E:E,Water!L:L,"Error",0,1)="N/A","N",IF(_xlfn.XLOOKUP(A16,'Pollution prevention'!E:E,'Pollution prevention'!M:M,"Error",0,1)="N/A","N",IF(_xlfn.XLOOKUP(A16,Biodiversity!E:E,Biodiversity!M:M,"Error",0,1)="N/A","N","Y")))))</f>
        <v>N</v>
      </c>
      <c r="F16" s="34" t="str">
        <f>IF(_xlfn.XLOOKUP(A16,'Climate mitigation'!E:E,'Climate mitigation'!L:L,"Error",0,1)="N/A","N",IF(_xlfn.XLOOKUP(A16,'Climate adaptation'!E:E,'Climate adaptation'!N:N,"Error",0,1)="N/A","N",IF(_xlfn.XLOOKUP(A16,Water!E:E,Water!M:M,"Error",0,1)="N/A","N",IF(_xlfn.XLOOKUP(A16,'Circular economy'!E:E,'Circular economy'!M:M,"Error",0,1)="N/A","N",IF(_xlfn.XLOOKUP(A16,Biodiversity!E:E,Biodiversity!N:N,"Error",0,1)="N/A","N","Y")))))</f>
        <v>Y</v>
      </c>
      <c r="G16" s="34" t="str">
        <f>IF(_xlfn.XLOOKUP(A16,'Climate mitigation'!E:E,'Climate mitigation'!M:M,"Error",0,1)="N/A","N",IF(_xlfn.XLOOKUP(A16,'Climate adaptation'!E:E,'Climate adaptation'!O:O,"Error",0,1)="N/A","N",IF(_xlfn.XLOOKUP(A16,Water!E:E,Water!N:N,"Error",0,1)="N/A","N",IF(_xlfn.XLOOKUP(A16,'Circular economy'!E:E,'Circular economy'!N:N,"Error",0,1)="N/A","N",IF(_xlfn.XLOOKUP(A16,'Pollution prevention'!E:E,'Pollution prevention'!N:N,"Error",0,1)="N/A","N","Y")))))</f>
        <v>Y</v>
      </c>
      <c r="H16" s="34" t="str">
        <f t="shared" si="0"/>
        <v>Y</v>
      </c>
    </row>
    <row r="17" spans="1:8" ht="13">
      <c r="A17" s="35" t="s">
        <v>4009</v>
      </c>
      <c r="B17" s="34" t="str">
        <f>IF(_xlfn.XLOOKUP(A17,'Climate adaptation'!E:E,'Climate adaptation'!K:K,"Error",0,1)="N/A","N",IF(_xlfn.XLOOKUP(A17,Water!E:E,Water!J:J,"Error",0,1)="N/A","N",IF(_xlfn.XLOOKUP(A17,'Circular economy'!E:E,'Circular economy'!J:J,"Error",0,1)="N/A","N",IF(_xlfn.XLOOKUP(A17,'Pollution prevention'!E:E,'Pollution prevention'!J:J,"Error",0,1)="N/A","N",IF(_xlfn.XLOOKUP(A17,Biodiversity!E:E,Biodiversity!J:J,"Error",0,1)="N/A","N","Y")))))</f>
        <v>Y</v>
      </c>
      <c r="C17" s="34" t="str">
        <f>IF(_xlfn.XLOOKUP(A17,'Climate mitigation'!E:E,'Climate mitigation'!I:I,"Error",0,1)="N/A","N",IF(_xlfn.XLOOKUP(A17,Water!E:E,Water!K:K,"Error",0,1)="N/A","N",IF(_xlfn.XLOOKUP(A17,'Circular economy'!E:E,'Circular economy'!K:K,"Error",0,1)="N/A","N",IF(_xlfn.XLOOKUP(A17,'Pollution prevention'!E:E,'Pollution prevention'!K:K,"Error",0,1)="N/A","N",IF(_xlfn.XLOOKUP(A17,Biodiversity!E:E,Biodiversity!K:K,"Error",0,1)="N/A","N","Y")))))</f>
        <v>Y</v>
      </c>
      <c r="D17" s="34" t="str">
        <f>IF(_xlfn.XLOOKUP(A17,'Climate mitigation'!E:E,'Climate mitigation'!J:J,"Error",0,1)="N/A","N",IF(_xlfn.XLOOKUP(A17,'Climate adaptation'!E:E,'Climate adaptation'!L:L,"Error",0,1)="N/A","N",IF(_xlfn.XLOOKUP(A17,'Circular economy'!E:E,'Circular economy'!L:L,"Error",0,1)="N/A","N",IF(_xlfn.XLOOKUP(A17,'Pollution prevention'!E:E,'Pollution prevention'!L:L,"Error",0,1)="N/A","N",IF(_xlfn.XLOOKUP(A17,Biodiversity!E:E,Biodiversity!L:L,"Error",0,1)="N/A","N","Y")))))</f>
        <v>Y</v>
      </c>
      <c r="E17" s="34" t="str">
        <f>IF(_xlfn.XLOOKUP(A17,'Climate mitigation'!E:E,'Climate mitigation'!K:K,"Error",0,1)="N/A","N",IF(_xlfn.XLOOKUP(A17,'Climate adaptation'!E:E,'Climate adaptation'!M:M,"Error",0,1)="N/A","N",IF(_xlfn.XLOOKUP(A17,Water!E:E,Water!L:L,"Error",0,1)="N/A","N",IF(_xlfn.XLOOKUP(A17,'Pollution prevention'!E:E,'Pollution prevention'!M:M,"Error",0,1)="N/A","N",IF(_xlfn.XLOOKUP(A17,Biodiversity!E:E,Biodiversity!M:M,"Error",0,1)="N/A","N","Y")))))</f>
        <v>N</v>
      </c>
      <c r="F17" s="34" t="str">
        <f>IF(_xlfn.XLOOKUP(A17,'Climate mitigation'!E:E,'Climate mitigation'!L:L,"Error",0,1)="N/A","N",IF(_xlfn.XLOOKUP(A17,'Climate adaptation'!E:E,'Climate adaptation'!N:N,"Error",0,1)="N/A","N",IF(_xlfn.XLOOKUP(A17,Water!E:E,Water!M:M,"Error",0,1)="N/A","N",IF(_xlfn.XLOOKUP(A17,'Circular economy'!E:E,'Circular economy'!M:M,"Error",0,1)="N/A","N",IF(_xlfn.XLOOKUP(A17,Biodiversity!E:E,Biodiversity!N:N,"Error",0,1)="N/A","N","Y")))))</f>
        <v>Y</v>
      </c>
      <c r="G17" s="34" t="str">
        <f>IF(_xlfn.XLOOKUP(A17,'Climate mitigation'!E:E,'Climate mitigation'!M:M,"Error",0,1)="N/A","N",IF(_xlfn.XLOOKUP(A17,'Climate adaptation'!E:E,'Climate adaptation'!O:O,"Error",0,1)="N/A","N",IF(_xlfn.XLOOKUP(A17,Water!E:E,Water!N:N,"Error",0,1)="N/A","N",IF(_xlfn.XLOOKUP(A17,'Circular economy'!E:E,'Circular economy'!N:N,"Error",0,1)="N/A","N",IF(_xlfn.XLOOKUP(A17,'Pollution prevention'!E:E,'Pollution prevention'!N:N,"Error",0,1)="N/A","N","Y")))))</f>
        <v>Y</v>
      </c>
      <c r="H17" s="34" t="str">
        <f t="shared" si="0"/>
        <v>Y</v>
      </c>
    </row>
    <row r="18" spans="1:8" ht="13">
      <c r="A18" s="35" t="s">
        <v>4010</v>
      </c>
      <c r="B18" s="34" t="str">
        <f>IF(_xlfn.XLOOKUP(A18,'Climate adaptation'!E:E,'Climate adaptation'!K:K,"Error",0,1)="N/A","N",IF(_xlfn.XLOOKUP(A18,Water!E:E,Water!J:J,"Error",0,1)="N/A","N",IF(_xlfn.XLOOKUP(A18,'Circular economy'!E:E,'Circular economy'!J:J,"Error",0,1)="N/A","N",IF(_xlfn.XLOOKUP(A18,'Pollution prevention'!E:E,'Pollution prevention'!J:J,"Error",0,1)="N/A","N",IF(_xlfn.XLOOKUP(A18,Biodiversity!E:E,Biodiversity!J:J,"Error",0,1)="N/A","N","Y")))))</f>
        <v>Y</v>
      </c>
      <c r="C18" s="34" t="str">
        <f>IF(_xlfn.XLOOKUP(A18,'Climate mitigation'!E:E,'Climate mitigation'!I:I,"Error",0,1)="N/A","N",IF(_xlfn.XLOOKUP(A18,Water!E:E,Water!K:K,"Error",0,1)="N/A","N",IF(_xlfn.XLOOKUP(A18,'Circular economy'!E:E,'Circular economy'!K:K,"Error",0,1)="N/A","N",IF(_xlfn.XLOOKUP(A18,'Pollution prevention'!E:E,'Pollution prevention'!K:K,"Error",0,1)="N/A","N",IF(_xlfn.XLOOKUP(A18,Biodiversity!E:E,Biodiversity!K:K,"Error",0,1)="N/A","N","Y")))))</f>
        <v>Y</v>
      </c>
      <c r="D18" s="34" t="str">
        <f>IF(_xlfn.XLOOKUP(A18,'Climate mitigation'!E:E,'Climate mitigation'!J:J,"Error",0,1)="N/A","N",IF(_xlfn.XLOOKUP(A18,'Climate adaptation'!E:E,'Climate adaptation'!L:L,"Error",0,1)="N/A","N",IF(_xlfn.XLOOKUP(A18,'Circular economy'!E:E,'Circular economy'!L:L,"Error",0,1)="N/A","N",IF(_xlfn.XLOOKUP(A18,'Pollution prevention'!E:E,'Pollution prevention'!L:L,"Error",0,1)="N/A","N",IF(_xlfn.XLOOKUP(A18,Biodiversity!E:E,Biodiversity!L:L,"Error",0,1)="N/A","N","Y")))))</f>
        <v>Y</v>
      </c>
      <c r="E18" s="34" t="str">
        <f>IF(_xlfn.XLOOKUP(A18,'Climate mitigation'!E:E,'Climate mitigation'!K:K,"Error",0,1)="N/A","N",IF(_xlfn.XLOOKUP(A18,'Climate adaptation'!E:E,'Climate adaptation'!M:M,"Error",0,1)="N/A","N",IF(_xlfn.XLOOKUP(A18,Water!E:E,Water!L:L,"Error",0,1)="N/A","N",IF(_xlfn.XLOOKUP(A18,'Pollution prevention'!E:E,'Pollution prevention'!M:M,"Error",0,1)="N/A","N",IF(_xlfn.XLOOKUP(A18,Biodiversity!E:E,Biodiversity!M:M,"Error",0,1)="N/A","N","Y")))))</f>
        <v>N</v>
      </c>
      <c r="F18" s="34" t="str">
        <f>IF(_xlfn.XLOOKUP(A18,'Climate mitigation'!E:E,'Climate mitigation'!L:L,"Error",0,1)="N/A","N",IF(_xlfn.XLOOKUP(A18,'Climate adaptation'!E:E,'Climate adaptation'!N:N,"Error",0,1)="N/A","N",IF(_xlfn.XLOOKUP(A18,Water!E:E,Water!M:M,"Error",0,1)="N/A","N",IF(_xlfn.XLOOKUP(A18,'Circular economy'!E:E,'Circular economy'!M:M,"Error",0,1)="N/A","N",IF(_xlfn.XLOOKUP(A18,Biodiversity!E:E,Biodiversity!N:N,"Error",0,1)="N/A","N","Y")))))</f>
        <v>Y</v>
      </c>
      <c r="G18" s="34" t="str">
        <f>IF(_xlfn.XLOOKUP(A18,'Climate mitigation'!E:E,'Climate mitigation'!M:M,"Error",0,1)="N/A","N",IF(_xlfn.XLOOKUP(A18,'Climate adaptation'!E:E,'Climate adaptation'!O:O,"Error",0,1)="N/A","N",IF(_xlfn.XLOOKUP(A18,Water!E:E,Water!N:N,"Error",0,1)="N/A","N",IF(_xlfn.XLOOKUP(A18,'Circular economy'!E:E,'Circular economy'!N:N,"Error",0,1)="N/A","N",IF(_xlfn.XLOOKUP(A18,'Pollution prevention'!E:E,'Pollution prevention'!N:N,"Error",0,1)="N/A","N","Y")))))</f>
        <v>Y</v>
      </c>
      <c r="H18" s="34" t="str">
        <f t="shared" si="0"/>
        <v>Y</v>
      </c>
    </row>
    <row r="19" spans="1:8" ht="13">
      <c r="A19" s="35" t="s">
        <v>4011</v>
      </c>
      <c r="B19" s="34" t="str">
        <f>IF(_xlfn.XLOOKUP(A19,'Climate adaptation'!E:E,'Climate adaptation'!K:K,"Error",0,1)="N/A","N",IF(_xlfn.XLOOKUP(A19,Water!E:E,Water!J:J,"Error",0,1)="N/A","N",IF(_xlfn.XLOOKUP(A19,'Circular economy'!E:E,'Circular economy'!J:J,"Error",0,1)="N/A","N",IF(_xlfn.XLOOKUP(A19,'Pollution prevention'!E:E,'Pollution prevention'!J:J,"Error",0,1)="N/A","N",IF(_xlfn.XLOOKUP(A19,Biodiversity!E:E,Biodiversity!J:J,"Error",0,1)="N/A","N","Y")))))</f>
        <v>Y</v>
      </c>
      <c r="C19" s="34" t="str">
        <f>IF(_xlfn.XLOOKUP(A19,'Climate mitigation'!E:E,'Climate mitigation'!I:I,"Error",0,1)="N/A","N",IF(_xlfn.XLOOKUP(A19,Water!E:E,Water!K:K,"Error",0,1)="N/A","N",IF(_xlfn.XLOOKUP(A19,'Circular economy'!E:E,'Circular economy'!K:K,"Error",0,1)="N/A","N",IF(_xlfn.XLOOKUP(A19,'Pollution prevention'!E:E,'Pollution prevention'!K:K,"Error",0,1)="N/A","N",IF(_xlfn.XLOOKUP(A19,Biodiversity!E:E,Biodiversity!K:K,"Error",0,1)="N/A","N","Y")))))</f>
        <v>Y</v>
      </c>
      <c r="D19" s="34" t="str">
        <f>IF(_xlfn.XLOOKUP(A19,'Climate mitigation'!E:E,'Climate mitigation'!J:J,"Error",0,1)="N/A","N",IF(_xlfn.XLOOKUP(A19,'Climate adaptation'!E:E,'Climate adaptation'!L:L,"Error",0,1)="N/A","N",IF(_xlfn.XLOOKUP(A19,'Circular economy'!E:E,'Circular economy'!L:L,"Error",0,1)="N/A","N",IF(_xlfn.XLOOKUP(A19,'Pollution prevention'!E:E,'Pollution prevention'!L:L,"Error",0,1)="N/A","N",IF(_xlfn.XLOOKUP(A19,Biodiversity!E:E,Biodiversity!L:L,"Error",0,1)="N/A","N","Y")))))</f>
        <v>Y</v>
      </c>
      <c r="E19" s="34" t="str">
        <f>IF(_xlfn.XLOOKUP(A19,'Climate mitigation'!E:E,'Climate mitigation'!K:K,"Error",0,1)="N/A","N",IF(_xlfn.XLOOKUP(A19,'Climate adaptation'!E:E,'Climate adaptation'!M:M,"Error",0,1)="N/A","N",IF(_xlfn.XLOOKUP(A19,Water!E:E,Water!L:L,"Error",0,1)="N/A","N",IF(_xlfn.XLOOKUP(A19,'Pollution prevention'!E:E,'Pollution prevention'!M:M,"Error",0,1)="N/A","N",IF(_xlfn.XLOOKUP(A19,Biodiversity!E:E,Biodiversity!M:M,"Error",0,1)="N/A","N","Y")))))</f>
        <v>N</v>
      </c>
      <c r="F19" s="34" t="str">
        <f>IF(_xlfn.XLOOKUP(A19,'Climate mitigation'!E:E,'Climate mitigation'!L:L,"Error",0,1)="N/A","N",IF(_xlfn.XLOOKUP(A19,'Climate adaptation'!E:E,'Climate adaptation'!N:N,"Error",0,1)="N/A","N",IF(_xlfn.XLOOKUP(A19,Water!E:E,Water!M:M,"Error",0,1)="N/A","N",IF(_xlfn.XLOOKUP(A19,'Circular economy'!E:E,'Circular economy'!M:M,"Error",0,1)="N/A","N",IF(_xlfn.XLOOKUP(A19,Biodiversity!E:E,Biodiversity!N:N,"Error",0,1)="N/A","N","Y")))))</f>
        <v>Y</v>
      </c>
      <c r="G19" s="34" t="str">
        <f>IF(_xlfn.XLOOKUP(A19,'Climate mitigation'!E:E,'Climate mitigation'!M:M,"Error",0,1)="N/A","N",IF(_xlfn.XLOOKUP(A19,'Climate adaptation'!E:E,'Climate adaptation'!O:O,"Error",0,1)="N/A","N",IF(_xlfn.XLOOKUP(A19,Water!E:E,Water!N:N,"Error",0,1)="N/A","N",IF(_xlfn.XLOOKUP(A19,'Circular economy'!E:E,'Circular economy'!N:N,"Error",0,1)="N/A","N",IF(_xlfn.XLOOKUP(A19,'Pollution prevention'!E:E,'Pollution prevention'!N:N,"Error",0,1)="N/A","N","Y")))))</f>
        <v>Y</v>
      </c>
      <c r="H19" s="34" t="str">
        <f t="shared" si="0"/>
        <v>Y</v>
      </c>
    </row>
    <row r="20" spans="1:8" ht="13">
      <c r="A20" s="35" t="s">
        <v>4012</v>
      </c>
      <c r="B20" s="34" t="str">
        <f>IF(_xlfn.XLOOKUP(A20,'Climate adaptation'!E:E,'Climate adaptation'!K:K,"Error",0,1)="N/A","N",IF(_xlfn.XLOOKUP(A20,Water!E:E,Water!J:J,"Error",0,1)="N/A","N",IF(_xlfn.XLOOKUP(A20,'Circular economy'!E:E,'Circular economy'!J:J,"Error",0,1)="N/A","N",IF(_xlfn.XLOOKUP(A20,'Pollution prevention'!E:E,'Pollution prevention'!J:J,"Error",0,1)="N/A","N",IF(_xlfn.XLOOKUP(A20,Biodiversity!E:E,Biodiversity!J:J,"Error",0,1)="N/A","N","Y")))))</f>
        <v>Y</v>
      </c>
      <c r="C20" s="34" t="str">
        <f>IF(_xlfn.XLOOKUP(A20,'Climate mitigation'!E:E,'Climate mitigation'!I:I,"Error",0,1)="N/A","N",IF(_xlfn.XLOOKUP(A20,Water!E:E,Water!K:K,"Error",0,1)="N/A","N",IF(_xlfn.XLOOKUP(A20,'Circular economy'!E:E,'Circular economy'!K:K,"Error",0,1)="N/A","N",IF(_xlfn.XLOOKUP(A20,'Pollution prevention'!E:E,'Pollution prevention'!K:K,"Error",0,1)="N/A","N",IF(_xlfn.XLOOKUP(A20,Biodiversity!E:E,Biodiversity!K:K,"Error",0,1)="N/A","N","Y")))))</f>
        <v>Y</v>
      </c>
      <c r="D20" s="34" t="str">
        <f>IF(_xlfn.XLOOKUP(A20,'Climate mitigation'!E:E,'Climate mitigation'!J:J,"Error",0,1)="N/A","N",IF(_xlfn.XLOOKUP(A20,'Climate adaptation'!E:E,'Climate adaptation'!L:L,"Error",0,1)="N/A","N",IF(_xlfn.XLOOKUP(A20,'Circular economy'!E:E,'Circular economy'!L:L,"Error",0,1)="N/A","N",IF(_xlfn.XLOOKUP(A20,'Pollution prevention'!E:E,'Pollution prevention'!L:L,"Error",0,1)="N/A","N",IF(_xlfn.XLOOKUP(A20,Biodiversity!E:E,Biodiversity!L:L,"Error",0,1)="N/A","N","Y")))))</f>
        <v>Y</v>
      </c>
      <c r="E20" s="34" t="str">
        <f>IF(_xlfn.XLOOKUP(A20,'Climate mitigation'!E:E,'Climate mitigation'!K:K,"Error",0,1)="N/A","N",IF(_xlfn.XLOOKUP(A20,'Climate adaptation'!E:E,'Climate adaptation'!M:M,"Error",0,1)="N/A","N",IF(_xlfn.XLOOKUP(A20,Water!E:E,Water!L:L,"Error",0,1)="N/A","N",IF(_xlfn.XLOOKUP(A20,'Pollution prevention'!E:E,'Pollution prevention'!M:M,"Error",0,1)="N/A","N",IF(_xlfn.XLOOKUP(A20,Biodiversity!E:E,Biodiversity!M:M,"Error",0,1)="N/A","N","Y")))))</f>
        <v>N</v>
      </c>
      <c r="F20" s="34" t="str">
        <f>IF(_xlfn.XLOOKUP(A20,'Climate mitigation'!E:E,'Climate mitigation'!L:L,"Error",0,1)="N/A","N",IF(_xlfn.XLOOKUP(A20,'Climate adaptation'!E:E,'Climate adaptation'!N:N,"Error",0,1)="N/A","N",IF(_xlfn.XLOOKUP(A20,Water!E:E,Water!M:M,"Error",0,1)="N/A","N",IF(_xlfn.XLOOKUP(A20,'Circular economy'!E:E,'Circular economy'!M:M,"Error",0,1)="N/A","N",IF(_xlfn.XLOOKUP(A20,Biodiversity!E:E,Biodiversity!N:N,"Error",0,1)="N/A","N","Y")))))</f>
        <v>Y</v>
      </c>
      <c r="G20" s="34" t="str">
        <f>IF(_xlfn.XLOOKUP(A20,'Climate mitigation'!E:E,'Climate mitigation'!M:M,"Error",0,1)="N/A","N",IF(_xlfn.XLOOKUP(A20,'Climate adaptation'!E:E,'Climate adaptation'!O:O,"Error",0,1)="N/A","N",IF(_xlfn.XLOOKUP(A20,Water!E:E,Water!N:N,"Error",0,1)="N/A","N",IF(_xlfn.XLOOKUP(A20,'Circular economy'!E:E,'Circular economy'!N:N,"Error",0,1)="N/A","N",IF(_xlfn.XLOOKUP(A20,'Pollution prevention'!E:E,'Pollution prevention'!N:N,"Error",0,1)="N/A","N","Y")))))</f>
        <v>Y</v>
      </c>
      <c r="H20" s="34" t="str">
        <f t="shared" si="0"/>
        <v>Y</v>
      </c>
    </row>
    <row r="21" spans="1:8" ht="13">
      <c r="A21" s="35" t="s">
        <v>4013</v>
      </c>
      <c r="B21" s="34" t="str">
        <f>IF(_xlfn.XLOOKUP(A21,'Climate adaptation'!E:E,'Climate adaptation'!K:K,"Error",0,1)="N/A","N",IF(_xlfn.XLOOKUP(A21,Water!E:E,Water!J:J,"Error",0,1)="N/A","N",IF(_xlfn.XLOOKUP(A21,'Circular economy'!E:E,'Circular economy'!J:J,"Error",0,1)="N/A","N",IF(_xlfn.XLOOKUP(A21,'Pollution prevention'!E:E,'Pollution prevention'!J:J,"Error",0,1)="N/A","N",IF(_xlfn.XLOOKUP(A21,Biodiversity!E:E,Biodiversity!J:J,"Error",0,1)="N/A","N","Y")))))</f>
        <v>Y</v>
      </c>
      <c r="C21" s="34" t="str">
        <f>IF(_xlfn.XLOOKUP(A21,'Climate mitigation'!E:E,'Climate mitigation'!I:I,"Error",0,1)="N/A","N",IF(_xlfn.XLOOKUP(A21,Water!E:E,Water!K:K,"Error",0,1)="N/A","N",IF(_xlfn.XLOOKUP(A21,'Circular economy'!E:E,'Circular economy'!K:K,"Error",0,1)="N/A","N",IF(_xlfn.XLOOKUP(A21,'Pollution prevention'!E:E,'Pollution prevention'!K:K,"Error",0,1)="N/A","N",IF(_xlfn.XLOOKUP(A21,Biodiversity!E:E,Biodiversity!K:K,"Error",0,1)="N/A","N","Y")))))</f>
        <v>Y</v>
      </c>
      <c r="D21" s="34" t="str">
        <f>IF(_xlfn.XLOOKUP(A21,'Climate mitigation'!E:E,'Climate mitigation'!J:J,"Error",0,1)="N/A","N",IF(_xlfn.XLOOKUP(A21,'Climate adaptation'!E:E,'Climate adaptation'!L:L,"Error",0,1)="N/A","N",IF(_xlfn.XLOOKUP(A21,'Circular economy'!E:E,'Circular economy'!L:L,"Error",0,1)="N/A","N",IF(_xlfn.XLOOKUP(A21,'Pollution prevention'!E:E,'Pollution prevention'!L:L,"Error",0,1)="N/A","N",IF(_xlfn.XLOOKUP(A21,Biodiversity!E:E,Biodiversity!L:L,"Error",0,1)="N/A","N","Y")))))</f>
        <v>Y</v>
      </c>
      <c r="E21" s="34" t="str">
        <f>IF(_xlfn.XLOOKUP(A21,'Climate mitigation'!E:E,'Climate mitigation'!K:K,"Error",0,1)="N/A","N",IF(_xlfn.XLOOKUP(A21,'Climate adaptation'!E:E,'Climate adaptation'!M:M,"Error",0,1)="N/A","N",IF(_xlfn.XLOOKUP(A21,Water!E:E,Water!L:L,"Error",0,1)="N/A","N",IF(_xlfn.XLOOKUP(A21,'Pollution prevention'!E:E,'Pollution prevention'!M:M,"Error",0,1)="N/A","N",IF(_xlfn.XLOOKUP(A21,Biodiversity!E:E,Biodiversity!M:M,"Error",0,1)="N/A","N","Y")))))</f>
        <v>N</v>
      </c>
      <c r="F21" s="34" t="str">
        <f>IF(_xlfn.XLOOKUP(A21,'Climate mitigation'!E:E,'Climate mitigation'!L:L,"Error",0,1)="N/A","N",IF(_xlfn.XLOOKUP(A21,'Climate adaptation'!E:E,'Climate adaptation'!N:N,"Error",0,1)="N/A","N",IF(_xlfn.XLOOKUP(A21,Water!E:E,Water!M:M,"Error",0,1)="N/A","N",IF(_xlfn.XLOOKUP(A21,'Circular economy'!E:E,'Circular economy'!M:M,"Error",0,1)="N/A","N",IF(_xlfn.XLOOKUP(A21,Biodiversity!E:E,Biodiversity!N:N,"Error",0,1)="N/A","N","Y")))))</f>
        <v>Y</v>
      </c>
      <c r="G21" s="34" t="str">
        <f>IF(_xlfn.XLOOKUP(A21,'Climate mitigation'!E:E,'Climate mitigation'!M:M,"Error",0,1)="N/A","N",IF(_xlfn.XLOOKUP(A21,'Climate adaptation'!E:E,'Climate adaptation'!O:O,"Error",0,1)="N/A","N",IF(_xlfn.XLOOKUP(A21,Water!E:E,Water!N:N,"Error",0,1)="N/A","N",IF(_xlfn.XLOOKUP(A21,'Circular economy'!E:E,'Circular economy'!N:N,"Error",0,1)="N/A","N",IF(_xlfn.XLOOKUP(A21,'Pollution prevention'!E:E,'Pollution prevention'!N:N,"Error",0,1)="N/A","N","Y")))))</f>
        <v>Y</v>
      </c>
      <c r="H21" s="34" t="str">
        <f t="shared" si="0"/>
        <v>Y</v>
      </c>
    </row>
    <row r="22" spans="1:8" ht="13">
      <c r="A22" s="35" t="s">
        <v>4014</v>
      </c>
      <c r="B22" s="34" t="str">
        <f>IF(_xlfn.XLOOKUP(A22,'Climate adaptation'!E:E,'Climate adaptation'!K:K,"Error",0,1)="N/A","N",IF(_xlfn.XLOOKUP(A22,Water!E:E,Water!J:J,"Error",0,1)="N/A","N",IF(_xlfn.XLOOKUP(A22,'Circular economy'!E:E,'Circular economy'!J:J,"Error",0,1)="N/A","N",IF(_xlfn.XLOOKUP(A22,'Pollution prevention'!E:E,'Pollution prevention'!J:J,"Error",0,1)="N/A","N",IF(_xlfn.XLOOKUP(A22,Biodiversity!E:E,Biodiversity!J:J,"Error",0,1)="N/A","N","Y")))))</f>
        <v>Y</v>
      </c>
      <c r="C22" s="34" t="str">
        <f>IF(_xlfn.XLOOKUP(A22,'Climate mitigation'!E:E,'Climate mitigation'!I:I,"Error",0,1)="N/A","N",IF(_xlfn.XLOOKUP(A22,Water!E:E,Water!K:K,"Error",0,1)="N/A","N",IF(_xlfn.XLOOKUP(A22,'Circular economy'!E:E,'Circular economy'!K:K,"Error",0,1)="N/A","N",IF(_xlfn.XLOOKUP(A22,'Pollution prevention'!E:E,'Pollution prevention'!K:K,"Error",0,1)="N/A","N",IF(_xlfn.XLOOKUP(A22,Biodiversity!E:E,Biodiversity!K:K,"Error",0,1)="N/A","N","Y")))))</f>
        <v>Y</v>
      </c>
      <c r="D22" s="34" t="str">
        <f>IF(_xlfn.XLOOKUP(A22,'Climate mitigation'!E:E,'Climate mitigation'!J:J,"Error",0,1)="N/A","N",IF(_xlfn.XLOOKUP(A22,'Climate adaptation'!E:E,'Climate adaptation'!L:L,"Error",0,1)="N/A","N",IF(_xlfn.XLOOKUP(A22,'Circular economy'!E:E,'Circular economy'!L:L,"Error",0,1)="N/A","N",IF(_xlfn.XLOOKUP(A22,'Pollution prevention'!E:E,'Pollution prevention'!L:L,"Error",0,1)="N/A","N",IF(_xlfn.XLOOKUP(A22,Biodiversity!E:E,Biodiversity!L:L,"Error",0,1)="N/A","N","Y")))))</f>
        <v>Y</v>
      </c>
      <c r="E22" s="34" t="str">
        <f>IF(_xlfn.XLOOKUP(A22,'Climate mitigation'!E:E,'Climate mitigation'!K:K,"Error",0,1)="N/A","N",IF(_xlfn.XLOOKUP(A22,'Climate adaptation'!E:E,'Climate adaptation'!M:M,"Error",0,1)="N/A","N",IF(_xlfn.XLOOKUP(A22,Water!E:E,Water!L:L,"Error",0,1)="N/A","N",IF(_xlfn.XLOOKUP(A22,'Pollution prevention'!E:E,'Pollution prevention'!M:M,"Error",0,1)="N/A","N",IF(_xlfn.XLOOKUP(A22,Biodiversity!E:E,Biodiversity!M:M,"Error",0,1)="N/A","N","Y")))))</f>
        <v>N</v>
      </c>
      <c r="F22" s="34" t="str">
        <f>IF(_xlfn.XLOOKUP(A22,'Climate mitigation'!E:E,'Climate mitigation'!L:L,"Error",0,1)="N/A","N",IF(_xlfn.XLOOKUP(A22,'Climate adaptation'!E:E,'Climate adaptation'!N:N,"Error",0,1)="N/A","N",IF(_xlfn.XLOOKUP(A22,Water!E:E,Water!M:M,"Error",0,1)="N/A","N",IF(_xlfn.XLOOKUP(A22,'Circular economy'!E:E,'Circular economy'!M:M,"Error",0,1)="N/A","N",IF(_xlfn.XLOOKUP(A22,Biodiversity!E:E,Biodiversity!N:N,"Error",0,1)="N/A","N","Y")))))</f>
        <v>Y</v>
      </c>
      <c r="G22" s="34" t="str">
        <f>IF(_xlfn.XLOOKUP(A22,'Climate mitigation'!E:E,'Climate mitigation'!M:M,"Error",0,1)="N/A","N",IF(_xlfn.XLOOKUP(A22,'Climate adaptation'!E:E,'Climate adaptation'!O:O,"Error",0,1)="N/A","N",IF(_xlfn.XLOOKUP(A22,Water!E:E,Water!N:N,"Error",0,1)="N/A","N",IF(_xlfn.XLOOKUP(A22,'Circular economy'!E:E,'Circular economy'!N:N,"Error",0,1)="N/A","N",IF(_xlfn.XLOOKUP(A22,'Pollution prevention'!E:E,'Pollution prevention'!N:N,"Error",0,1)="N/A","N","Y")))))</f>
        <v>Y</v>
      </c>
      <c r="H22" s="34" t="str">
        <f t="shared" si="0"/>
        <v>Y</v>
      </c>
    </row>
    <row r="23" spans="1:8" ht="13">
      <c r="A23" s="35" t="s">
        <v>4015</v>
      </c>
      <c r="B23" s="34" t="str">
        <f>IF(_xlfn.XLOOKUP(A23,'Climate adaptation'!E:E,'Climate adaptation'!K:K,"Error",0,1)="N/A","N",IF(_xlfn.XLOOKUP(A23,Water!E:E,Water!J:J,"Error",0,1)="N/A","N",IF(_xlfn.XLOOKUP(A23,'Circular economy'!E:E,'Circular economy'!J:J,"Error",0,1)="N/A","N",IF(_xlfn.XLOOKUP(A23,'Pollution prevention'!E:E,'Pollution prevention'!J:J,"Error",0,1)="N/A","N",IF(_xlfn.XLOOKUP(A23,Biodiversity!E:E,Biodiversity!J:J,"Error",0,1)="N/A","N","Y")))))</f>
        <v>Y</v>
      </c>
      <c r="C23" s="34" t="str">
        <f>IF(_xlfn.XLOOKUP(A23,'Climate mitigation'!E:E,'Climate mitigation'!I:I,"Error",0,1)="N/A","N",IF(_xlfn.XLOOKUP(A23,Water!E:E,Water!K:K,"Error",0,1)="N/A","N",IF(_xlfn.XLOOKUP(A23,'Circular economy'!E:E,'Circular economy'!K:K,"Error",0,1)="N/A","N",IF(_xlfn.XLOOKUP(A23,'Pollution prevention'!E:E,'Pollution prevention'!K:K,"Error",0,1)="N/A","N",IF(_xlfn.XLOOKUP(A23,Biodiversity!E:E,Biodiversity!K:K,"Error",0,1)="N/A","N","Y")))))</f>
        <v>Y</v>
      </c>
      <c r="D23" s="34" t="str">
        <f>IF(_xlfn.XLOOKUP(A23,'Climate mitigation'!E:E,'Climate mitigation'!J:J,"Error",0,1)="N/A","N",IF(_xlfn.XLOOKUP(A23,'Climate adaptation'!E:E,'Climate adaptation'!L:L,"Error",0,1)="N/A","N",IF(_xlfn.XLOOKUP(A23,'Circular economy'!E:E,'Circular economy'!L:L,"Error",0,1)="N/A","N",IF(_xlfn.XLOOKUP(A23,'Pollution prevention'!E:E,'Pollution prevention'!L:L,"Error",0,1)="N/A","N",IF(_xlfn.XLOOKUP(A23,Biodiversity!E:E,Biodiversity!L:L,"Error",0,1)="N/A","N","Y")))))</f>
        <v>Y</v>
      </c>
      <c r="E23" s="34" t="str">
        <f>IF(_xlfn.XLOOKUP(A23,'Climate mitigation'!E:E,'Climate mitigation'!K:K,"Error",0,1)="N/A","N",IF(_xlfn.XLOOKUP(A23,'Climate adaptation'!E:E,'Climate adaptation'!M:M,"Error",0,1)="N/A","N",IF(_xlfn.XLOOKUP(A23,Water!E:E,Water!L:L,"Error",0,1)="N/A","N",IF(_xlfn.XLOOKUP(A23,'Pollution prevention'!E:E,'Pollution prevention'!M:M,"Error",0,1)="N/A","N",IF(_xlfn.XLOOKUP(A23,Biodiversity!E:E,Biodiversity!M:M,"Error",0,1)="N/A","N","Y")))))</f>
        <v>N</v>
      </c>
      <c r="F23" s="34" t="str">
        <f>IF(_xlfn.XLOOKUP(A23,'Climate mitigation'!E:E,'Climate mitigation'!L:L,"Error",0,1)="N/A","N",IF(_xlfn.XLOOKUP(A23,'Climate adaptation'!E:E,'Climate adaptation'!N:N,"Error",0,1)="N/A","N",IF(_xlfn.XLOOKUP(A23,Water!E:E,Water!M:M,"Error",0,1)="N/A","N",IF(_xlfn.XLOOKUP(A23,'Circular economy'!E:E,'Circular economy'!M:M,"Error",0,1)="N/A","N",IF(_xlfn.XLOOKUP(A23,Biodiversity!E:E,Biodiversity!N:N,"Error",0,1)="N/A","N","Y")))))</f>
        <v>Y</v>
      </c>
      <c r="G23" s="34" t="str">
        <f>IF(_xlfn.XLOOKUP(A23,'Climate mitigation'!E:E,'Climate mitigation'!M:M,"Error",0,1)="N/A","N",IF(_xlfn.XLOOKUP(A23,'Climate adaptation'!E:E,'Climate adaptation'!O:O,"Error",0,1)="N/A","N",IF(_xlfn.XLOOKUP(A23,Water!E:E,Water!N:N,"Error",0,1)="N/A","N",IF(_xlfn.XLOOKUP(A23,'Circular economy'!E:E,'Circular economy'!N:N,"Error",0,1)="N/A","N",IF(_xlfn.XLOOKUP(A23,'Pollution prevention'!E:E,'Pollution prevention'!N:N,"Error",0,1)="N/A","N","Y")))))</f>
        <v>Y</v>
      </c>
      <c r="H23" s="34" t="str">
        <f t="shared" si="0"/>
        <v>Y</v>
      </c>
    </row>
    <row r="24" spans="1:8" ht="13">
      <c r="A24" s="35" t="s">
        <v>4016</v>
      </c>
      <c r="B24" s="34" t="str">
        <f>IF(_xlfn.XLOOKUP(A24,'Climate adaptation'!E:E,'Climate adaptation'!K:K,"Error",0,1)="N/A","N",IF(_xlfn.XLOOKUP(A24,Water!E:E,Water!J:J,"Error",0,1)="N/A","N",IF(_xlfn.XLOOKUP(A24,'Circular economy'!E:E,'Circular economy'!J:J,"Error",0,1)="N/A","N",IF(_xlfn.XLOOKUP(A24,'Pollution prevention'!E:E,'Pollution prevention'!J:J,"Error",0,1)="N/A","N",IF(_xlfn.XLOOKUP(A24,Biodiversity!E:E,Biodiversity!J:J,"Error",0,1)="N/A","N","Y")))))</f>
        <v>Y</v>
      </c>
      <c r="C24" s="34" t="str">
        <f>IF(_xlfn.XLOOKUP(A24,'Climate mitigation'!E:E,'Climate mitigation'!I:I,"Error",0,1)="N/A","N",IF(_xlfn.XLOOKUP(A24,Water!E:E,Water!K:K,"Error",0,1)="N/A","N",IF(_xlfn.XLOOKUP(A24,'Circular economy'!E:E,'Circular economy'!K:K,"Error",0,1)="N/A","N",IF(_xlfn.XLOOKUP(A24,'Pollution prevention'!E:E,'Pollution prevention'!K:K,"Error",0,1)="N/A","N",IF(_xlfn.XLOOKUP(A24,Biodiversity!E:E,Biodiversity!K:K,"Error",0,1)="N/A","N","Y")))))</f>
        <v>Y</v>
      </c>
      <c r="D24" s="34" t="str">
        <f>IF(_xlfn.XLOOKUP(A24,'Climate mitigation'!E:E,'Climate mitigation'!J:J,"Error",0,1)="N/A","N",IF(_xlfn.XLOOKUP(A24,'Climate adaptation'!E:E,'Climate adaptation'!L:L,"Error",0,1)="N/A","N",IF(_xlfn.XLOOKUP(A24,'Circular economy'!E:E,'Circular economy'!L:L,"Error",0,1)="N/A","N",IF(_xlfn.XLOOKUP(A24,'Pollution prevention'!E:E,'Pollution prevention'!L:L,"Error",0,1)="N/A","N",IF(_xlfn.XLOOKUP(A24,Biodiversity!E:E,Biodiversity!L:L,"Error",0,1)="N/A","N","Y")))))</f>
        <v>Y</v>
      </c>
      <c r="E24" s="34" t="str">
        <f>IF(_xlfn.XLOOKUP(A24,'Climate mitigation'!E:E,'Climate mitigation'!K:K,"Error",0,1)="N/A","N",IF(_xlfn.XLOOKUP(A24,'Climate adaptation'!E:E,'Climate adaptation'!M:M,"Error",0,1)="N/A","N",IF(_xlfn.XLOOKUP(A24,Water!E:E,Water!L:L,"Error",0,1)="N/A","N",IF(_xlfn.XLOOKUP(A24,'Pollution prevention'!E:E,'Pollution prevention'!M:M,"Error",0,1)="N/A","N",IF(_xlfn.XLOOKUP(A24,Biodiversity!E:E,Biodiversity!M:M,"Error",0,1)="N/A","N","Y")))))</f>
        <v>N</v>
      </c>
      <c r="F24" s="34" t="str">
        <f>IF(_xlfn.XLOOKUP(A24,'Climate mitigation'!E:E,'Climate mitigation'!L:L,"Error",0,1)="N/A","N",IF(_xlfn.XLOOKUP(A24,'Climate adaptation'!E:E,'Climate adaptation'!N:N,"Error",0,1)="N/A","N",IF(_xlfn.XLOOKUP(A24,Water!E:E,Water!M:M,"Error",0,1)="N/A","N",IF(_xlfn.XLOOKUP(A24,'Circular economy'!E:E,'Circular economy'!M:M,"Error",0,1)="N/A","N",IF(_xlfn.XLOOKUP(A24,Biodiversity!E:E,Biodiversity!N:N,"Error",0,1)="N/A","N","Y")))))</f>
        <v>Y</v>
      </c>
      <c r="G24" s="34" t="str">
        <f>IF(_xlfn.XLOOKUP(A24,'Climate mitigation'!E:E,'Climate mitigation'!M:M,"Error",0,1)="N/A","N",IF(_xlfn.XLOOKUP(A24,'Climate adaptation'!E:E,'Climate adaptation'!O:O,"Error",0,1)="N/A","N",IF(_xlfn.XLOOKUP(A24,Water!E:E,Water!N:N,"Error",0,1)="N/A","N",IF(_xlfn.XLOOKUP(A24,'Circular economy'!E:E,'Circular economy'!N:N,"Error",0,1)="N/A","N",IF(_xlfn.XLOOKUP(A24,'Pollution prevention'!E:E,'Pollution prevention'!N:N,"Error",0,1)="N/A","N","Y")))))</f>
        <v>Y</v>
      </c>
      <c r="H24" s="34" t="str">
        <f t="shared" si="0"/>
        <v>Y</v>
      </c>
    </row>
    <row r="25" spans="1:8" ht="13">
      <c r="A25" s="35" t="s">
        <v>4017</v>
      </c>
      <c r="B25" s="34" t="s">
        <v>4152</v>
      </c>
      <c r="C25" s="34" t="str">
        <f>IF(_xlfn.XLOOKUP(A25,'Climate mitigation'!E:E,'Climate mitigation'!I:I,"Error",0,1)="N/A","N",IF(_xlfn.XLOOKUP(A25,Water!E:E,Water!K:K,"Error",0,1)="N/A","N",IF(_xlfn.XLOOKUP(A25,'Circular economy'!E:E,'Circular economy'!K:K,"Error",0,1)="N/A","N",IF(_xlfn.XLOOKUP(A25,'Pollution prevention'!E:E,'Pollution prevention'!K:K,"Error",0,1)="N/A","N",IF(_xlfn.XLOOKUP(A25,Biodiversity!E:E,Biodiversity!K:K,"Error",0,1)="N/A","N","Y")))))</f>
        <v>Y</v>
      </c>
      <c r="D25" s="34" t="str">
        <f>IF(_xlfn.XLOOKUP(A25,'Climate mitigation'!E:E,'Climate mitigation'!J:J,"Error",0,1)="N/A","N",IF(_xlfn.XLOOKUP(A25,'Climate adaptation'!E:E,'Climate adaptation'!L:L,"Error",0,1)="N/A","N",IF(_xlfn.XLOOKUP(A25,'Circular economy'!E:E,'Circular economy'!L:L,"Error",0,1)="N/A","N",IF(_xlfn.XLOOKUP(A25,'Pollution prevention'!E:E,'Pollution prevention'!L:L,"Error",0,1)="N/A","N",IF(_xlfn.XLOOKUP(A25,Biodiversity!E:E,Biodiversity!L:L,"Error",0,1)="N/A","N","Y")))))</f>
        <v>Y</v>
      </c>
      <c r="E25" s="34" t="str">
        <f>IF(_xlfn.XLOOKUP(A25,'Climate mitigation'!E:E,'Climate mitigation'!K:K,"Error",0,1)="N/A","N",IF(_xlfn.XLOOKUP(A25,'Climate adaptation'!E:E,'Climate adaptation'!M:M,"Error",0,1)="N/A","N",IF(_xlfn.XLOOKUP(A25,Water!E:E,Water!L:L,"Error",0,1)="N/A","N",IF(_xlfn.XLOOKUP(A25,'Pollution prevention'!E:E,'Pollution prevention'!M:M,"Error",0,1)="N/A","N",IF(_xlfn.XLOOKUP(A25,Biodiversity!E:E,Biodiversity!M:M,"Error",0,1)="N/A","N","Y")))))</f>
        <v>Y</v>
      </c>
      <c r="F25" s="34" t="str">
        <f>IF(_xlfn.XLOOKUP(A25,'Climate mitigation'!E:E,'Climate mitigation'!L:L,"Error",0,1)="N/A","N",IF(_xlfn.XLOOKUP(A25,'Climate adaptation'!E:E,'Climate adaptation'!N:N,"Error",0,1)="N/A","N",IF(_xlfn.XLOOKUP(A25,Water!E:E,Water!M:M,"Error",0,1)="N/A","N",IF(_xlfn.XLOOKUP(A25,'Circular economy'!E:E,'Circular economy'!M:M,"Error",0,1)="N/A","N",IF(_xlfn.XLOOKUP(A25,Biodiversity!E:E,Biodiversity!N:N,"Error",0,1)="N/A","N","Y")))))</f>
        <v>Y</v>
      </c>
      <c r="G25" s="34" t="str">
        <f>IF(_xlfn.XLOOKUP(A25,'Climate mitigation'!E:E,'Climate mitigation'!M:M,"Error",0,1)="N/A","N",IF(_xlfn.XLOOKUP(A25,'Climate adaptation'!E:E,'Climate adaptation'!O:O,"Error",0,1)="N/A","N",IF(_xlfn.XLOOKUP(A25,Water!E:E,Water!N:N,"Error",0,1)="N/A","N",IF(_xlfn.XLOOKUP(A25,'Circular economy'!E:E,'Circular economy'!N:N,"Error",0,1)="N/A","N",IF(_xlfn.XLOOKUP(A25,'Pollution prevention'!E:E,'Pollution prevention'!N:N,"Error",0,1)="N/A","N","Y")))))</f>
        <v>Y</v>
      </c>
      <c r="H25" s="34" t="str">
        <f t="shared" si="0"/>
        <v>Y</v>
      </c>
    </row>
    <row r="26" spans="1:8" ht="26">
      <c r="A26" s="35" t="s">
        <v>4018</v>
      </c>
      <c r="B26" s="34" t="s">
        <v>4152</v>
      </c>
      <c r="C26" s="34" t="str">
        <f>IF(_xlfn.XLOOKUP(A26,'Climate mitigation'!E:E,'Climate mitigation'!I:I,"Error",0,1)="N/A","N",IF(_xlfn.XLOOKUP(A26,Water!E:E,Water!K:K,"Error",0,1)="N/A","N",IF(_xlfn.XLOOKUP(A26,'Circular economy'!E:E,'Circular economy'!K:K,"Error",0,1)="N/A","N",IF(_xlfn.XLOOKUP(A26,'Pollution prevention'!E:E,'Pollution prevention'!K:K,"Error",0,1)="N/A","N",IF(_xlfn.XLOOKUP(A26,Biodiversity!E:E,Biodiversity!K:K,"Error",0,1)="N/A","N","Y")))))</f>
        <v>Y</v>
      </c>
      <c r="D26" s="34" t="str">
        <f>IF(_xlfn.XLOOKUP(A26,'Climate mitigation'!E:E,'Climate mitigation'!J:J,"Error",0,1)="N/A","N",IF(_xlfn.XLOOKUP(A26,'Climate adaptation'!E:E,'Climate adaptation'!L:L,"Error",0,1)="N/A","N",IF(_xlfn.XLOOKUP(A26,'Circular economy'!E:E,'Circular economy'!L:L,"Error",0,1)="N/A","N",IF(_xlfn.XLOOKUP(A26,'Pollution prevention'!E:E,'Pollution prevention'!L:L,"Error",0,1)="N/A","N",IF(_xlfn.XLOOKUP(A26,Biodiversity!E:E,Biodiversity!L:L,"Error",0,1)="N/A","N","Y")))))</f>
        <v>Y</v>
      </c>
      <c r="E26" s="34" t="str">
        <f>IF(_xlfn.XLOOKUP(A26,'Climate mitigation'!E:E,'Climate mitigation'!K:K,"Error",0,1)="N/A","N",IF(_xlfn.XLOOKUP(A26,'Climate adaptation'!E:E,'Climate adaptation'!M:M,"Error",0,1)="N/A","N",IF(_xlfn.XLOOKUP(A26,Water!E:E,Water!L:L,"Error",0,1)="N/A","N",IF(_xlfn.XLOOKUP(A26,'Pollution prevention'!E:E,'Pollution prevention'!M:M,"Error",0,1)="N/A","N",IF(_xlfn.XLOOKUP(A26,Biodiversity!E:E,Biodiversity!M:M,"Error",0,1)="N/A","N","Y")))))</f>
        <v>Y</v>
      </c>
      <c r="F26" s="34" t="str">
        <f>IF(_xlfn.XLOOKUP(A26,'Climate mitigation'!E:E,'Climate mitigation'!L:L,"Error",0,1)="N/A","N",IF(_xlfn.XLOOKUP(A26,'Climate adaptation'!E:E,'Climate adaptation'!N:N,"Error",0,1)="N/A","N",IF(_xlfn.XLOOKUP(A26,Water!E:E,Water!M:M,"Error",0,1)="N/A","N",IF(_xlfn.XLOOKUP(A26,'Circular economy'!E:E,'Circular economy'!M:M,"Error",0,1)="N/A","N",IF(_xlfn.XLOOKUP(A26,Biodiversity!E:E,Biodiversity!N:N,"Error",0,1)="N/A","N","Y")))))</f>
        <v>Y</v>
      </c>
      <c r="G26" s="34" t="str">
        <f>IF(_xlfn.XLOOKUP(A26,'Climate mitigation'!E:E,'Climate mitigation'!M:M,"Error",0,1)="N/A","N",IF(_xlfn.XLOOKUP(A26,'Climate adaptation'!E:E,'Climate adaptation'!O:O,"Error",0,1)="N/A","N",IF(_xlfn.XLOOKUP(A26,Water!E:E,Water!N:N,"Error",0,1)="N/A","N",IF(_xlfn.XLOOKUP(A26,'Circular economy'!E:E,'Circular economy'!N:N,"Error",0,1)="N/A","N",IF(_xlfn.XLOOKUP(A26,'Pollution prevention'!E:E,'Pollution prevention'!N:N,"Error",0,1)="N/A","N","Y")))))</f>
        <v>Y</v>
      </c>
      <c r="H26" s="34" t="str">
        <f t="shared" ref="H26:H89" si="1">IF(OR(B26="Y",C26="Y",D26="Y",E26="Y",F26="Y",G26="Y"),"Y","N")</f>
        <v>Y</v>
      </c>
    </row>
    <row r="27" spans="1:8" ht="65">
      <c r="A27" s="35" t="s">
        <v>4019</v>
      </c>
      <c r="B27" s="34" t="s">
        <v>4152</v>
      </c>
      <c r="C27" s="34" t="str">
        <f>IF(_xlfn.XLOOKUP(A27,'Climate mitigation'!E:E,'Climate mitigation'!I:I,"Error",0,1)="N/A","N",IF(_xlfn.XLOOKUP(A27,Water!E:E,Water!K:K,"Error",0,1)="N/A","N",IF(_xlfn.XLOOKUP(A27,'Circular economy'!E:E,'Circular economy'!K:K,"Error",0,1)="N/A","N",IF(_xlfn.XLOOKUP(A27,'Pollution prevention'!E:E,'Pollution prevention'!K:K,"Error",0,1)="N/A","N",IF(_xlfn.XLOOKUP(A27,Biodiversity!E:E,Biodiversity!K:K,"Error",0,1)="N/A","N","Y")))))</f>
        <v>Y</v>
      </c>
      <c r="D27" s="34" t="str">
        <f>IF(_xlfn.XLOOKUP(A27,'Climate mitigation'!E:E,'Climate mitigation'!J:J,"Error",0,1)="N/A","N",IF(_xlfn.XLOOKUP(A27,'Climate adaptation'!E:E,'Climate adaptation'!L:L,"Error",0,1)="N/A","N",IF(_xlfn.XLOOKUP(A27,'Circular economy'!E:E,'Circular economy'!L:L,"Error",0,1)="N/A","N",IF(_xlfn.XLOOKUP(A27,'Pollution prevention'!E:E,'Pollution prevention'!L:L,"Error",0,1)="N/A","N",IF(_xlfn.XLOOKUP(A27,Biodiversity!E:E,Biodiversity!L:L,"Error",0,1)="N/A","N","Y")))))</f>
        <v>Y</v>
      </c>
      <c r="E27" s="34" t="str">
        <f>IF(_xlfn.XLOOKUP(A27,'Climate mitigation'!E:E,'Climate mitigation'!K:K,"Error",0,1)="N/A","N",IF(_xlfn.XLOOKUP(A27,'Climate adaptation'!E:E,'Climate adaptation'!M:M,"Error",0,1)="N/A","N",IF(_xlfn.XLOOKUP(A27,Water!E:E,Water!L:L,"Error",0,1)="N/A","N",IF(_xlfn.XLOOKUP(A27,'Pollution prevention'!E:E,'Pollution prevention'!M:M,"Error",0,1)="N/A","N",IF(_xlfn.XLOOKUP(A27,Biodiversity!E:E,Biodiversity!M:M,"Error",0,1)="N/A","N","Y")))))</f>
        <v>Y</v>
      </c>
      <c r="F27" s="34" t="str">
        <f>IF(_xlfn.XLOOKUP(A27,'Climate mitigation'!E:E,'Climate mitigation'!L:L,"Error",0,1)="N/A","N",IF(_xlfn.XLOOKUP(A27,'Climate adaptation'!E:E,'Climate adaptation'!N:N,"Error",0,1)="N/A","N",IF(_xlfn.XLOOKUP(A27,Water!E:E,Water!M:M,"Error",0,1)="N/A","N",IF(_xlfn.XLOOKUP(A27,'Circular economy'!E:E,'Circular economy'!M:M,"Error",0,1)="N/A","N",IF(_xlfn.XLOOKUP(A27,Biodiversity!E:E,Biodiversity!N:N,"Error",0,1)="N/A","N","Y")))))</f>
        <v>Y</v>
      </c>
      <c r="G27" s="34" t="str">
        <f>IF(_xlfn.XLOOKUP(A27,'Climate mitigation'!E:E,'Climate mitigation'!M:M,"Error",0,1)="N/A","N",IF(_xlfn.XLOOKUP(A27,'Climate adaptation'!E:E,'Climate adaptation'!O:O,"Error",0,1)="N/A","N",IF(_xlfn.XLOOKUP(A27,Water!E:E,Water!N:N,"Error",0,1)="N/A","N",IF(_xlfn.XLOOKUP(A27,'Circular economy'!E:E,'Circular economy'!N:N,"Error",0,1)="N/A","N",IF(_xlfn.XLOOKUP(A27,'Pollution prevention'!E:E,'Pollution prevention'!N:N,"Error",0,1)="N/A","N","Y")))))</f>
        <v>Y</v>
      </c>
      <c r="H27" s="34" t="str">
        <f t="shared" si="1"/>
        <v>Y</v>
      </c>
    </row>
    <row r="28" spans="1:8" ht="13">
      <c r="A28" s="35" t="s">
        <v>4020</v>
      </c>
      <c r="B28" s="34" t="s">
        <v>4152</v>
      </c>
      <c r="C28" s="34" t="str">
        <f>IF(_xlfn.XLOOKUP(A28,'Climate mitigation'!E:E,'Climate mitigation'!I:I,"Error",0,1)="N/A","N",IF(_xlfn.XLOOKUP(A28,Water!E:E,Water!K:K,"Error",0,1)="N/A","N",IF(_xlfn.XLOOKUP(A28,'Circular economy'!E:E,'Circular economy'!K:K,"Error",0,1)="N/A","N",IF(_xlfn.XLOOKUP(A28,'Pollution prevention'!E:E,'Pollution prevention'!K:K,"Error",0,1)="N/A","N",IF(_xlfn.XLOOKUP(A28,Biodiversity!E:E,Biodiversity!K:K,"Error",0,1)="N/A","N","Y")))))</f>
        <v>Y</v>
      </c>
      <c r="D28" s="34" t="str">
        <f>IF(_xlfn.XLOOKUP(A28,'Climate mitigation'!E:E,'Climate mitigation'!J:J,"Error",0,1)="N/A","N",IF(_xlfn.XLOOKUP(A28,'Climate adaptation'!E:E,'Climate adaptation'!L:L,"Error",0,1)="N/A","N",IF(_xlfn.XLOOKUP(A28,'Circular economy'!E:E,'Circular economy'!L:L,"Error",0,1)="N/A","N",IF(_xlfn.XLOOKUP(A28,'Pollution prevention'!E:E,'Pollution prevention'!L:L,"Error",0,1)="N/A","N",IF(_xlfn.XLOOKUP(A28,Biodiversity!E:E,Biodiversity!L:L,"Error",0,1)="N/A","N","Y")))))</f>
        <v>Y</v>
      </c>
      <c r="E28" s="34" t="str">
        <f>IF(_xlfn.XLOOKUP(A28,'Climate mitigation'!E:E,'Climate mitigation'!K:K,"Error",0,1)="N/A","N",IF(_xlfn.XLOOKUP(A28,'Climate adaptation'!E:E,'Climate adaptation'!M:M,"Error",0,1)="N/A","N",IF(_xlfn.XLOOKUP(A28,Water!E:E,Water!L:L,"Error",0,1)="N/A","N",IF(_xlfn.XLOOKUP(A28,'Pollution prevention'!E:E,'Pollution prevention'!M:M,"Error",0,1)="N/A","N",IF(_xlfn.XLOOKUP(A28,Biodiversity!E:E,Biodiversity!M:M,"Error",0,1)="N/A","N","Y")))))</f>
        <v>Y</v>
      </c>
      <c r="F28" s="34" t="str">
        <f>IF(_xlfn.XLOOKUP(A28,'Climate mitigation'!E:E,'Climate mitigation'!L:L,"Error",0,1)="N/A","N",IF(_xlfn.XLOOKUP(A28,'Climate adaptation'!E:E,'Climate adaptation'!N:N,"Error",0,1)="N/A","N",IF(_xlfn.XLOOKUP(A28,Water!E:E,Water!M:M,"Error",0,1)="N/A","N",IF(_xlfn.XLOOKUP(A28,'Circular economy'!E:E,'Circular economy'!M:M,"Error",0,1)="N/A","N",IF(_xlfn.XLOOKUP(A28,Biodiversity!E:E,Biodiversity!N:N,"Error",0,1)="N/A","N","Y")))))</f>
        <v>Y</v>
      </c>
      <c r="G28" s="34" t="str">
        <f>IF(_xlfn.XLOOKUP(A28,'Climate mitigation'!E:E,'Climate mitigation'!M:M,"Error",0,1)="N/A","N",IF(_xlfn.XLOOKUP(A28,'Climate adaptation'!E:E,'Climate adaptation'!O:O,"Error",0,1)="N/A","N",IF(_xlfn.XLOOKUP(A28,Water!E:E,Water!N:N,"Error",0,1)="N/A","N",IF(_xlfn.XLOOKUP(A28,'Circular economy'!E:E,'Circular economy'!N:N,"Error",0,1)="N/A","N",IF(_xlfn.XLOOKUP(A28,'Pollution prevention'!E:E,'Pollution prevention'!N:N,"Error",0,1)="N/A","N","Y")))))</f>
        <v>Y</v>
      </c>
      <c r="H28" s="34" t="str">
        <f t="shared" si="1"/>
        <v>Y</v>
      </c>
    </row>
    <row r="29" spans="1:8" ht="26">
      <c r="A29" s="35" t="s">
        <v>4021</v>
      </c>
      <c r="B29" s="34" t="str">
        <f>IF(_xlfn.XLOOKUP(A29,'Climate adaptation'!E:E,'Climate adaptation'!K:K,"Error",0,1)="N/A","N",IF(_xlfn.XLOOKUP(A29,Water!E:E,Water!J:J,"Error",0,1)="N/A","N",IF(_xlfn.XLOOKUP(A29,'Circular economy'!E:E,'Circular economy'!J:J,"Error",0,1)="N/A","N",IF(_xlfn.XLOOKUP(A29,'Pollution prevention'!E:E,'Pollution prevention'!J:J,"Error",0,1)="N/A","N",IF(_xlfn.XLOOKUP(A29,Biodiversity!E:E,Biodiversity!J:J,"Error",0,1)="N/A","N","Y")))))</f>
        <v>N</v>
      </c>
      <c r="C29" s="34" t="str">
        <f>IF(_xlfn.XLOOKUP(A29,'Climate mitigation'!E:E,'Climate mitigation'!I:I,"Error",0,1)="N/A","N",IF(_xlfn.XLOOKUP(A29,Water!E:E,Water!K:K,"Error",0,1)="N/A","N",IF(_xlfn.XLOOKUP(A29,'Circular economy'!E:E,'Circular economy'!K:K,"Error",0,1)="N/A","N",IF(_xlfn.XLOOKUP(A29,'Pollution prevention'!E:E,'Pollution prevention'!K:K,"Error",0,1)="N/A","N",IF(_xlfn.XLOOKUP(A29,Biodiversity!E:E,Biodiversity!K:K,"Error",0,1)="N/A","N","Y")))))</f>
        <v>Y</v>
      </c>
      <c r="D29" s="34" t="str">
        <f>IF(_xlfn.XLOOKUP(A29,'Climate mitigation'!E:E,'Climate mitigation'!J:J,"Error",0,1)="N/A","N",IF(_xlfn.XLOOKUP(A29,'Climate adaptation'!E:E,'Climate adaptation'!L:L,"Error",0,1)="N/A","N",IF(_xlfn.XLOOKUP(A29,'Circular economy'!E:E,'Circular economy'!L:L,"Error",0,1)="N/A","N",IF(_xlfn.XLOOKUP(A29,'Pollution prevention'!E:E,'Pollution prevention'!L:L,"Error",0,1)="N/A","N",IF(_xlfn.XLOOKUP(A29,Biodiversity!E:E,Biodiversity!L:L,"Error",0,1)="N/A","N","Y")))))</f>
        <v>N</v>
      </c>
      <c r="E29" s="34" t="str">
        <f>IF(_xlfn.XLOOKUP(A29,'Climate mitigation'!E:E,'Climate mitigation'!K:K,"Error",0,1)="N/A","N",IF(_xlfn.XLOOKUP(A29,'Climate adaptation'!E:E,'Climate adaptation'!M:M,"Error",0,1)="N/A","N",IF(_xlfn.XLOOKUP(A29,Water!E:E,Water!L:L,"Error",0,1)="N/A","N",IF(_xlfn.XLOOKUP(A29,'Pollution prevention'!E:E,'Pollution prevention'!M:M,"Error",0,1)="N/A","N",IF(_xlfn.XLOOKUP(A29,Biodiversity!E:E,Biodiversity!M:M,"Error",0,1)="N/A","N","Y")))))</f>
        <v>Y</v>
      </c>
      <c r="F29" s="34" t="str">
        <f>IF(_xlfn.XLOOKUP(A29,'Climate mitigation'!E:E,'Climate mitigation'!L:L,"Error",0,1)="N/A","N",IF(_xlfn.XLOOKUP(A29,'Climate adaptation'!E:E,'Climate adaptation'!N:N,"Error",0,1)="N/A","N",IF(_xlfn.XLOOKUP(A29,Water!E:E,Water!M:M,"Error",0,1)="N/A","N",IF(_xlfn.XLOOKUP(A29,'Circular economy'!E:E,'Circular economy'!M:M,"Error",0,1)="N/A","N",IF(_xlfn.XLOOKUP(A29,Biodiversity!E:E,Biodiversity!N:N,"Error",0,1)="N/A","N","Y")))))</f>
        <v>N</v>
      </c>
      <c r="G29" s="34" t="str">
        <f>IF(_xlfn.XLOOKUP(A29,'Climate mitigation'!E:E,'Climate mitigation'!M:M,"Error",0,1)="N/A","N",IF(_xlfn.XLOOKUP(A29,'Climate adaptation'!E:E,'Climate adaptation'!O:O,"Error",0,1)="N/A","N",IF(_xlfn.XLOOKUP(A29,Water!E:E,Water!N:N,"Error",0,1)="N/A","N",IF(_xlfn.XLOOKUP(A29,'Circular economy'!E:E,'Circular economy'!N:N,"Error",0,1)="N/A","N",IF(_xlfn.XLOOKUP(A29,'Pollution prevention'!E:E,'Pollution prevention'!N:N,"Error",0,1)="N/A","N","Y")))))</f>
        <v>Y</v>
      </c>
      <c r="H29" s="34" t="str">
        <f t="shared" si="1"/>
        <v>Y</v>
      </c>
    </row>
    <row r="30" spans="1:8" ht="26">
      <c r="A30" s="35" t="s">
        <v>4022</v>
      </c>
      <c r="B30" s="34" t="str">
        <f>IF(_xlfn.XLOOKUP(A30,'Climate adaptation'!E:E,'Climate adaptation'!K:K,"Error",0,1)="N/A","N",IF(_xlfn.XLOOKUP(A30,Water!E:E,Water!J:J,"Error",0,1)="N/A","N",IF(_xlfn.XLOOKUP(A30,'Circular economy'!E:E,'Circular economy'!J:J,"Error",0,1)="N/A","N",IF(_xlfn.XLOOKUP(A30,'Pollution prevention'!E:E,'Pollution prevention'!J:J,"Error",0,1)="N/A","N",IF(_xlfn.XLOOKUP(A30,Biodiversity!E:E,Biodiversity!J:J,"Error",0,1)="N/A","N","Y")))))</f>
        <v>N</v>
      </c>
      <c r="C30" s="34" t="str">
        <f>IF(_xlfn.XLOOKUP(A30,'Climate mitigation'!E:E,'Climate mitigation'!I:I,"Error",0,1)="N/A","N",IF(_xlfn.XLOOKUP(A30,Water!E:E,Water!K:K,"Error",0,1)="N/A","N",IF(_xlfn.XLOOKUP(A30,'Circular economy'!E:E,'Circular economy'!K:K,"Error",0,1)="N/A","N",IF(_xlfn.XLOOKUP(A30,'Pollution prevention'!E:E,'Pollution prevention'!K:K,"Error",0,1)="N/A","N",IF(_xlfn.XLOOKUP(A30,Biodiversity!E:E,Biodiversity!K:K,"Error",0,1)="N/A","N","Y")))))</f>
        <v>Y</v>
      </c>
      <c r="D30" s="34" t="str">
        <f>IF(_xlfn.XLOOKUP(A30,'Climate mitigation'!E:E,'Climate mitigation'!J:J,"Error",0,1)="N/A","N",IF(_xlfn.XLOOKUP(A30,'Climate adaptation'!E:E,'Climate adaptation'!L:L,"Error",0,1)="N/A","N",IF(_xlfn.XLOOKUP(A30,'Circular economy'!E:E,'Circular economy'!L:L,"Error",0,1)="N/A","N",IF(_xlfn.XLOOKUP(A30,'Pollution prevention'!E:E,'Pollution prevention'!L:L,"Error",0,1)="N/A","N",IF(_xlfn.XLOOKUP(A30,Biodiversity!E:E,Biodiversity!L:L,"Error",0,1)="N/A","N","Y")))))</f>
        <v>Y</v>
      </c>
      <c r="E30" s="34" t="str">
        <f>IF(_xlfn.XLOOKUP(A30,'Climate mitigation'!E:E,'Climate mitigation'!K:K,"Error",0,1)="N/A","N",IF(_xlfn.XLOOKUP(A30,'Climate adaptation'!E:E,'Climate adaptation'!M:M,"Error",0,1)="N/A","N",IF(_xlfn.XLOOKUP(A30,Water!E:E,Water!L:L,"Error",0,1)="N/A","N",IF(_xlfn.XLOOKUP(A30,'Pollution prevention'!E:E,'Pollution prevention'!M:M,"Error",0,1)="N/A","N",IF(_xlfn.XLOOKUP(A30,Biodiversity!E:E,Biodiversity!M:M,"Error",0,1)="N/A","N","Y")))))</f>
        <v>Y</v>
      </c>
      <c r="F30" s="34" t="str">
        <f>IF(_xlfn.XLOOKUP(A30,'Climate mitigation'!E:E,'Climate mitigation'!L:L,"Error",0,1)="N/A","N",IF(_xlfn.XLOOKUP(A30,'Climate adaptation'!E:E,'Climate adaptation'!N:N,"Error",0,1)="N/A","N",IF(_xlfn.XLOOKUP(A30,Water!E:E,Water!M:M,"Error",0,1)="N/A","N",IF(_xlfn.XLOOKUP(A30,'Circular economy'!E:E,'Circular economy'!M:M,"Error",0,1)="N/A","N",IF(_xlfn.XLOOKUP(A30,Biodiversity!E:E,Biodiversity!N:N,"Error",0,1)="N/A","N","Y")))))</f>
        <v>N</v>
      </c>
      <c r="G30" s="34" t="str">
        <f>IF(_xlfn.XLOOKUP(A30,'Climate mitigation'!E:E,'Climate mitigation'!M:M,"Error",0,1)="N/A","N",IF(_xlfn.XLOOKUP(A30,'Climate adaptation'!E:E,'Climate adaptation'!O:O,"Error",0,1)="N/A","N",IF(_xlfn.XLOOKUP(A30,Water!E:E,Water!N:N,"Error",0,1)="N/A","N",IF(_xlfn.XLOOKUP(A30,'Circular economy'!E:E,'Circular economy'!N:N,"Error",0,1)="N/A","N",IF(_xlfn.XLOOKUP(A30,'Pollution prevention'!E:E,'Pollution prevention'!N:N,"Error",0,1)="N/A","N","Y")))))</f>
        <v>Y</v>
      </c>
      <c r="H30" s="34" t="str">
        <f t="shared" si="1"/>
        <v>Y</v>
      </c>
    </row>
    <row r="31" spans="1:8" ht="13">
      <c r="A31" s="35" t="s">
        <v>4023</v>
      </c>
      <c r="B31" s="34" t="str">
        <f>IF(_xlfn.XLOOKUP(A31,'Climate adaptation'!E:E,'Climate adaptation'!K:K,"Error",0,1)="N/A","N",IF(_xlfn.XLOOKUP(A31,Water!E:E,Water!J:J,"Error",0,1)="N/A","N",IF(_xlfn.XLOOKUP(A31,'Circular economy'!E:E,'Circular economy'!J:J,"Error",0,1)="N/A","N",IF(_xlfn.XLOOKUP(A31,'Pollution prevention'!E:E,'Pollution prevention'!J:J,"Error",0,1)="N/A","N",IF(_xlfn.XLOOKUP(A31,Biodiversity!E:E,Biodiversity!J:J,"Error",0,1)="N/A","N","Y")))))</f>
        <v>N</v>
      </c>
      <c r="C31" s="34" t="str">
        <f>IF(_xlfn.XLOOKUP(A31,'Climate mitigation'!E:E,'Climate mitigation'!I:I,"Error",0,1)="N/A","N",IF(_xlfn.XLOOKUP(A31,Water!E:E,Water!K:K,"Error",0,1)="N/A","N",IF(_xlfn.XLOOKUP(A31,'Circular economy'!E:E,'Circular economy'!K:K,"Error",0,1)="N/A","N",IF(_xlfn.XLOOKUP(A31,'Pollution prevention'!E:E,'Pollution prevention'!K:K,"Error",0,1)="N/A","N",IF(_xlfn.XLOOKUP(A31,Biodiversity!E:E,Biodiversity!K:K,"Error",0,1)="N/A","N","Y")))))</f>
        <v>Y</v>
      </c>
      <c r="D31" s="34" t="str">
        <f>IF(_xlfn.XLOOKUP(A31,'Climate mitigation'!E:E,'Climate mitigation'!J:J,"Error",0,1)="N/A","N",IF(_xlfn.XLOOKUP(A31,'Climate adaptation'!E:E,'Climate adaptation'!L:L,"Error",0,1)="N/A","N",IF(_xlfn.XLOOKUP(A31,'Circular economy'!E:E,'Circular economy'!L:L,"Error",0,1)="N/A","N",IF(_xlfn.XLOOKUP(A31,'Pollution prevention'!E:E,'Pollution prevention'!L:L,"Error",0,1)="N/A","N",IF(_xlfn.XLOOKUP(A31,Biodiversity!E:E,Biodiversity!L:L,"Error",0,1)="N/A","N","Y")))))</f>
        <v>Y</v>
      </c>
      <c r="E31" s="34" t="str">
        <f>IF(_xlfn.XLOOKUP(A31,'Climate mitigation'!E:E,'Climate mitigation'!K:K,"Error",0,1)="N/A","N",IF(_xlfn.XLOOKUP(A31,'Climate adaptation'!E:E,'Climate adaptation'!M:M,"Error",0,1)="N/A","N",IF(_xlfn.XLOOKUP(A31,Water!E:E,Water!L:L,"Error",0,1)="N/A","N",IF(_xlfn.XLOOKUP(A31,'Pollution prevention'!E:E,'Pollution prevention'!M:M,"Error",0,1)="N/A","N",IF(_xlfn.XLOOKUP(A31,Biodiversity!E:E,Biodiversity!M:M,"Error",0,1)="N/A","N","Y")))))</f>
        <v>Y</v>
      </c>
      <c r="F31" s="34" t="str">
        <f>IF(_xlfn.XLOOKUP(A31,'Climate mitigation'!E:E,'Climate mitigation'!L:L,"Error",0,1)="N/A","N",IF(_xlfn.XLOOKUP(A31,'Climate adaptation'!E:E,'Climate adaptation'!N:N,"Error",0,1)="N/A","N",IF(_xlfn.XLOOKUP(A31,Water!E:E,Water!M:M,"Error",0,1)="N/A","N",IF(_xlfn.XLOOKUP(A31,'Circular economy'!E:E,'Circular economy'!M:M,"Error",0,1)="N/A","N",IF(_xlfn.XLOOKUP(A31,Biodiversity!E:E,Biodiversity!N:N,"Error",0,1)="N/A","N","Y")))))</f>
        <v>N</v>
      </c>
      <c r="G31" s="34" t="str">
        <f>IF(_xlfn.XLOOKUP(A31,'Climate mitigation'!E:E,'Climate mitigation'!M:M,"Error",0,1)="N/A","N",IF(_xlfn.XLOOKUP(A31,'Climate adaptation'!E:E,'Climate adaptation'!O:O,"Error",0,1)="N/A","N",IF(_xlfn.XLOOKUP(A31,Water!E:E,Water!N:N,"Error",0,1)="N/A","N",IF(_xlfn.XLOOKUP(A31,'Circular economy'!E:E,'Circular economy'!N:N,"Error",0,1)="N/A","N",IF(_xlfn.XLOOKUP(A31,'Pollution prevention'!E:E,'Pollution prevention'!N:N,"Error",0,1)="N/A","N","Y")))))</f>
        <v>Y</v>
      </c>
      <c r="H31" s="34" t="str">
        <f t="shared" si="1"/>
        <v>Y</v>
      </c>
    </row>
    <row r="32" spans="1:8" ht="26">
      <c r="A32" s="35" t="s">
        <v>4024</v>
      </c>
      <c r="B32" s="34" t="str">
        <f>IF(_xlfn.XLOOKUP(A32,'Climate adaptation'!E:E,'Climate adaptation'!K:K,"Error",0,1)="N/A","N",IF(_xlfn.XLOOKUP(A32,Water!E:E,Water!J:J,"Error",0,1)="N/A","N",IF(_xlfn.XLOOKUP(A32,'Circular economy'!E:E,'Circular economy'!J:J,"Error",0,1)="N/A","N",IF(_xlfn.XLOOKUP(A32,'Pollution prevention'!E:E,'Pollution prevention'!J:J,"Error",0,1)="N/A","N",IF(_xlfn.XLOOKUP(A32,Biodiversity!E:E,Biodiversity!J:J,"Error",0,1)="N/A","N","Y")))))</f>
        <v>N</v>
      </c>
      <c r="C32" s="34" t="str">
        <f>IF(_xlfn.XLOOKUP(A32,'Climate mitigation'!E:E,'Climate mitigation'!I:I,"Error",0,1)="N/A","N",IF(_xlfn.XLOOKUP(A32,Water!E:E,Water!K:K,"Error",0,1)="N/A","N",IF(_xlfn.XLOOKUP(A32,'Circular economy'!E:E,'Circular economy'!K:K,"Error",0,1)="N/A","N",IF(_xlfn.XLOOKUP(A32,'Pollution prevention'!E:E,'Pollution prevention'!K:K,"Error",0,1)="N/A","N",IF(_xlfn.XLOOKUP(A32,Biodiversity!E:E,Biodiversity!K:K,"Error",0,1)="N/A","N","Y")))))</f>
        <v>Y</v>
      </c>
      <c r="D32" s="34" t="str">
        <f>IF(_xlfn.XLOOKUP(A32,'Climate mitigation'!E:E,'Climate mitigation'!J:J,"Error",0,1)="N/A","N",IF(_xlfn.XLOOKUP(A32,'Climate adaptation'!E:E,'Climate adaptation'!L:L,"Error",0,1)="N/A","N",IF(_xlfn.XLOOKUP(A32,'Circular economy'!E:E,'Circular economy'!L:L,"Error",0,1)="N/A","N",IF(_xlfn.XLOOKUP(A32,'Pollution prevention'!E:E,'Pollution prevention'!L:L,"Error",0,1)="N/A","N",IF(_xlfn.XLOOKUP(A32,Biodiversity!E:E,Biodiversity!L:L,"Error",0,1)="N/A","N","Y")))))</f>
        <v>Y</v>
      </c>
      <c r="E32" s="34" t="str">
        <f>IF(_xlfn.XLOOKUP(A32,'Climate mitigation'!E:E,'Climate mitigation'!K:K,"Error",0,1)="N/A","N",IF(_xlfn.XLOOKUP(A32,'Climate adaptation'!E:E,'Climate adaptation'!M:M,"Error",0,1)="N/A","N",IF(_xlfn.XLOOKUP(A32,Water!E:E,Water!L:L,"Error",0,1)="N/A","N",IF(_xlfn.XLOOKUP(A32,'Pollution prevention'!E:E,'Pollution prevention'!M:M,"Error",0,1)="N/A","N",IF(_xlfn.XLOOKUP(A32,Biodiversity!E:E,Biodiversity!M:M,"Error",0,1)="N/A","N","Y")))))</f>
        <v>Y</v>
      </c>
      <c r="F32" s="34" t="str">
        <f>IF(_xlfn.XLOOKUP(A32,'Climate mitigation'!E:E,'Climate mitigation'!L:L,"Error",0,1)="N/A","N",IF(_xlfn.XLOOKUP(A32,'Climate adaptation'!E:E,'Climate adaptation'!N:N,"Error",0,1)="N/A","N",IF(_xlfn.XLOOKUP(A32,Water!E:E,Water!M:M,"Error",0,1)="N/A","N",IF(_xlfn.XLOOKUP(A32,'Circular economy'!E:E,'Circular economy'!M:M,"Error",0,1)="N/A","N",IF(_xlfn.XLOOKUP(A32,Biodiversity!E:E,Biodiversity!N:N,"Error",0,1)="N/A","N","Y")))))</f>
        <v>Y</v>
      </c>
      <c r="G32" s="34" t="str">
        <f>IF(_xlfn.XLOOKUP(A32,'Climate mitigation'!E:E,'Climate mitigation'!M:M,"Error",0,1)="N/A","N",IF(_xlfn.XLOOKUP(A32,'Climate adaptation'!E:E,'Climate adaptation'!O:O,"Error",0,1)="N/A","N",IF(_xlfn.XLOOKUP(A32,Water!E:E,Water!N:N,"Error",0,1)="N/A","N",IF(_xlfn.XLOOKUP(A32,'Circular economy'!E:E,'Circular economy'!N:N,"Error",0,1)="N/A","N",IF(_xlfn.XLOOKUP(A32,'Pollution prevention'!E:E,'Pollution prevention'!N:N,"Error",0,1)="N/A","N","Y")))))</f>
        <v>Y</v>
      </c>
      <c r="H32" s="34" t="str">
        <f t="shared" si="1"/>
        <v>Y</v>
      </c>
    </row>
    <row r="33" spans="1:8" ht="13">
      <c r="A33" s="35" t="s">
        <v>4025</v>
      </c>
      <c r="B33" s="34" t="str">
        <f>IF(_xlfn.XLOOKUP(A33,'Climate adaptation'!E:E,'Climate adaptation'!K:K,"Error",0,1)="N/A","N",IF(_xlfn.XLOOKUP(A33,Water!E:E,Water!J:J,"Error",0,1)="N/A","N",IF(_xlfn.XLOOKUP(A33,'Circular economy'!E:E,'Circular economy'!J:J,"Error",0,1)="N/A","N",IF(_xlfn.XLOOKUP(A33,'Pollution prevention'!E:E,'Pollution prevention'!J:J,"Error",0,1)="N/A","N",IF(_xlfn.XLOOKUP(A33,Biodiversity!E:E,Biodiversity!J:J,"Error",0,1)="N/A","N","Y")))))</f>
        <v>Y</v>
      </c>
      <c r="C33" s="34" t="str">
        <f>IF(_xlfn.XLOOKUP(A33,'Climate mitigation'!E:E,'Climate mitigation'!I:I,"Error",0,1)="N/A","N",IF(_xlfn.XLOOKUP(A33,Water!E:E,Water!K:K,"Error",0,1)="N/A","N",IF(_xlfn.XLOOKUP(A33,'Circular economy'!E:E,'Circular economy'!K:K,"Error",0,1)="N/A","N",IF(_xlfn.XLOOKUP(A33,'Pollution prevention'!E:E,'Pollution prevention'!K:K,"Error",0,1)="N/A","N",IF(_xlfn.XLOOKUP(A33,Biodiversity!E:E,Biodiversity!K:K,"Error",0,1)="N/A","N","Y")))))</f>
        <v>Y</v>
      </c>
      <c r="D33" s="34" t="str">
        <f>IF(_xlfn.XLOOKUP(A33,'Climate mitigation'!E:E,'Climate mitigation'!J:J,"Error",0,1)="N/A","N",IF(_xlfn.XLOOKUP(A33,'Climate adaptation'!E:E,'Climate adaptation'!L:L,"Error",0,1)="N/A","N",IF(_xlfn.XLOOKUP(A33,'Circular economy'!E:E,'Circular economy'!L:L,"Error",0,1)="N/A","N",IF(_xlfn.XLOOKUP(A33,'Pollution prevention'!E:E,'Pollution prevention'!L:L,"Error",0,1)="N/A","N",IF(_xlfn.XLOOKUP(A33,Biodiversity!E:E,Biodiversity!L:L,"Error",0,1)="N/A","N","Y")))))</f>
        <v>Y</v>
      </c>
      <c r="E33" s="34" t="str">
        <f>IF(_xlfn.XLOOKUP(A33,'Climate mitigation'!E:E,'Climate mitigation'!K:K,"Error",0,1)="N/A","N",IF(_xlfn.XLOOKUP(A33,'Climate adaptation'!E:E,'Climate adaptation'!M:M,"Error",0,1)="N/A","N",IF(_xlfn.XLOOKUP(A33,Water!E:E,Water!L:L,"Error",0,1)="N/A","N",IF(_xlfn.XLOOKUP(A33,'Pollution prevention'!E:E,'Pollution prevention'!M:M,"Error",0,1)="N/A","N",IF(_xlfn.XLOOKUP(A33,Biodiversity!E:E,Biodiversity!M:M,"Error",0,1)="N/A","N","Y")))))</f>
        <v>N</v>
      </c>
      <c r="F33" s="34" t="str">
        <f>IF(_xlfn.XLOOKUP(A33,'Climate mitigation'!E:E,'Climate mitigation'!L:L,"Error",0,1)="N/A","N",IF(_xlfn.XLOOKUP(A33,'Climate adaptation'!E:E,'Climate adaptation'!N:N,"Error",0,1)="N/A","N",IF(_xlfn.XLOOKUP(A33,Water!E:E,Water!M:M,"Error",0,1)="N/A","N",IF(_xlfn.XLOOKUP(A33,'Circular economy'!E:E,'Circular economy'!M:M,"Error",0,1)="N/A","N",IF(_xlfn.XLOOKUP(A33,Biodiversity!E:E,Biodiversity!N:N,"Error",0,1)="N/A","N","Y")))))</f>
        <v>N</v>
      </c>
      <c r="G33" s="34" t="str">
        <f>IF(_xlfn.XLOOKUP(A33,'Climate mitigation'!E:E,'Climate mitigation'!M:M,"Error",0,1)="N/A","N",IF(_xlfn.XLOOKUP(A33,'Climate adaptation'!E:E,'Climate adaptation'!O:O,"Error",0,1)="N/A","N",IF(_xlfn.XLOOKUP(A33,Water!E:E,Water!N:N,"Error",0,1)="N/A","N",IF(_xlfn.XLOOKUP(A33,'Circular economy'!E:E,'Circular economy'!N:N,"Error",0,1)="N/A","N",IF(_xlfn.XLOOKUP(A33,'Pollution prevention'!E:E,'Pollution prevention'!N:N,"Error",0,1)="N/A","N","Y")))))</f>
        <v>Y</v>
      </c>
      <c r="H33" s="34" t="str">
        <f t="shared" si="1"/>
        <v>Y</v>
      </c>
    </row>
    <row r="34" spans="1:8" ht="13">
      <c r="A34" s="35" t="s">
        <v>4026</v>
      </c>
      <c r="B34" s="34" t="str">
        <f>IF(_xlfn.XLOOKUP(A34,'Climate adaptation'!E:E,'Climate adaptation'!K:K,"Error",0,1)="N/A","N",IF(_xlfn.XLOOKUP(A34,Water!E:E,Water!J:J,"Error",0,1)="N/A","N",IF(_xlfn.XLOOKUP(A34,'Circular economy'!E:E,'Circular economy'!J:J,"Error",0,1)="N/A","N",IF(_xlfn.XLOOKUP(A34,'Pollution prevention'!E:E,'Pollution prevention'!J:J,"Error",0,1)="N/A","N",IF(_xlfn.XLOOKUP(A34,Biodiversity!E:E,Biodiversity!J:J,"Error",0,1)="N/A","N","Y")))))</f>
        <v>Y</v>
      </c>
      <c r="C34" s="34" t="str">
        <f>IF(_xlfn.XLOOKUP(A34,'Climate mitigation'!E:E,'Climate mitigation'!I:I,"Error",0,1)="N/A","N",IF(_xlfn.XLOOKUP(A34,Water!E:E,Water!K:K,"Error",0,1)="N/A","N",IF(_xlfn.XLOOKUP(A34,'Circular economy'!E:E,'Circular economy'!K:K,"Error",0,1)="N/A","N",IF(_xlfn.XLOOKUP(A34,'Pollution prevention'!E:E,'Pollution prevention'!K:K,"Error",0,1)="N/A","N",IF(_xlfn.XLOOKUP(A34,Biodiversity!E:E,Biodiversity!K:K,"Error",0,1)="N/A","N","Y")))))</f>
        <v>Y</v>
      </c>
      <c r="D34" s="34" t="str">
        <f>IF(_xlfn.XLOOKUP(A34,'Climate mitigation'!E:E,'Climate mitigation'!J:J,"Error",0,1)="N/A","N",IF(_xlfn.XLOOKUP(A34,'Climate adaptation'!E:E,'Climate adaptation'!L:L,"Error",0,1)="N/A","N",IF(_xlfn.XLOOKUP(A34,'Circular economy'!E:E,'Circular economy'!L:L,"Error",0,1)="N/A","N",IF(_xlfn.XLOOKUP(A34,'Pollution prevention'!E:E,'Pollution prevention'!L:L,"Error",0,1)="N/A","N",IF(_xlfn.XLOOKUP(A34,Biodiversity!E:E,Biodiversity!L:L,"Error",0,1)="N/A","N","Y")))))</f>
        <v>Y</v>
      </c>
      <c r="E34" s="34" t="str">
        <f>IF(_xlfn.XLOOKUP(A34,'Climate mitigation'!E:E,'Climate mitigation'!K:K,"Error",0,1)="N/A","N",IF(_xlfn.XLOOKUP(A34,'Climate adaptation'!E:E,'Climate adaptation'!M:M,"Error",0,1)="N/A","N",IF(_xlfn.XLOOKUP(A34,Water!E:E,Water!L:L,"Error",0,1)="N/A","N",IF(_xlfn.XLOOKUP(A34,'Pollution prevention'!E:E,'Pollution prevention'!M:M,"Error",0,1)="N/A","N",IF(_xlfn.XLOOKUP(A34,Biodiversity!E:E,Biodiversity!M:M,"Error",0,1)="N/A","N","Y")))))</f>
        <v>N</v>
      </c>
      <c r="F34" s="34" t="str">
        <f>IF(_xlfn.XLOOKUP(A34,'Climate mitigation'!E:E,'Climate mitigation'!L:L,"Error",0,1)="N/A","N",IF(_xlfn.XLOOKUP(A34,'Climate adaptation'!E:E,'Climate adaptation'!N:N,"Error",0,1)="N/A","N",IF(_xlfn.XLOOKUP(A34,Water!E:E,Water!M:M,"Error",0,1)="N/A","N",IF(_xlfn.XLOOKUP(A34,'Circular economy'!E:E,'Circular economy'!M:M,"Error",0,1)="N/A","N",IF(_xlfn.XLOOKUP(A34,Biodiversity!E:E,Biodiversity!N:N,"Error",0,1)="N/A","N","Y")))))</f>
        <v>Y</v>
      </c>
      <c r="G34" s="34" t="str">
        <f>IF(_xlfn.XLOOKUP(A34,'Climate mitigation'!E:E,'Climate mitigation'!M:M,"Error",0,1)="N/A","N",IF(_xlfn.XLOOKUP(A34,'Climate adaptation'!E:E,'Climate adaptation'!O:O,"Error",0,1)="N/A","N",IF(_xlfn.XLOOKUP(A34,Water!E:E,Water!N:N,"Error",0,1)="N/A","N",IF(_xlfn.XLOOKUP(A34,'Circular economy'!E:E,'Circular economy'!N:N,"Error",0,1)="N/A","N",IF(_xlfn.XLOOKUP(A34,'Pollution prevention'!E:E,'Pollution prevention'!N:N,"Error",0,1)="N/A","N","Y")))))</f>
        <v>Y</v>
      </c>
      <c r="H34" s="34" t="str">
        <f t="shared" si="1"/>
        <v>Y</v>
      </c>
    </row>
    <row r="35" spans="1:8" ht="26">
      <c r="A35" s="35" t="s">
        <v>4027</v>
      </c>
      <c r="B35" s="34" t="str">
        <f>IF(_xlfn.XLOOKUP(A35,'Climate adaptation'!E:E,'Climate adaptation'!K:K,"Error",0,1)="N/A","N",IF(_xlfn.XLOOKUP(A35,Water!E:E,Water!J:J,"Error",0,1)="N/A","N",IF(_xlfn.XLOOKUP(A35,'Circular economy'!E:E,'Circular economy'!J:J,"Error",0,1)="N/A","N",IF(_xlfn.XLOOKUP(A35,'Pollution prevention'!E:E,'Pollution prevention'!J:J,"Error",0,1)="N/A","N",IF(_xlfn.XLOOKUP(A35,Biodiversity!E:E,Biodiversity!J:J,"Error",0,1)="N/A","N","Y")))))</f>
        <v>Y</v>
      </c>
      <c r="C35" s="34" t="str">
        <f>IF(_xlfn.XLOOKUP(A35,'Climate mitigation'!E:E,'Climate mitigation'!I:I,"Error",0,1)="N/A","N",IF(_xlfn.XLOOKUP(A35,Water!E:E,Water!K:K,"Error",0,1)="N/A","N",IF(_xlfn.XLOOKUP(A35,'Circular economy'!E:E,'Circular economy'!K:K,"Error",0,1)="N/A","N",IF(_xlfn.XLOOKUP(A35,'Pollution prevention'!E:E,'Pollution prevention'!K:K,"Error",0,1)="N/A","N",IF(_xlfn.XLOOKUP(A35,Biodiversity!E:E,Biodiversity!K:K,"Error",0,1)="N/A","N","Y")))))</f>
        <v>Y</v>
      </c>
      <c r="D35" s="34" t="str">
        <f>IF(_xlfn.XLOOKUP(A35,'Climate mitigation'!E:E,'Climate mitigation'!J:J,"Error",0,1)="N/A","N",IF(_xlfn.XLOOKUP(A35,'Climate adaptation'!E:E,'Climate adaptation'!L:L,"Error",0,1)="N/A","N",IF(_xlfn.XLOOKUP(A35,'Circular economy'!E:E,'Circular economy'!L:L,"Error",0,1)="N/A","N",IF(_xlfn.XLOOKUP(A35,'Pollution prevention'!E:E,'Pollution prevention'!L:L,"Error",0,1)="N/A","N",IF(_xlfn.XLOOKUP(A35,Biodiversity!E:E,Biodiversity!L:L,"Error",0,1)="N/A","N","Y")))))</f>
        <v>Y</v>
      </c>
      <c r="E35" s="34" t="str">
        <f>IF(_xlfn.XLOOKUP(A35,'Climate mitigation'!E:E,'Climate mitigation'!K:K,"Error",0,1)="N/A","N",IF(_xlfn.XLOOKUP(A35,'Climate adaptation'!E:E,'Climate adaptation'!M:M,"Error",0,1)="N/A","N",IF(_xlfn.XLOOKUP(A35,Water!E:E,Water!L:L,"Error",0,1)="N/A","N",IF(_xlfn.XLOOKUP(A35,'Pollution prevention'!E:E,'Pollution prevention'!M:M,"Error",0,1)="N/A","N",IF(_xlfn.XLOOKUP(A35,Biodiversity!E:E,Biodiversity!M:M,"Error",0,1)="N/A","N","Y")))))</f>
        <v>N</v>
      </c>
      <c r="F35" s="34" t="str">
        <f>IF(_xlfn.XLOOKUP(A35,'Climate mitigation'!E:E,'Climate mitigation'!L:L,"Error",0,1)="N/A","N",IF(_xlfn.XLOOKUP(A35,'Climate adaptation'!E:E,'Climate adaptation'!N:N,"Error",0,1)="N/A","N",IF(_xlfn.XLOOKUP(A35,Water!E:E,Water!M:M,"Error",0,1)="N/A","N",IF(_xlfn.XLOOKUP(A35,'Circular economy'!E:E,'Circular economy'!M:M,"Error",0,1)="N/A","N",IF(_xlfn.XLOOKUP(A35,Biodiversity!E:E,Biodiversity!N:N,"Error",0,1)="N/A","N","Y")))))</f>
        <v>Y</v>
      </c>
      <c r="G35" s="34" t="str">
        <f>IF(_xlfn.XLOOKUP(A35,'Climate mitigation'!E:E,'Climate mitigation'!M:M,"Error",0,1)="N/A","N",IF(_xlfn.XLOOKUP(A35,'Climate adaptation'!E:E,'Climate adaptation'!O:O,"Error",0,1)="N/A","N",IF(_xlfn.XLOOKUP(A35,Water!E:E,Water!N:N,"Error",0,1)="N/A","N",IF(_xlfn.XLOOKUP(A35,'Circular economy'!E:E,'Circular economy'!N:N,"Error",0,1)="N/A","N",IF(_xlfn.XLOOKUP(A35,'Pollution prevention'!E:E,'Pollution prevention'!N:N,"Error",0,1)="N/A","N","Y")))))</f>
        <v>Y</v>
      </c>
      <c r="H35" s="34" t="str">
        <f t="shared" si="1"/>
        <v>Y</v>
      </c>
    </row>
    <row r="36" spans="1:8" ht="13">
      <c r="A36" s="35" t="s">
        <v>4028</v>
      </c>
      <c r="B36" s="34" t="str">
        <f>IF(_xlfn.XLOOKUP(A36,'Climate adaptation'!E:E,'Climate adaptation'!K:K,"Error",0,1)="N/A","N",IF(_xlfn.XLOOKUP(A36,Water!E:E,Water!J:J,"Error",0,1)="N/A","N",IF(_xlfn.XLOOKUP(A36,'Circular economy'!E:E,'Circular economy'!J:J,"Error",0,1)="N/A","N",IF(_xlfn.XLOOKUP(A36,'Pollution prevention'!E:E,'Pollution prevention'!J:J,"Error",0,1)="N/A","N",IF(_xlfn.XLOOKUP(A36,Biodiversity!E:E,Biodiversity!J:J,"Error",0,1)="N/A","N","Y")))))</f>
        <v>Y</v>
      </c>
      <c r="C36" s="34" t="str">
        <f>IF(_xlfn.XLOOKUP(A36,'Climate mitigation'!E:E,'Climate mitigation'!I:I,"Error",0,1)="N/A","N",IF(_xlfn.XLOOKUP(A36,Water!E:E,Water!K:K,"Error",0,1)="N/A","N",IF(_xlfn.XLOOKUP(A36,'Circular economy'!E:E,'Circular economy'!K:K,"Error",0,1)="N/A","N",IF(_xlfn.XLOOKUP(A36,'Pollution prevention'!E:E,'Pollution prevention'!K:K,"Error",0,1)="N/A","N",IF(_xlfn.XLOOKUP(A36,Biodiversity!E:E,Biodiversity!K:K,"Error",0,1)="N/A","N","Y")))))</f>
        <v>Y</v>
      </c>
      <c r="D36" s="34" t="str">
        <f>IF(_xlfn.XLOOKUP(A36,'Climate mitigation'!E:E,'Climate mitigation'!J:J,"Error",0,1)="N/A","N",IF(_xlfn.XLOOKUP(A36,'Climate adaptation'!E:E,'Climate adaptation'!L:L,"Error",0,1)="N/A","N",IF(_xlfn.XLOOKUP(A36,'Circular economy'!E:E,'Circular economy'!L:L,"Error",0,1)="N/A","N",IF(_xlfn.XLOOKUP(A36,'Pollution prevention'!E:E,'Pollution prevention'!L:L,"Error",0,1)="N/A","N",IF(_xlfn.XLOOKUP(A36,Biodiversity!E:E,Biodiversity!L:L,"Error",0,1)="N/A","N","Y")))))</f>
        <v>Y</v>
      </c>
      <c r="E36" s="34" t="str">
        <f>IF(_xlfn.XLOOKUP(A36,'Climate mitigation'!E:E,'Climate mitigation'!K:K,"Error",0,1)="N/A","N",IF(_xlfn.XLOOKUP(A36,'Climate adaptation'!E:E,'Climate adaptation'!M:M,"Error",0,1)="N/A","N",IF(_xlfn.XLOOKUP(A36,Water!E:E,Water!L:L,"Error",0,1)="N/A","N",IF(_xlfn.XLOOKUP(A36,'Pollution prevention'!E:E,'Pollution prevention'!M:M,"Error",0,1)="N/A","N",IF(_xlfn.XLOOKUP(A36,Biodiversity!E:E,Biodiversity!M:M,"Error",0,1)="N/A","N","Y")))))</f>
        <v>N</v>
      </c>
      <c r="F36" s="34" t="str">
        <f>IF(_xlfn.XLOOKUP(A36,'Climate mitigation'!E:E,'Climate mitigation'!L:L,"Error",0,1)="N/A","N",IF(_xlfn.XLOOKUP(A36,'Climate adaptation'!E:E,'Climate adaptation'!N:N,"Error",0,1)="N/A","N",IF(_xlfn.XLOOKUP(A36,Water!E:E,Water!M:M,"Error",0,1)="N/A","N",IF(_xlfn.XLOOKUP(A36,'Circular economy'!E:E,'Circular economy'!M:M,"Error",0,1)="N/A","N",IF(_xlfn.XLOOKUP(A36,Biodiversity!E:E,Biodiversity!N:N,"Error",0,1)="N/A","N","Y")))))</f>
        <v>Y</v>
      </c>
      <c r="G36" s="34" t="str">
        <f>IF(_xlfn.XLOOKUP(A36,'Climate mitigation'!E:E,'Climate mitigation'!M:M,"Error",0,1)="N/A","N",IF(_xlfn.XLOOKUP(A36,'Climate adaptation'!E:E,'Climate adaptation'!O:O,"Error",0,1)="N/A","N",IF(_xlfn.XLOOKUP(A36,Water!E:E,Water!N:N,"Error",0,1)="N/A","N",IF(_xlfn.XLOOKUP(A36,'Circular economy'!E:E,'Circular economy'!N:N,"Error",0,1)="N/A","N",IF(_xlfn.XLOOKUP(A36,'Pollution prevention'!E:E,'Pollution prevention'!N:N,"Error",0,1)="N/A","N","Y")))))</f>
        <v>Y</v>
      </c>
      <c r="H36" s="34" t="str">
        <f t="shared" si="1"/>
        <v>Y</v>
      </c>
    </row>
    <row r="37" spans="1:8" ht="13">
      <c r="A37" s="35" t="s">
        <v>4029</v>
      </c>
      <c r="B37" s="34" t="str">
        <f>IF(_xlfn.XLOOKUP(A37,'Climate adaptation'!E:E,'Climate adaptation'!K:K,"Error",0,1)="N/A","N",IF(_xlfn.XLOOKUP(A37,Water!E:E,Water!J:J,"Error",0,1)="N/A","N",IF(_xlfn.XLOOKUP(A37,'Circular economy'!E:E,'Circular economy'!J:J,"Error",0,1)="N/A","N",IF(_xlfn.XLOOKUP(A37,'Pollution prevention'!E:E,'Pollution prevention'!J:J,"Error",0,1)="N/A","N",IF(_xlfn.XLOOKUP(A37,Biodiversity!E:E,Biodiversity!J:J,"Error",0,1)="N/A","N","Y")))))</f>
        <v>Y</v>
      </c>
      <c r="C37" s="34" t="str">
        <f>IF(_xlfn.XLOOKUP(A37,'Climate mitigation'!E:E,'Climate mitigation'!I:I,"Error",0,1)="N/A","N",IF(_xlfn.XLOOKUP(A37,Water!E:E,Water!K:K,"Error",0,1)="N/A","N",IF(_xlfn.XLOOKUP(A37,'Circular economy'!E:E,'Circular economy'!K:K,"Error",0,1)="N/A","N",IF(_xlfn.XLOOKUP(A37,'Pollution prevention'!E:E,'Pollution prevention'!K:K,"Error",0,1)="N/A","N",IF(_xlfn.XLOOKUP(A37,Biodiversity!E:E,Biodiversity!K:K,"Error",0,1)="N/A","N","Y")))))</f>
        <v>Y</v>
      </c>
      <c r="D37" s="34" t="str">
        <f>IF(_xlfn.XLOOKUP(A37,'Climate mitigation'!E:E,'Climate mitigation'!J:J,"Error",0,1)="N/A","N",IF(_xlfn.XLOOKUP(A37,'Climate adaptation'!E:E,'Climate adaptation'!L:L,"Error",0,1)="N/A","N",IF(_xlfn.XLOOKUP(A37,'Circular economy'!E:E,'Circular economy'!L:L,"Error",0,1)="N/A","N",IF(_xlfn.XLOOKUP(A37,'Pollution prevention'!E:E,'Pollution prevention'!L:L,"Error",0,1)="N/A","N",IF(_xlfn.XLOOKUP(A37,Biodiversity!E:E,Biodiversity!L:L,"Error",0,1)="N/A","N","Y")))))</f>
        <v>N</v>
      </c>
      <c r="E37" s="34" t="str">
        <f>IF(_xlfn.XLOOKUP(A37,'Climate mitigation'!E:E,'Climate mitigation'!K:K,"Error",0,1)="N/A","N",IF(_xlfn.XLOOKUP(A37,'Climate adaptation'!E:E,'Climate adaptation'!M:M,"Error",0,1)="N/A","N",IF(_xlfn.XLOOKUP(A37,Water!E:E,Water!L:L,"Error",0,1)="N/A","N",IF(_xlfn.XLOOKUP(A37,'Pollution prevention'!E:E,'Pollution prevention'!M:M,"Error",0,1)="N/A","N",IF(_xlfn.XLOOKUP(A37,Biodiversity!E:E,Biodiversity!M:M,"Error",0,1)="N/A","N","Y")))))</f>
        <v>Y</v>
      </c>
      <c r="F37" s="34" t="str">
        <f>IF(_xlfn.XLOOKUP(A37,'Climate mitigation'!E:E,'Climate mitigation'!L:L,"Error",0,1)="N/A","N",IF(_xlfn.XLOOKUP(A37,'Climate adaptation'!E:E,'Climate adaptation'!N:N,"Error",0,1)="N/A","N",IF(_xlfn.XLOOKUP(A37,Water!E:E,Water!M:M,"Error",0,1)="N/A","N",IF(_xlfn.XLOOKUP(A37,'Circular economy'!E:E,'Circular economy'!M:M,"Error",0,1)="N/A","N",IF(_xlfn.XLOOKUP(A37,Biodiversity!E:E,Biodiversity!N:N,"Error",0,1)="N/A","N","Y")))))</f>
        <v>Y</v>
      </c>
      <c r="G37" s="34" t="str">
        <f>IF(_xlfn.XLOOKUP(A37,'Climate mitigation'!E:E,'Climate mitigation'!M:M,"Error",0,1)="N/A","N",IF(_xlfn.XLOOKUP(A37,'Climate adaptation'!E:E,'Climate adaptation'!O:O,"Error",0,1)="N/A","N",IF(_xlfn.XLOOKUP(A37,Water!E:E,Water!N:N,"Error",0,1)="N/A","N",IF(_xlfn.XLOOKUP(A37,'Circular economy'!E:E,'Circular economy'!N:N,"Error",0,1)="N/A","N",IF(_xlfn.XLOOKUP(A37,'Pollution prevention'!E:E,'Pollution prevention'!N:N,"Error",0,1)="N/A","N","Y")))))</f>
        <v>Y</v>
      </c>
      <c r="H37" s="34" t="str">
        <f t="shared" si="1"/>
        <v>Y</v>
      </c>
    </row>
    <row r="38" spans="1:8" ht="13">
      <c r="A38" s="35" t="s">
        <v>2372</v>
      </c>
      <c r="B38" s="34" t="str">
        <f>IF(_xlfn.XLOOKUP(A38,'Climate adaptation'!E:E,'Climate adaptation'!K:K,"Error",0,1)="N/A","N",IF(_xlfn.XLOOKUP(A38,Water!E:E,Water!J:J,"Error",0,1)="N/A","N",IF(_xlfn.XLOOKUP(A38,'Circular economy'!E:E,'Circular economy'!J:J,"Error",0,1)="N/A","N",IF(_xlfn.XLOOKUP(A38,'Pollution prevention'!E:E,'Pollution prevention'!J:J,"Error",0,1)="N/A","N",IF(_xlfn.XLOOKUP(A38,Biodiversity!E:E,Biodiversity!J:J,"Error",0,1)="N/A","N","Y")))))</f>
        <v>N</v>
      </c>
      <c r="C38" s="34" t="str">
        <f>IF(_xlfn.XLOOKUP(A38,'Climate mitigation'!E:E,'Climate mitigation'!I:I,"Error",0,1)="N/A","N",IF(_xlfn.XLOOKUP(A38,Water!E:E,Water!K:K,"Error",0,1)="N/A","N",IF(_xlfn.XLOOKUP(A38,'Circular economy'!E:E,'Circular economy'!K:K,"Error",0,1)="N/A","N",IF(_xlfn.XLOOKUP(A38,'Pollution prevention'!E:E,'Pollution prevention'!K:K,"Error",0,1)="N/A","N",IF(_xlfn.XLOOKUP(A38,Biodiversity!E:E,Biodiversity!K:K,"Error",0,1)="N/A","N","Y")))))</f>
        <v>Y</v>
      </c>
      <c r="D38" s="34" t="str">
        <f>IF(_xlfn.XLOOKUP(A38,'Climate mitigation'!E:E,'Climate mitigation'!J:J,"Error",0,1)="N/A","N",IF(_xlfn.XLOOKUP(A38,'Climate adaptation'!E:E,'Climate adaptation'!L:L,"Error",0,1)="N/A","N",IF(_xlfn.XLOOKUP(A38,'Circular economy'!E:E,'Circular economy'!L:L,"Error",0,1)="N/A","N",IF(_xlfn.XLOOKUP(A38,'Pollution prevention'!E:E,'Pollution prevention'!L:L,"Error",0,1)="N/A","N",IF(_xlfn.XLOOKUP(A38,Biodiversity!E:E,Biodiversity!L:L,"Error",0,1)="N/A","N","Y")))))</f>
        <v>Y</v>
      </c>
      <c r="E38" s="34" t="str">
        <f>IF(_xlfn.XLOOKUP(A38,'Climate mitigation'!E:E,'Climate mitigation'!K:K,"Error",0,1)="N/A","N",IF(_xlfn.XLOOKUP(A38,'Climate adaptation'!E:E,'Climate adaptation'!M:M,"Error",0,1)="N/A","N",IF(_xlfn.XLOOKUP(A38,Water!E:E,Water!L:L,"Error",0,1)="N/A","N",IF(_xlfn.XLOOKUP(A38,'Pollution prevention'!E:E,'Pollution prevention'!M:M,"Error",0,1)="N/A","N",IF(_xlfn.XLOOKUP(A38,Biodiversity!E:E,Biodiversity!M:M,"Error",0,1)="N/A","N","Y")))))</f>
        <v>Y</v>
      </c>
      <c r="F38" s="34" t="str">
        <f>IF(_xlfn.XLOOKUP(A38,'Climate mitigation'!E:E,'Climate mitigation'!L:L,"Error",0,1)="N/A","N",IF(_xlfn.XLOOKUP(A38,'Climate adaptation'!E:E,'Climate adaptation'!N:N,"Error",0,1)="N/A","N",IF(_xlfn.XLOOKUP(A38,Water!E:E,Water!M:M,"Error",0,1)="N/A","N",IF(_xlfn.XLOOKUP(A38,'Circular economy'!E:E,'Circular economy'!M:M,"Error",0,1)="N/A","N",IF(_xlfn.XLOOKUP(A38,Biodiversity!E:E,Biodiversity!N:N,"Error",0,1)="N/A","N","Y")))))</f>
        <v>N</v>
      </c>
      <c r="G38" s="34" t="str">
        <f>IF(_xlfn.XLOOKUP(A38,'Climate mitigation'!E:E,'Climate mitigation'!M:M,"Error",0,1)="N/A","N",IF(_xlfn.XLOOKUP(A38,'Climate adaptation'!E:E,'Climate adaptation'!O:O,"Error",0,1)="N/A","N",IF(_xlfn.XLOOKUP(A38,Water!E:E,Water!N:N,"Error",0,1)="N/A","N",IF(_xlfn.XLOOKUP(A38,'Circular economy'!E:E,'Circular economy'!N:N,"Error",0,1)="N/A","N",IF(_xlfn.XLOOKUP(A38,'Pollution prevention'!E:E,'Pollution prevention'!N:N,"Error",0,1)="N/A","N","Y")))))</f>
        <v>Y</v>
      </c>
      <c r="H38" s="34" t="str">
        <f t="shared" si="1"/>
        <v>Y</v>
      </c>
    </row>
    <row r="39" spans="1:8" ht="13">
      <c r="A39" s="35" t="s">
        <v>4030</v>
      </c>
      <c r="B39" s="34" t="str">
        <f>IF(_xlfn.XLOOKUP(A39,'Climate adaptation'!E:E,'Climate adaptation'!K:K,"Error",0,1)="N/A","N",IF(_xlfn.XLOOKUP(A39,Water!E:E,Water!J:J,"Error",0,1)="N/A","N",IF(_xlfn.XLOOKUP(A39,'Circular economy'!E:E,'Circular economy'!J:J,"Error",0,1)="N/A","N",IF(_xlfn.XLOOKUP(A39,'Pollution prevention'!E:E,'Pollution prevention'!J:J,"Error",0,1)="N/A","N",IF(_xlfn.XLOOKUP(A39,Biodiversity!E:E,Biodiversity!J:J,"Error",0,1)="N/A","N","Y")))))</f>
        <v>N</v>
      </c>
      <c r="C39" s="34" t="str">
        <f>IF(_xlfn.XLOOKUP(A39,'Climate mitigation'!E:E,'Climate mitigation'!I:I,"Error",0,1)="N/A","N",IF(_xlfn.XLOOKUP(A39,Water!E:E,Water!K:K,"Error",0,1)="N/A","N",IF(_xlfn.XLOOKUP(A39,'Circular economy'!E:E,'Circular economy'!K:K,"Error",0,1)="N/A","N",IF(_xlfn.XLOOKUP(A39,'Pollution prevention'!E:E,'Pollution prevention'!K:K,"Error",0,1)="N/A","N",IF(_xlfn.XLOOKUP(A39,Biodiversity!E:E,Biodiversity!K:K,"Error",0,1)="N/A","N","Y")))))</f>
        <v>Y</v>
      </c>
      <c r="D39" s="34" t="str">
        <f>IF(_xlfn.XLOOKUP(A39,'Climate mitigation'!E:E,'Climate mitigation'!J:J,"Error",0,1)="N/A","N",IF(_xlfn.XLOOKUP(A39,'Climate adaptation'!E:E,'Climate adaptation'!L:L,"Error",0,1)="N/A","N",IF(_xlfn.XLOOKUP(A39,'Circular economy'!E:E,'Circular economy'!L:L,"Error",0,1)="N/A","N",IF(_xlfn.XLOOKUP(A39,'Pollution prevention'!E:E,'Pollution prevention'!L:L,"Error",0,1)="N/A","N",IF(_xlfn.XLOOKUP(A39,Biodiversity!E:E,Biodiversity!L:L,"Error",0,1)="N/A","N","Y")))))</f>
        <v>Y</v>
      </c>
      <c r="E39" s="34" t="str">
        <f>IF(_xlfn.XLOOKUP(A39,'Climate mitigation'!E:E,'Climate mitigation'!K:K,"Error",0,1)="N/A","N",IF(_xlfn.XLOOKUP(A39,'Climate adaptation'!E:E,'Climate adaptation'!M:M,"Error",0,1)="N/A","N",IF(_xlfn.XLOOKUP(A39,Water!E:E,Water!L:L,"Error",0,1)="N/A","N",IF(_xlfn.XLOOKUP(A39,'Pollution prevention'!E:E,'Pollution prevention'!M:M,"Error",0,1)="N/A","N",IF(_xlfn.XLOOKUP(A39,Biodiversity!E:E,Biodiversity!M:M,"Error",0,1)="N/A","N","Y")))))</f>
        <v>Y</v>
      </c>
      <c r="F39" s="34" t="str">
        <f>IF(_xlfn.XLOOKUP(A39,'Climate mitigation'!E:E,'Climate mitigation'!L:L,"Error",0,1)="N/A","N",IF(_xlfn.XLOOKUP(A39,'Climate adaptation'!E:E,'Climate adaptation'!N:N,"Error",0,1)="N/A","N",IF(_xlfn.XLOOKUP(A39,Water!E:E,Water!M:M,"Error",0,1)="N/A","N",IF(_xlfn.XLOOKUP(A39,'Circular economy'!E:E,'Circular economy'!M:M,"Error",0,1)="N/A","N",IF(_xlfn.XLOOKUP(A39,Biodiversity!E:E,Biodiversity!N:N,"Error",0,1)="N/A","N","Y")))))</f>
        <v>N</v>
      </c>
      <c r="G39" s="34" t="str">
        <f>IF(_xlfn.XLOOKUP(A39,'Climate mitigation'!E:E,'Climate mitigation'!M:M,"Error",0,1)="N/A","N",IF(_xlfn.XLOOKUP(A39,'Climate adaptation'!E:E,'Climate adaptation'!O:O,"Error",0,1)="N/A","N",IF(_xlfn.XLOOKUP(A39,Water!E:E,Water!N:N,"Error",0,1)="N/A","N",IF(_xlfn.XLOOKUP(A39,'Circular economy'!E:E,'Circular economy'!N:N,"Error",0,1)="N/A","N",IF(_xlfn.XLOOKUP(A39,'Pollution prevention'!E:E,'Pollution prevention'!N:N,"Error",0,1)="N/A","N","Y")))))</f>
        <v>Y</v>
      </c>
      <c r="H39" s="34" t="str">
        <f t="shared" si="1"/>
        <v>Y</v>
      </c>
    </row>
    <row r="40" spans="1:8" ht="13">
      <c r="A40" s="35" t="s">
        <v>4031</v>
      </c>
      <c r="B40" s="34" t="str">
        <f>IF(_xlfn.XLOOKUP(A40,'Climate adaptation'!E:E,'Climate adaptation'!K:K,"Error",0,1)="N/A","N",IF(_xlfn.XLOOKUP(A40,Water!E:E,Water!J:J,"Error",0,1)="N/A","N",IF(_xlfn.XLOOKUP(A40,'Circular economy'!E:E,'Circular economy'!J:J,"Error",0,1)="N/A","N",IF(_xlfn.XLOOKUP(A40,'Pollution prevention'!E:E,'Pollution prevention'!J:J,"Error",0,1)="N/A","N",IF(_xlfn.XLOOKUP(A40,Biodiversity!E:E,Biodiversity!J:J,"Error",0,1)="N/A","N","Y")))))</f>
        <v>N</v>
      </c>
      <c r="C40" s="34" t="str">
        <f>IF(_xlfn.XLOOKUP(A40,'Climate mitigation'!E:E,'Climate mitigation'!I:I,"Error",0,1)="N/A","N",IF(_xlfn.XLOOKUP(A40,Water!E:E,Water!K:K,"Error",0,1)="N/A","N",IF(_xlfn.XLOOKUP(A40,'Circular economy'!E:E,'Circular economy'!K:K,"Error",0,1)="N/A","N",IF(_xlfn.XLOOKUP(A40,'Pollution prevention'!E:E,'Pollution prevention'!K:K,"Error",0,1)="N/A","N",IF(_xlfn.XLOOKUP(A40,Biodiversity!E:E,Biodiversity!K:K,"Error",0,1)="N/A","N","Y")))))</f>
        <v>Y</v>
      </c>
      <c r="D40" s="34" t="str">
        <f>IF(_xlfn.XLOOKUP(A40,'Climate mitigation'!E:E,'Climate mitigation'!J:J,"Error",0,1)="N/A","N",IF(_xlfn.XLOOKUP(A40,'Climate adaptation'!E:E,'Climate adaptation'!L:L,"Error",0,1)="N/A","N",IF(_xlfn.XLOOKUP(A40,'Circular economy'!E:E,'Circular economy'!L:L,"Error",0,1)="N/A","N",IF(_xlfn.XLOOKUP(A40,'Pollution prevention'!E:E,'Pollution prevention'!L:L,"Error",0,1)="N/A","N",IF(_xlfn.XLOOKUP(A40,Biodiversity!E:E,Biodiversity!L:L,"Error",0,1)="N/A","N","Y")))))</f>
        <v>N</v>
      </c>
      <c r="E40" s="34" t="str">
        <f>IF(_xlfn.XLOOKUP(A40,'Climate mitigation'!E:E,'Climate mitigation'!K:K,"Error",0,1)="N/A","N",IF(_xlfn.XLOOKUP(A40,'Climate adaptation'!E:E,'Climate adaptation'!M:M,"Error",0,1)="N/A","N",IF(_xlfn.XLOOKUP(A40,Water!E:E,Water!L:L,"Error",0,1)="N/A","N",IF(_xlfn.XLOOKUP(A40,'Pollution prevention'!E:E,'Pollution prevention'!M:M,"Error",0,1)="N/A","N",IF(_xlfn.XLOOKUP(A40,Biodiversity!E:E,Biodiversity!M:M,"Error",0,1)="N/A","N","Y")))))</f>
        <v>Y</v>
      </c>
      <c r="F40" s="34" t="str">
        <f>IF(_xlfn.XLOOKUP(A40,'Climate mitigation'!E:E,'Climate mitigation'!L:L,"Error",0,1)="N/A","N",IF(_xlfn.XLOOKUP(A40,'Climate adaptation'!E:E,'Climate adaptation'!N:N,"Error",0,1)="N/A","N",IF(_xlfn.XLOOKUP(A40,Water!E:E,Water!M:M,"Error",0,1)="N/A","N",IF(_xlfn.XLOOKUP(A40,'Circular economy'!E:E,'Circular economy'!M:M,"Error",0,1)="N/A","N",IF(_xlfn.XLOOKUP(A40,Biodiversity!E:E,Biodiversity!N:N,"Error",0,1)="N/A","N","Y")))))</f>
        <v>Y</v>
      </c>
      <c r="G40" s="34" t="str">
        <f>IF(_xlfn.XLOOKUP(A40,'Climate mitigation'!E:E,'Climate mitigation'!M:M,"Error",0,1)="N/A","N",IF(_xlfn.XLOOKUP(A40,'Climate adaptation'!E:E,'Climate adaptation'!O:O,"Error",0,1)="N/A","N",IF(_xlfn.XLOOKUP(A40,Water!E:E,Water!N:N,"Error",0,1)="N/A","N",IF(_xlfn.XLOOKUP(A40,'Circular economy'!E:E,'Circular economy'!N:N,"Error",0,1)="N/A","N",IF(_xlfn.XLOOKUP(A40,'Pollution prevention'!E:E,'Pollution prevention'!N:N,"Error",0,1)="N/A","N","Y")))))</f>
        <v>Y</v>
      </c>
      <c r="H40" s="34" t="str">
        <f t="shared" si="1"/>
        <v>Y</v>
      </c>
    </row>
    <row r="41" spans="1:8" ht="26">
      <c r="A41" s="35" t="s">
        <v>4032</v>
      </c>
      <c r="B41" s="34" t="str">
        <f>IF(_xlfn.XLOOKUP(A41,'Climate adaptation'!E:E,'Climate adaptation'!K:K,"Error",0,1)="N/A","N",IF(_xlfn.XLOOKUP(A41,Water!E:E,Water!J:J,"Error",0,1)="N/A","N",IF(_xlfn.XLOOKUP(A41,'Circular economy'!E:E,'Circular economy'!J:J,"Error",0,1)="N/A","N",IF(_xlfn.XLOOKUP(A41,'Pollution prevention'!E:E,'Pollution prevention'!J:J,"Error",0,1)="N/A","N",IF(_xlfn.XLOOKUP(A41,Biodiversity!E:E,Biodiversity!J:J,"Error",0,1)="N/A","N","Y")))))</f>
        <v>Y</v>
      </c>
      <c r="C41" s="34" t="str">
        <f>IF(_xlfn.XLOOKUP(A41,'Climate mitigation'!E:E,'Climate mitigation'!I:I,"Error",0,1)="N/A","N",IF(_xlfn.XLOOKUP(A41,Water!E:E,Water!K:K,"Error",0,1)="N/A","N",IF(_xlfn.XLOOKUP(A41,'Circular economy'!E:E,'Circular economy'!K:K,"Error",0,1)="N/A","N",IF(_xlfn.XLOOKUP(A41,'Pollution prevention'!E:E,'Pollution prevention'!K:K,"Error",0,1)="N/A","N",IF(_xlfn.XLOOKUP(A41,Biodiversity!E:E,Biodiversity!K:K,"Error",0,1)="N/A","N","Y")))))</f>
        <v>Y</v>
      </c>
      <c r="D41" s="34" t="str">
        <f>IF(_xlfn.XLOOKUP(A41,'Climate mitigation'!E:E,'Climate mitigation'!J:J,"Error",0,1)="N/A","N",IF(_xlfn.XLOOKUP(A41,'Climate adaptation'!E:E,'Climate adaptation'!L:L,"Error",0,1)="N/A","N",IF(_xlfn.XLOOKUP(A41,'Circular economy'!E:E,'Circular economy'!L:L,"Error",0,1)="N/A","N",IF(_xlfn.XLOOKUP(A41,'Pollution prevention'!E:E,'Pollution prevention'!L:L,"Error",0,1)="N/A","N",IF(_xlfn.XLOOKUP(A41,Biodiversity!E:E,Biodiversity!L:L,"Error",0,1)="N/A","N","Y")))))</f>
        <v>Y</v>
      </c>
      <c r="E41" s="34" t="str">
        <f>IF(_xlfn.XLOOKUP(A41,'Climate mitigation'!E:E,'Climate mitigation'!K:K,"Error",0,1)="N/A","N",IF(_xlfn.XLOOKUP(A41,'Climate adaptation'!E:E,'Climate adaptation'!M:M,"Error",0,1)="N/A","N",IF(_xlfn.XLOOKUP(A41,Water!E:E,Water!L:L,"Error",0,1)="N/A","N",IF(_xlfn.XLOOKUP(A41,'Pollution prevention'!E:E,'Pollution prevention'!M:M,"Error",0,1)="N/A","N",IF(_xlfn.XLOOKUP(A41,Biodiversity!E:E,Biodiversity!M:M,"Error",0,1)="N/A","N","Y")))))</f>
        <v>N</v>
      </c>
      <c r="F41" s="34" t="str">
        <f>IF(_xlfn.XLOOKUP(A41,'Climate mitigation'!E:E,'Climate mitigation'!L:L,"Error",0,1)="N/A","N",IF(_xlfn.XLOOKUP(A41,'Climate adaptation'!E:E,'Climate adaptation'!N:N,"Error",0,1)="N/A","N",IF(_xlfn.XLOOKUP(A41,Water!E:E,Water!M:M,"Error",0,1)="N/A","N",IF(_xlfn.XLOOKUP(A41,'Circular economy'!E:E,'Circular economy'!M:M,"Error",0,1)="N/A","N",IF(_xlfn.XLOOKUP(A41,Biodiversity!E:E,Biodiversity!N:N,"Error",0,1)="N/A","N","Y")))))</f>
        <v>Y</v>
      </c>
      <c r="G41" s="34" t="str">
        <f>IF(_xlfn.XLOOKUP(A41,'Climate mitigation'!E:E,'Climate mitigation'!M:M,"Error",0,1)="N/A","N",IF(_xlfn.XLOOKUP(A41,'Climate adaptation'!E:E,'Climate adaptation'!O:O,"Error",0,1)="N/A","N",IF(_xlfn.XLOOKUP(A41,Water!E:E,Water!N:N,"Error",0,1)="N/A","N",IF(_xlfn.XLOOKUP(A41,'Circular economy'!E:E,'Circular economy'!N:N,"Error",0,1)="N/A","N",IF(_xlfn.XLOOKUP(A41,'Pollution prevention'!E:E,'Pollution prevention'!N:N,"Error",0,1)="N/A","N","Y")))))</f>
        <v>Y</v>
      </c>
      <c r="H41" s="34" t="str">
        <f t="shared" si="1"/>
        <v>Y</v>
      </c>
    </row>
    <row r="42" spans="1:8" ht="26">
      <c r="A42" s="35" t="s">
        <v>4033</v>
      </c>
      <c r="B42" s="34" t="str">
        <f>IF(_xlfn.XLOOKUP(A42,'Climate adaptation'!E:E,'Climate adaptation'!K:K,"Error",0,1)="N/A","N",IF(_xlfn.XLOOKUP(A42,Water!E:E,Water!J:J,"Error",0,1)="N/A","N",IF(_xlfn.XLOOKUP(A42,'Circular economy'!E:E,'Circular economy'!J:J,"Error",0,1)="N/A","N",IF(_xlfn.XLOOKUP(A42,'Pollution prevention'!E:E,'Pollution prevention'!J:J,"Error",0,1)="N/A","N",IF(_xlfn.XLOOKUP(A42,Biodiversity!E:E,Biodiversity!J:J,"Error",0,1)="N/A","N","Y")))))</f>
        <v>Y</v>
      </c>
      <c r="C42" s="34" t="str">
        <f>IF(_xlfn.XLOOKUP(A42,'Climate mitigation'!E:E,'Climate mitigation'!I:I,"Error",0,1)="N/A","N",IF(_xlfn.XLOOKUP(A42,Water!E:E,Water!K:K,"Error",0,1)="N/A","N",IF(_xlfn.XLOOKUP(A42,'Circular economy'!E:E,'Circular economy'!K:K,"Error",0,1)="N/A","N",IF(_xlfn.XLOOKUP(A42,'Pollution prevention'!E:E,'Pollution prevention'!K:K,"Error",0,1)="N/A","N",IF(_xlfn.XLOOKUP(A42,Biodiversity!E:E,Biodiversity!K:K,"Error",0,1)="N/A","N","Y")))))</f>
        <v>Y</v>
      </c>
      <c r="D42" s="34" t="str">
        <f>IF(_xlfn.XLOOKUP(A42,'Climate mitigation'!E:E,'Climate mitigation'!J:J,"Error",0,1)="N/A","N",IF(_xlfn.XLOOKUP(A42,'Climate adaptation'!E:E,'Climate adaptation'!L:L,"Error",0,1)="N/A","N",IF(_xlfn.XLOOKUP(A42,'Circular economy'!E:E,'Circular economy'!L:L,"Error",0,1)="N/A","N",IF(_xlfn.XLOOKUP(A42,'Pollution prevention'!E:E,'Pollution prevention'!L:L,"Error",0,1)="N/A","N",IF(_xlfn.XLOOKUP(A42,Biodiversity!E:E,Biodiversity!L:L,"Error",0,1)="N/A","N","Y")))))</f>
        <v>Y</v>
      </c>
      <c r="E42" s="34" t="str">
        <f>IF(_xlfn.XLOOKUP(A42,'Climate mitigation'!E:E,'Climate mitigation'!K:K,"Error",0,1)="N/A","N",IF(_xlfn.XLOOKUP(A42,'Climate adaptation'!E:E,'Climate adaptation'!M:M,"Error",0,1)="N/A","N",IF(_xlfn.XLOOKUP(A42,Water!E:E,Water!L:L,"Error",0,1)="N/A","N",IF(_xlfn.XLOOKUP(A42,'Pollution prevention'!E:E,'Pollution prevention'!M:M,"Error",0,1)="N/A","N",IF(_xlfn.XLOOKUP(A42,Biodiversity!E:E,Biodiversity!M:M,"Error",0,1)="N/A","N","Y")))))</f>
        <v>N</v>
      </c>
      <c r="F42" s="34" t="str">
        <f>IF(_xlfn.XLOOKUP(A42,'Climate mitigation'!E:E,'Climate mitigation'!L:L,"Error",0,1)="N/A","N",IF(_xlfn.XLOOKUP(A42,'Climate adaptation'!E:E,'Climate adaptation'!N:N,"Error",0,1)="N/A","N",IF(_xlfn.XLOOKUP(A42,Water!E:E,Water!M:M,"Error",0,1)="N/A","N",IF(_xlfn.XLOOKUP(A42,'Circular economy'!E:E,'Circular economy'!M:M,"Error",0,1)="N/A","N",IF(_xlfn.XLOOKUP(A42,Biodiversity!E:E,Biodiversity!N:N,"Error",0,1)="N/A","N","Y")))))</f>
        <v>Y</v>
      </c>
      <c r="G42" s="34" t="str">
        <f>IF(_xlfn.XLOOKUP(A42,'Climate mitigation'!E:E,'Climate mitigation'!M:M,"Error",0,1)="N/A","N",IF(_xlfn.XLOOKUP(A42,'Climate adaptation'!E:E,'Climate adaptation'!O:O,"Error",0,1)="N/A","N",IF(_xlfn.XLOOKUP(A42,Water!E:E,Water!N:N,"Error",0,1)="N/A","N",IF(_xlfn.XLOOKUP(A42,'Circular economy'!E:E,'Circular economy'!N:N,"Error",0,1)="N/A","N",IF(_xlfn.XLOOKUP(A42,'Pollution prevention'!E:E,'Pollution prevention'!N:N,"Error",0,1)="N/A","N","Y")))))</f>
        <v>Y</v>
      </c>
      <c r="H42" s="34" t="str">
        <f t="shared" si="1"/>
        <v>Y</v>
      </c>
    </row>
    <row r="43" spans="1:8" ht="13">
      <c r="A43" s="35" t="s">
        <v>4034</v>
      </c>
      <c r="B43" s="34" t="str">
        <f>IF(_xlfn.XLOOKUP(A43,'Climate adaptation'!E:E,'Climate adaptation'!K:K,"Error",0,1)="N/A","N",IF(_xlfn.XLOOKUP(A43,Water!E:E,Water!J:J,"Error",0,1)="N/A","N",IF(_xlfn.XLOOKUP(A43,'Circular economy'!E:E,'Circular economy'!J:J,"Error",0,1)="N/A","N",IF(_xlfn.XLOOKUP(A43,'Pollution prevention'!E:E,'Pollution prevention'!J:J,"Error",0,1)="N/A","N",IF(_xlfn.XLOOKUP(A43,Biodiversity!E:E,Biodiversity!J:J,"Error",0,1)="N/A","N","Y")))))</f>
        <v>N</v>
      </c>
      <c r="C43" s="34" t="str">
        <f>IF(_xlfn.XLOOKUP(A43,'Climate mitigation'!E:E,'Climate mitigation'!I:I,"Error",0,1)="N/A","N",IF(_xlfn.XLOOKUP(A43,Water!E:E,Water!K:K,"Error",0,1)="N/A","N",IF(_xlfn.XLOOKUP(A43,'Circular economy'!E:E,'Circular economy'!K:K,"Error",0,1)="N/A","N",IF(_xlfn.XLOOKUP(A43,'Pollution prevention'!E:E,'Pollution prevention'!K:K,"Error",0,1)="N/A","N",IF(_xlfn.XLOOKUP(A43,Biodiversity!E:E,Biodiversity!K:K,"Error",0,1)="N/A","N","Y")))))</f>
        <v>Y</v>
      </c>
      <c r="D43" s="34" t="str">
        <f>IF(_xlfn.XLOOKUP(A43,'Climate mitigation'!E:E,'Climate mitigation'!J:J,"Error",0,1)="N/A","N",IF(_xlfn.XLOOKUP(A43,'Climate adaptation'!E:E,'Climate adaptation'!L:L,"Error",0,1)="N/A","N",IF(_xlfn.XLOOKUP(A43,'Circular economy'!E:E,'Circular economy'!L:L,"Error",0,1)="N/A","N",IF(_xlfn.XLOOKUP(A43,'Pollution prevention'!E:E,'Pollution prevention'!L:L,"Error",0,1)="N/A","N",IF(_xlfn.XLOOKUP(A43,Biodiversity!E:E,Biodiversity!L:L,"Error",0,1)="N/A","N","Y")))))</f>
        <v>Y</v>
      </c>
      <c r="E43" s="34" t="str">
        <f>IF(_xlfn.XLOOKUP(A43,'Climate mitigation'!E:E,'Climate mitigation'!K:K,"Error",0,1)="N/A","N",IF(_xlfn.XLOOKUP(A43,'Climate adaptation'!E:E,'Climate adaptation'!M:M,"Error",0,1)="N/A","N",IF(_xlfn.XLOOKUP(A43,Water!E:E,Water!L:L,"Error",0,1)="N/A","N",IF(_xlfn.XLOOKUP(A43,'Pollution prevention'!E:E,'Pollution prevention'!M:M,"Error",0,1)="N/A","N",IF(_xlfn.XLOOKUP(A43,Biodiversity!E:E,Biodiversity!M:M,"Error",0,1)="N/A","N","Y")))))</f>
        <v>N</v>
      </c>
      <c r="F43" s="34" t="str">
        <f>IF(_xlfn.XLOOKUP(A43,'Climate mitigation'!E:E,'Climate mitigation'!L:L,"Error",0,1)="N/A","N",IF(_xlfn.XLOOKUP(A43,'Climate adaptation'!E:E,'Climate adaptation'!N:N,"Error",0,1)="N/A","N",IF(_xlfn.XLOOKUP(A43,Water!E:E,Water!M:M,"Error",0,1)="N/A","N",IF(_xlfn.XLOOKUP(A43,'Circular economy'!E:E,'Circular economy'!M:M,"Error",0,1)="N/A","N",IF(_xlfn.XLOOKUP(A43,Biodiversity!E:E,Biodiversity!N:N,"Error",0,1)="N/A","N","Y")))))</f>
        <v>Y</v>
      </c>
      <c r="G43" s="34" t="str">
        <f>IF(_xlfn.XLOOKUP(A43,'Climate mitigation'!E:E,'Climate mitigation'!M:M,"Error",0,1)="N/A","N",IF(_xlfn.XLOOKUP(A43,'Climate adaptation'!E:E,'Climate adaptation'!O:O,"Error",0,1)="N/A","N",IF(_xlfn.XLOOKUP(A43,Water!E:E,Water!N:N,"Error",0,1)="N/A","N",IF(_xlfn.XLOOKUP(A43,'Circular economy'!E:E,'Circular economy'!N:N,"Error",0,1)="N/A","N",IF(_xlfn.XLOOKUP(A43,'Pollution prevention'!E:E,'Pollution prevention'!N:N,"Error",0,1)="N/A","N","Y")))))</f>
        <v>Y</v>
      </c>
      <c r="H43" s="34" t="str">
        <f t="shared" si="1"/>
        <v>Y</v>
      </c>
    </row>
    <row r="44" spans="1:8" ht="13">
      <c r="A44" s="35" t="s">
        <v>4035</v>
      </c>
      <c r="B44" s="34" t="str">
        <f>IF(_xlfn.XLOOKUP(A44,'Climate adaptation'!E:E,'Climate adaptation'!K:K,"Error",0,1)="N/A","N",IF(_xlfn.XLOOKUP(A44,Water!E:E,Water!J:J,"Error",0,1)="N/A","N",IF(_xlfn.XLOOKUP(A44,'Circular economy'!E:E,'Circular economy'!J:J,"Error",0,1)="N/A","N",IF(_xlfn.XLOOKUP(A44,'Pollution prevention'!E:E,'Pollution prevention'!J:J,"Error",0,1)="N/A","N",IF(_xlfn.XLOOKUP(A44,Biodiversity!E:E,Biodiversity!J:J,"Error",0,1)="N/A","N","Y")))))</f>
        <v>N</v>
      </c>
      <c r="C44" s="34" t="str">
        <f>IF(_xlfn.XLOOKUP(A44,'Climate mitigation'!E:E,'Climate mitigation'!I:I,"Error",0,1)="N/A","N",IF(_xlfn.XLOOKUP(A44,Water!E:E,Water!K:K,"Error",0,1)="N/A","N",IF(_xlfn.XLOOKUP(A44,'Circular economy'!E:E,'Circular economy'!K:K,"Error",0,1)="N/A","N",IF(_xlfn.XLOOKUP(A44,'Pollution prevention'!E:E,'Pollution prevention'!K:K,"Error",0,1)="N/A","N",IF(_xlfn.XLOOKUP(A44,Biodiversity!E:E,Biodiversity!K:K,"Error",0,1)="N/A","N","Y")))))</f>
        <v>Y</v>
      </c>
      <c r="D44" s="34" t="str">
        <f>IF(_xlfn.XLOOKUP(A44,'Climate mitigation'!E:E,'Climate mitigation'!J:J,"Error",0,1)="N/A","N",IF(_xlfn.XLOOKUP(A44,'Climate adaptation'!E:E,'Climate adaptation'!L:L,"Error",0,1)="N/A","N",IF(_xlfn.XLOOKUP(A44,'Circular economy'!E:E,'Circular economy'!L:L,"Error",0,1)="N/A","N",IF(_xlfn.XLOOKUP(A44,'Pollution prevention'!E:E,'Pollution prevention'!L:L,"Error",0,1)="N/A","N",IF(_xlfn.XLOOKUP(A44,Biodiversity!E:E,Biodiversity!L:L,"Error",0,1)="N/A","N","Y")))))</f>
        <v>Y</v>
      </c>
      <c r="E44" s="34" t="str">
        <f>IF(_xlfn.XLOOKUP(A44,'Climate mitigation'!E:E,'Climate mitigation'!K:K,"Error",0,1)="N/A","N",IF(_xlfn.XLOOKUP(A44,'Climate adaptation'!E:E,'Climate adaptation'!M:M,"Error",0,1)="N/A","N",IF(_xlfn.XLOOKUP(A44,Water!E:E,Water!L:L,"Error",0,1)="N/A","N",IF(_xlfn.XLOOKUP(A44,'Pollution prevention'!E:E,'Pollution prevention'!M:M,"Error",0,1)="N/A","N",IF(_xlfn.XLOOKUP(A44,Biodiversity!E:E,Biodiversity!M:M,"Error",0,1)="N/A","N","Y")))))</f>
        <v>Y</v>
      </c>
      <c r="F44" s="34" t="str">
        <f>IF(_xlfn.XLOOKUP(A44,'Climate mitigation'!E:E,'Climate mitigation'!L:L,"Error",0,1)="N/A","N",IF(_xlfn.XLOOKUP(A44,'Climate adaptation'!E:E,'Climate adaptation'!N:N,"Error",0,1)="N/A","N",IF(_xlfn.XLOOKUP(A44,Water!E:E,Water!M:M,"Error",0,1)="N/A","N",IF(_xlfn.XLOOKUP(A44,'Circular economy'!E:E,'Circular economy'!M:M,"Error",0,1)="N/A","N",IF(_xlfn.XLOOKUP(A44,Biodiversity!E:E,Biodiversity!N:N,"Error",0,1)="N/A","N","Y")))))</f>
        <v>Y</v>
      </c>
      <c r="G44" s="34" t="str">
        <f>IF(_xlfn.XLOOKUP(A44,'Climate mitigation'!E:E,'Climate mitigation'!M:M,"Error",0,1)="N/A","N",IF(_xlfn.XLOOKUP(A44,'Climate adaptation'!E:E,'Climate adaptation'!O:O,"Error",0,1)="N/A","N",IF(_xlfn.XLOOKUP(A44,Water!E:E,Water!N:N,"Error",0,1)="N/A","N",IF(_xlfn.XLOOKUP(A44,'Circular economy'!E:E,'Circular economy'!N:N,"Error",0,1)="N/A","N",IF(_xlfn.XLOOKUP(A44,'Pollution prevention'!E:E,'Pollution prevention'!N:N,"Error",0,1)="N/A","N","Y")))))</f>
        <v>N</v>
      </c>
      <c r="H44" s="34" t="str">
        <f t="shared" si="1"/>
        <v>Y</v>
      </c>
    </row>
    <row r="45" spans="1:8" ht="13">
      <c r="A45" s="35" t="s">
        <v>4036</v>
      </c>
      <c r="B45" s="34" t="str">
        <f>IF(_xlfn.XLOOKUP(A45,'Climate adaptation'!E:E,'Climate adaptation'!K:K,"Error",0,1)="N/A","N",IF(_xlfn.XLOOKUP(A45,Water!E:E,Water!J:J,"Error",0,1)="N/A","N",IF(_xlfn.XLOOKUP(A45,'Circular economy'!E:E,'Circular economy'!J:J,"Error",0,1)="N/A","N",IF(_xlfn.XLOOKUP(A45,'Pollution prevention'!E:E,'Pollution prevention'!J:J,"Error",0,1)="N/A","N",IF(_xlfn.XLOOKUP(A45,Biodiversity!E:E,Biodiversity!J:J,"Error",0,1)="N/A","N","Y")))))</f>
        <v>N</v>
      </c>
      <c r="C45" s="34" t="str">
        <f>IF(_xlfn.XLOOKUP(A45,'Climate mitigation'!E:E,'Climate mitigation'!I:I,"Error",0,1)="N/A","N",IF(_xlfn.XLOOKUP(A45,Water!E:E,Water!K:K,"Error",0,1)="N/A","N",IF(_xlfn.XLOOKUP(A45,'Circular economy'!E:E,'Circular economy'!K:K,"Error",0,1)="N/A","N",IF(_xlfn.XLOOKUP(A45,'Pollution prevention'!E:E,'Pollution prevention'!K:K,"Error",0,1)="N/A","N",IF(_xlfn.XLOOKUP(A45,Biodiversity!E:E,Biodiversity!K:K,"Error",0,1)="N/A","N","Y")))))</f>
        <v>Y</v>
      </c>
      <c r="D45" s="34" t="str">
        <f>IF(_xlfn.XLOOKUP(A45,'Climate mitigation'!E:E,'Climate mitigation'!J:J,"Error",0,1)="N/A","N",IF(_xlfn.XLOOKUP(A45,'Climate adaptation'!E:E,'Climate adaptation'!L:L,"Error",0,1)="N/A","N",IF(_xlfn.XLOOKUP(A45,'Circular economy'!E:E,'Circular economy'!L:L,"Error",0,1)="N/A","N",IF(_xlfn.XLOOKUP(A45,'Pollution prevention'!E:E,'Pollution prevention'!L:L,"Error",0,1)="N/A","N",IF(_xlfn.XLOOKUP(A45,Biodiversity!E:E,Biodiversity!L:L,"Error",0,1)="N/A","N","Y")))))</f>
        <v>N</v>
      </c>
      <c r="E45" s="34" t="str">
        <f>IF(_xlfn.XLOOKUP(A45,'Climate mitigation'!E:E,'Climate mitigation'!K:K,"Error",0,1)="N/A","N",IF(_xlfn.XLOOKUP(A45,'Climate adaptation'!E:E,'Climate adaptation'!M:M,"Error",0,1)="N/A","N",IF(_xlfn.XLOOKUP(A45,Water!E:E,Water!L:L,"Error",0,1)="N/A","N",IF(_xlfn.XLOOKUP(A45,'Pollution prevention'!E:E,'Pollution prevention'!M:M,"Error",0,1)="N/A","N",IF(_xlfn.XLOOKUP(A45,Biodiversity!E:E,Biodiversity!M:M,"Error",0,1)="N/A","N","Y")))))</f>
        <v>Y</v>
      </c>
      <c r="F45" s="34" t="str">
        <f>IF(_xlfn.XLOOKUP(A45,'Climate mitigation'!E:E,'Climate mitigation'!L:L,"Error",0,1)="N/A","N",IF(_xlfn.XLOOKUP(A45,'Climate adaptation'!E:E,'Climate adaptation'!N:N,"Error",0,1)="N/A","N",IF(_xlfn.XLOOKUP(A45,Water!E:E,Water!M:M,"Error",0,1)="N/A","N",IF(_xlfn.XLOOKUP(A45,'Circular economy'!E:E,'Circular economy'!M:M,"Error",0,1)="N/A","N",IF(_xlfn.XLOOKUP(A45,Biodiversity!E:E,Biodiversity!N:N,"Error",0,1)="N/A","N","Y")))))</f>
        <v>N</v>
      </c>
      <c r="G45" s="34" t="str">
        <f>IF(_xlfn.XLOOKUP(A45,'Climate mitigation'!E:E,'Climate mitigation'!M:M,"Error",0,1)="N/A","N",IF(_xlfn.XLOOKUP(A45,'Climate adaptation'!E:E,'Climate adaptation'!O:O,"Error",0,1)="N/A","N",IF(_xlfn.XLOOKUP(A45,Water!E:E,Water!N:N,"Error",0,1)="N/A","N",IF(_xlfn.XLOOKUP(A45,'Circular economy'!E:E,'Circular economy'!N:N,"Error",0,1)="N/A","N",IF(_xlfn.XLOOKUP(A45,'Pollution prevention'!E:E,'Pollution prevention'!N:N,"Error",0,1)="N/A","N","Y")))))</f>
        <v>Y</v>
      </c>
      <c r="H45" s="34" t="str">
        <f t="shared" si="1"/>
        <v>Y</v>
      </c>
    </row>
    <row r="46" spans="1:8" ht="26">
      <c r="A46" s="35" t="s">
        <v>4037</v>
      </c>
      <c r="B46" s="34" t="str">
        <f>IF(_xlfn.XLOOKUP(A46,'Climate adaptation'!E:E,'Climate adaptation'!K:K,"Error",0,1)="N/A","N",IF(_xlfn.XLOOKUP(A46,Water!E:E,Water!J:J,"Error",0,1)="N/A","N",IF(_xlfn.XLOOKUP(A46,'Circular economy'!E:E,'Circular economy'!J:J,"Error",0,1)="N/A","N",IF(_xlfn.XLOOKUP(A46,'Pollution prevention'!E:E,'Pollution prevention'!J:J,"Error",0,1)="N/A","N",IF(_xlfn.XLOOKUP(A46,Biodiversity!E:E,Biodiversity!J:J,"Error",0,1)="N/A","N","Y")))))</f>
        <v>Y</v>
      </c>
      <c r="C46" s="34" t="str">
        <f>IF(_xlfn.XLOOKUP(A46,'Climate mitigation'!E:E,'Climate mitigation'!I:I,"Error",0,1)="N/A","N",IF(_xlfn.XLOOKUP(A46,Water!E:E,Water!K:K,"Error",0,1)="N/A","N",IF(_xlfn.XLOOKUP(A46,'Circular economy'!E:E,'Circular economy'!K:K,"Error",0,1)="N/A","N",IF(_xlfn.XLOOKUP(A46,'Pollution prevention'!E:E,'Pollution prevention'!K:K,"Error",0,1)="N/A","N",IF(_xlfn.XLOOKUP(A46,Biodiversity!E:E,Biodiversity!K:K,"Error",0,1)="N/A","N","Y")))))</f>
        <v>Y</v>
      </c>
      <c r="D46" s="34" t="str">
        <f>IF(_xlfn.XLOOKUP(A46,'Climate mitigation'!E:E,'Climate mitigation'!J:J,"Error",0,1)="N/A","N",IF(_xlfn.XLOOKUP(A46,'Climate adaptation'!E:E,'Climate adaptation'!L:L,"Error",0,1)="N/A","N",IF(_xlfn.XLOOKUP(A46,'Circular economy'!E:E,'Circular economy'!L:L,"Error",0,1)="N/A","N",IF(_xlfn.XLOOKUP(A46,'Pollution prevention'!E:E,'Pollution prevention'!L:L,"Error",0,1)="N/A","N",IF(_xlfn.XLOOKUP(A46,Biodiversity!E:E,Biodiversity!L:L,"Error",0,1)="N/A","N","Y")))))</f>
        <v>Y</v>
      </c>
      <c r="E46" s="34" t="str">
        <f>IF(_xlfn.XLOOKUP(A46,'Climate mitigation'!E:E,'Climate mitigation'!K:K,"Error",0,1)="N/A","N",IF(_xlfn.XLOOKUP(A46,'Climate adaptation'!E:E,'Climate adaptation'!M:M,"Error",0,1)="N/A","N",IF(_xlfn.XLOOKUP(A46,Water!E:E,Water!L:L,"Error",0,1)="N/A","N",IF(_xlfn.XLOOKUP(A46,'Pollution prevention'!E:E,'Pollution prevention'!M:M,"Error",0,1)="N/A","N",IF(_xlfn.XLOOKUP(A46,Biodiversity!E:E,Biodiversity!M:M,"Error",0,1)="N/A","N","Y")))))</f>
        <v>N</v>
      </c>
      <c r="F46" s="34" t="str">
        <f>IF(_xlfn.XLOOKUP(A46,'Climate mitigation'!E:E,'Climate mitigation'!L:L,"Error",0,1)="N/A","N",IF(_xlfn.XLOOKUP(A46,'Climate adaptation'!E:E,'Climate adaptation'!N:N,"Error",0,1)="N/A","N",IF(_xlfn.XLOOKUP(A46,Water!E:E,Water!M:M,"Error",0,1)="N/A","N",IF(_xlfn.XLOOKUP(A46,'Circular economy'!E:E,'Circular economy'!M:M,"Error",0,1)="N/A","N",IF(_xlfn.XLOOKUP(A46,Biodiversity!E:E,Biodiversity!N:N,"Error",0,1)="N/A","N","Y")))))</f>
        <v>Y</v>
      </c>
      <c r="G46" s="34" t="str">
        <f>IF(_xlfn.XLOOKUP(A46,'Climate mitigation'!E:E,'Climate mitigation'!M:M,"Error",0,1)="N/A","N",IF(_xlfn.XLOOKUP(A46,'Climate adaptation'!E:E,'Climate adaptation'!O:O,"Error",0,1)="N/A","N",IF(_xlfn.XLOOKUP(A46,Water!E:E,Water!N:N,"Error",0,1)="N/A","N",IF(_xlfn.XLOOKUP(A46,'Circular economy'!E:E,'Circular economy'!N:N,"Error",0,1)="N/A","N",IF(_xlfn.XLOOKUP(A46,'Pollution prevention'!E:E,'Pollution prevention'!N:N,"Error",0,1)="N/A","N","Y")))))</f>
        <v>Y</v>
      </c>
      <c r="H46" s="34" t="str">
        <f t="shared" si="1"/>
        <v>Y</v>
      </c>
    </row>
    <row r="47" spans="1:8" ht="26">
      <c r="A47" s="35" t="s">
        <v>4038</v>
      </c>
      <c r="B47" s="34" t="str">
        <f>IF(_xlfn.XLOOKUP(A47,'Climate adaptation'!E:E,'Climate adaptation'!K:K,"Error",0,1)="N/A","N",IF(_xlfn.XLOOKUP(A47,Water!E:E,Water!J:J,"Error",0,1)="N/A","N",IF(_xlfn.XLOOKUP(A47,'Circular economy'!E:E,'Circular economy'!J:J,"Error",0,1)="N/A","N",IF(_xlfn.XLOOKUP(A47,'Pollution prevention'!E:E,'Pollution prevention'!J:J,"Error",0,1)="N/A","N",IF(_xlfn.XLOOKUP(A47,Biodiversity!E:E,Biodiversity!J:J,"Error",0,1)="N/A","N","Y")))))</f>
        <v>Y</v>
      </c>
      <c r="C47" s="34" t="str">
        <f>IF(_xlfn.XLOOKUP(A47,'Climate mitigation'!E:E,'Climate mitigation'!I:I,"Error",0,1)="N/A","N",IF(_xlfn.XLOOKUP(A47,Water!E:E,Water!K:K,"Error",0,1)="N/A","N",IF(_xlfn.XLOOKUP(A47,'Circular economy'!E:E,'Circular economy'!K:K,"Error",0,1)="N/A","N",IF(_xlfn.XLOOKUP(A47,'Pollution prevention'!E:E,'Pollution prevention'!K:K,"Error",0,1)="N/A","N",IF(_xlfn.XLOOKUP(A47,Biodiversity!E:E,Biodiversity!K:K,"Error",0,1)="N/A","N","Y")))))</f>
        <v>Y</v>
      </c>
      <c r="D47" s="34" t="str">
        <f>IF(_xlfn.XLOOKUP(A47,'Climate mitigation'!E:E,'Climate mitigation'!J:J,"Error",0,1)="N/A","N",IF(_xlfn.XLOOKUP(A47,'Climate adaptation'!E:E,'Climate adaptation'!L:L,"Error",0,1)="N/A","N",IF(_xlfn.XLOOKUP(A47,'Circular economy'!E:E,'Circular economy'!L:L,"Error",0,1)="N/A","N",IF(_xlfn.XLOOKUP(A47,'Pollution prevention'!E:E,'Pollution prevention'!L:L,"Error",0,1)="N/A","N",IF(_xlfn.XLOOKUP(A47,Biodiversity!E:E,Biodiversity!L:L,"Error",0,1)="N/A","N","Y")))))</f>
        <v>Y</v>
      </c>
      <c r="E47" s="34" t="str">
        <f>IF(_xlfn.XLOOKUP(A47,'Climate mitigation'!E:E,'Climate mitigation'!K:K,"Error",0,1)="N/A","N",IF(_xlfn.XLOOKUP(A47,'Climate adaptation'!E:E,'Climate adaptation'!M:M,"Error",0,1)="N/A","N",IF(_xlfn.XLOOKUP(A47,Water!E:E,Water!L:L,"Error",0,1)="N/A","N",IF(_xlfn.XLOOKUP(A47,'Pollution prevention'!E:E,'Pollution prevention'!M:M,"Error",0,1)="N/A","N",IF(_xlfn.XLOOKUP(A47,Biodiversity!E:E,Biodiversity!M:M,"Error",0,1)="N/A","N","Y")))))</f>
        <v>N</v>
      </c>
      <c r="F47" s="34" t="str">
        <f>IF(_xlfn.XLOOKUP(A47,'Climate mitigation'!E:E,'Climate mitigation'!L:L,"Error",0,1)="N/A","N",IF(_xlfn.XLOOKUP(A47,'Climate adaptation'!E:E,'Climate adaptation'!N:N,"Error",0,1)="N/A","N",IF(_xlfn.XLOOKUP(A47,Water!E:E,Water!M:M,"Error",0,1)="N/A","N",IF(_xlfn.XLOOKUP(A47,'Circular economy'!E:E,'Circular economy'!M:M,"Error",0,1)="N/A","N",IF(_xlfn.XLOOKUP(A47,Biodiversity!E:E,Biodiversity!N:N,"Error",0,1)="N/A","N","Y")))))</f>
        <v>Y</v>
      </c>
      <c r="G47" s="34" t="str">
        <f>IF(_xlfn.XLOOKUP(A47,'Climate mitigation'!E:E,'Climate mitigation'!M:M,"Error",0,1)="N/A","N",IF(_xlfn.XLOOKUP(A47,'Climate adaptation'!E:E,'Climate adaptation'!O:O,"Error",0,1)="N/A","N",IF(_xlfn.XLOOKUP(A47,Water!E:E,Water!N:N,"Error",0,1)="N/A","N",IF(_xlfn.XLOOKUP(A47,'Circular economy'!E:E,'Circular economy'!N:N,"Error",0,1)="N/A","N",IF(_xlfn.XLOOKUP(A47,'Pollution prevention'!E:E,'Pollution prevention'!N:N,"Error",0,1)="N/A","N","Y")))))</f>
        <v>Y</v>
      </c>
      <c r="H47" s="34" t="str">
        <f t="shared" si="1"/>
        <v>Y</v>
      </c>
    </row>
    <row r="48" spans="1:8" ht="13">
      <c r="A48" s="35" t="s">
        <v>4039</v>
      </c>
      <c r="B48" s="34" t="str">
        <f>IF(_xlfn.XLOOKUP(A48,'Climate adaptation'!E:E,'Climate adaptation'!K:K,"Error",0,1)="N/A","N",IF(_xlfn.XLOOKUP(A48,Water!E:E,Water!J:J,"Error",0,1)="N/A","N",IF(_xlfn.XLOOKUP(A48,'Circular economy'!E:E,'Circular economy'!J:J,"Error",0,1)="N/A","N",IF(_xlfn.XLOOKUP(A48,'Pollution prevention'!E:E,'Pollution prevention'!J:J,"Error",0,1)="N/A","N",IF(_xlfn.XLOOKUP(A48,Biodiversity!E:E,Biodiversity!J:J,"Error",0,1)="N/A","N","Y")))))</f>
        <v>Y</v>
      </c>
      <c r="C48" s="34" t="str">
        <f>IF(_xlfn.XLOOKUP(A48,'Climate mitigation'!E:E,'Climate mitigation'!I:I,"Error",0,1)="N/A","N",IF(_xlfn.XLOOKUP(A48,Water!E:E,Water!K:K,"Error",0,1)="N/A","N",IF(_xlfn.XLOOKUP(A48,'Circular economy'!E:E,'Circular economy'!K:K,"Error",0,1)="N/A","N",IF(_xlfn.XLOOKUP(A48,'Pollution prevention'!E:E,'Pollution prevention'!K:K,"Error",0,1)="N/A","N",IF(_xlfn.XLOOKUP(A48,Biodiversity!E:E,Biodiversity!K:K,"Error",0,1)="N/A","N","Y")))))</f>
        <v>Y</v>
      </c>
      <c r="D48" s="34" t="str">
        <f>IF(_xlfn.XLOOKUP(A48,'Climate mitigation'!E:E,'Climate mitigation'!J:J,"Error",0,1)="N/A","N",IF(_xlfn.XLOOKUP(A48,'Climate adaptation'!E:E,'Climate adaptation'!L:L,"Error",0,1)="N/A","N",IF(_xlfn.XLOOKUP(A48,'Circular economy'!E:E,'Circular economy'!L:L,"Error",0,1)="N/A","N",IF(_xlfn.XLOOKUP(A48,'Pollution prevention'!E:E,'Pollution prevention'!L:L,"Error",0,1)="N/A","N",IF(_xlfn.XLOOKUP(A48,Biodiversity!E:E,Biodiversity!L:L,"Error",0,1)="N/A","N","Y")))))</f>
        <v>Y</v>
      </c>
      <c r="E48" s="34" t="str">
        <f>IF(_xlfn.XLOOKUP(A48,'Climate mitigation'!E:E,'Climate mitigation'!K:K,"Error",0,1)="N/A","N",IF(_xlfn.XLOOKUP(A48,'Climate adaptation'!E:E,'Climate adaptation'!M:M,"Error",0,1)="N/A","N",IF(_xlfn.XLOOKUP(A48,Water!E:E,Water!L:L,"Error",0,1)="N/A","N",IF(_xlfn.XLOOKUP(A48,'Pollution prevention'!E:E,'Pollution prevention'!M:M,"Error",0,1)="N/A","N",IF(_xlfn.XLOOKUP(A48,Biodiversity!E:E,Biodiversity!M:M,"Error",0,1)="N/A","N","Y")))))</f>
        <v>N</v>
      </c>
      <c r="F48" s="34" t="str">
        <f>IF(_xlfn.XLOOKUP(A48,'Climate mitigation'!E:E,'Climate mitigation'!L:L,"Error",0,1)="N/A","N",IF(_xlfn.XLOOKUP(A48,'Climate adaptation'!E:E,'Climate adaptation'!N:N,"Error",0,1)="N/A","N",IF(_xlfn.XLOOKUP(A48,Water!E:E,Water!M:M,"Error",0,1)="N/A","N",IF(_xlfn.XLOOKUP(A48,'Circular economy'!E:E,'Circular economy'!M:M,"Error",0,1)="N/A","N",IF(_xlfn.XLOOKUP(A48,Biodiversity!E:E,Biodiversity!N:N,"Error",0,1)="N/A","N","Y")))))</f>
        <v>Y</v>
      </c>
      <c r="G48" s="34" t="str">
        <f>IF(_xlfn.XLOOKUP(A48,'Climate mitigation'!E:E,'Climate mitigation'!M:M,"Error",0,1)="N/A","N",IF(_xlfn.XLOOKUP(A48,'Climate adaptation'!E:E,'Climate adaptation'!O:O,"Error",0,1)="N/A","N",IF(_xlfn.XLOOKUP(A48,Water!E:E,Water!N:N,"Error",0,1)="N/A","N",IF(_xlfn.XLOOKUP(A48,'Circular economy'!E:E,'Circular economy'!N:N,"Error",0,1)="N/A","N",IF(_xlfn.XLOOKUP(A48,'Pollution prevention'!E:E,'Pollution prevention'!N:N,"Error",0,1)="N/A","N","Y")))))</f>
        <v>Y</v>
      </c>
      <c r="H48" s="34" t="str">
        <f t="shared" si="1"/>
        <v>Y</v>
      </c>
    </row>
    <row r="49" spans="1:8" ht="26">
      <c r="A49" s="35" t="s">
        <v>4040</v>
      </c>
      <c r="B49" s="34" t="str">
        <f>IF(_xlfn.XLOOKUP(A49,'Climate adaptation'!E:E,'Climate adaptation'!K:K,"Error",0,1)="N/A","N",IF(_xlfn.XLOOKUP(A49,Water!E:E,Water!J:J,"Error",0,1)="N/A","N",IF(_xlfn.XLOOKUP(A49,'Circular economy'!E:E,'Circular economy'!J:J,"Error",0,1)="N/A","N",IF(_xlfn.XLOOKUP(A49,'Pollution prevention'!E:E,'Pollution prevention'!J:J,"Error",0,1)="N/A","N",IF(_xlfn.XLOOKUP(A49,Biodiversity!E:E,Biodiversity!J:J,"Error",0,1)="N/A","N","Y")))))</f>
        <v>N</v>
      </c>
      <c r="C49" s="34" t="str">
        <f>IF(_xlfn.XLOOKUP(A49,'Climate mitigation'!E:E,'Climate mitigation'!I:I,"Error",0,1)="N/A","N",IF(_xlfn.XLOOKUP(A49,Water!E:E,Water!K:K,"Error",0,1)="N/A","N",IF(_xlfn.XLOOKUP(A49,'Circular economy'!E:E,'Circular economy'!K:K,"Error",0,1)="N/A","N",IF(_xlfn.XLOOKUP(A49,'Pollution prevention'!E:E,'Pollution prevention'!K:K,"Error",0,1)="N/A","N",IF(_xlfn.XLOOKUP(A49,Biodiversity!E:E,Biodiversity!K:K,"Error",0,1)="N/A","N","Y")))))</f>
        <v>Y</v>
      </c>
      <c r="D49" s="34" t="str">
        <f>IF(_xlfn.XLOOKUP(A49,'Climate mitigation'!E:E,'Climate mitigation'!J:J,"Error",0,1)="N/A","N",IF(_xlfn.XLOOKUP(A49,'Climate adaptation'!E:E,'Climate adaptation'!L:L,"Error",0,1)="N/A","N",IF(_xlfn.XLOOKUP(A49,'Circular economy'!E:E,'Circular economy'!L:L,"Error",0,1)="N/A","N",IF(_xlfn.XLOOKUP(A49,'Pollution prevention'!E:E,'Pollution prevention'!L:L,"Error",0,1)="N/A","N",IF(_xlfn.XLOOKUP(A49,Biodiversity!E:E,Biodiversity!L:L,"Error",0,1)="N/A","N","Y")))))</f>
        <v>N</v>
      </c>
      <c r="E49" s="34" t="str">
        <f>IF(_xlfn.XLOOKUP(A49,'Climate mitigation'!E:E,'Climate mitigation'!K:K,"Error",0,1)="N/A","N",IF(_xlfn.XLOOKUP(A49,'Climate adaptation'!E:E,'Climate adaptation'!M:M,"Error",0,1)="N/A","N",IF(_xlfn.XLOOKUP(A49,Water!E:E,Water!L:L,"Error",0,1)="N/A","N",IF(_xlfn.XLOOKUP(A49,'Pollution prevention'!E:E,'Pollution prevention'!M:M,"Error",0,1)="N/A","N",IF(_xlfn.XLOOKUP(A49,Biodiversity!E:E,Biodiversity!M:M,"Error",0,1)="N/A","N","Y")))))</f>
        <v>Y</v>
      </c>
      <c r="F49" s="34" t="str">
        <f>IF(_xlfn.XLOOKUP(A49,'Climate mitigation'!E:E,'Climate mitigation'!L:L,"Error",0,1)="N/A","N",IF(_xlfn.XLOOKUP(A49,'Climate adaptation'!E:E,'Climate adaptation'!N:N,"Error",0,1)="N/A","N",IF(_xlfn.XLOOKUP(A49,Water!E:E,Water!M:M,"Error",0,1)="N/A","N",IF(_xlfn.XLOOKUP(A49,'Circular economy'!E:E,'Circular economy'!M:M,"Error",0,1)="N/A","N",IF(_xlfn.XLOOKUP(A49,Biodiversity!E:E,Biodiversity!N:N,"Error",0,1)="N/A","N","Y")))))</f>
        <v>N</v>
      </c>
      <c r="G49" s="34" t="str">
        <f>IF(_xlfn.XLOOKUP(A49,'Climate mitigation'!E:E,'Climate mitigation'!M:M,"Error",0,1)="N/A","N",IF(_xlfn.XLOOKUP(A49,'Climate adaptation'!E:E,'Climate adaptation'!O:O,"Error",0,1)="N/A","N",IF(_xlfn.XLOOKUP(A49,Water!E:E,Water!N:N,"Error",0,1)="N/A","N",IF(_xlfn.XLOOKUP(A49,'Circular economy'!E:E,'Circular economy'!N:N,"Error",0,1)="N/A","N",IF(_xlfn.XLOOKUP(A49,'Pollution prevention'!E:E,'Pollution prevention'!N:N,"Error",0,1)="N/A","N","Y")))))</f>
        <v>Y</v>
      </c>
      <c r="H49" s="34" t="str">
        <f t="shared" si="1"/>
        <v>Y</v>
      </c>
    </row>
    <row r="50" spans="1:8" ht="13">
      <c r="A50" s="35" t="s">
        <v>4041</v>
      </c>
      <c r="B50" s="34" t="str">
        <f>IF(_xlfn.XLOOKUP(A50,'Climate adaptation'!E:E,'Climate adaptation'!K:K,"Error",0,1)="N/A","N",IF(_xlfn.XLOOKUP(A50,Water!E:E,Water!J:J,"Error",0,1)="N/A","N",IF(_xlfn.XLOOKUP(A50,'Circular economy'!E:E,'Circular economy'!J:J,"Error",0,1)="N/A","N",IF(_xlfn.XLOOKUP(A50,'Pollution prevention'!E:E,'Pollution prevention'!J:J,"Error",0,1)="N/A","N",IF(_xlfn.XLOOKUP(A50,Biodiversity!E:E,Biodiversity!J:J,"Error",0,1)="N/A","N","Y")))))</f>
        <v>Y</v>
      </c>
      <c r="C50" s="34" t="str">
        <f>IF(_xlfn.XLOOKUP(A50,'Climate mitigation'!E:E,'Climate mitigation'!I:I,"Error",0,1)="N/A","N",IF(_xlfn.XLOOKUP(A50,Water!E:E,Water!K:K,"Error",0,1)="N/A","N",IF(_xlfn.XLOOKUP(A50,'Circular economy'!E:E,'Circular economy'!K:K,"Error",0,1)="N/A","N",IF(_xlfn.XLOOKUP(A50,'Pollution prevention'!E:E,'Pollution prevention'!K:K,"Error",0,1)="N/A","N",IF(_xlfn.XLOOKUP(A50,Biodiversity!E:E,Biodiversity!K:K,"Error",0,1)="N/A","N","Y")))))</f>
        <v>Y</v>
      </c>
      <c r="D50" s="34" t="str">
        <f>IF(_xlfn.XLOOKUP(A50,'Climate mitigation'!E:E,'Climate mitigation'!J:J,"Error",0,1)="N/A","N",IF(_xlfn.XLOOKUP(A50,'Climate adaptation'!E:E,'Climate adaptation'!L:L,"Error",0,1)="N/A","N",IF(_xlfn.XLOOKUP(A50,'Circular economy'!E:E,'Circular economy'!L:L,"Error",0,1)="N/A","N",IF(_xlfn.XLOOKUP(A50,'Pollution prevention'!E:E,'Pollution prevention'!L:L,"Error",0,1)="N/A","N",IF(_xlfn.XLOOKUP(A50,Biodiversity!E:E,Biodiversity!L:L,"Error",0,1)="N/A","N","Y")))))</f>
        <v>Y</v>
      </c>
      <c r="E50" s="34" t="str">
        <f>IF(_xlfn.XLOOKUP(A50,'Climate mitigation'!E:E,'Climate mitigation'!K:K,"Error",0,1)="N/A","N",IF(_xlfn.XLOOKUP(A50,'Climate adaptation'!E:E,'Climate adaptation'!M:M,"Error",0,1)="N/A","N",IF(_xlfn.XLOOKUP(A50,Water!E:E,Water!L:L,"Error",0,1)="N/A","N",IF(_xlfn.XLOOKUP(A50,'Pollution prevention'!E:E,'Pollution prevention'!M:M,"Error",0,1)="N/A","N",IF(_xlfn.XLOOKUP(A50,Biodiversity!E:E,Biodiversity!M:M,"Error",0,1)="N/A","N","Y")))))</f>
        <v>N</v>
      </c>
      <c r="F50" s="34" t="str">
        <f>IF(_xlfn.XLOOKUP(A50,'Climate mitigation'!E:E,'Climate mitigation'!L:L,"Error",0,1)="N/A","N",IF(_xlfn.XLOOKUP(A50,'Climate adaptation'!E:E,'Climate adaptation'!N:N,"Error",0,1)="N/A","N",IF(_xlfn.XLOOKUP(A50,Water!E:E,Water!M:M,"Error",0,1)="N/A","N",IF(_xlfn.XLOOKUP(A50,'Circular economy'!E:E,'Circular economy'!M:M,"Error",0,1)="N/A","N",IF(_xlfn.XLOOKUP(A50,Biodiversity!E:E,Biodiversity!N:N,"Error",0,1)="N/A","N","Y")))))</f>
        <v>Y</v>
      </c>
      <c r="G50" s="34" t="str">
        <f>IF(_xlfn.XLOOKUP(A50,'Climate mitigation'!E:E,'Climate mitigation'!M:M,"Error",0,1)="N/A","N",IF(_xlfn.XLOOKUP(A50,'Climate adaptation'!E:E,'Climate adaptation'!O:O,"Error",0,1)="N/A","N",IF(_xlfn.XLOOKUP(A50,Water!E:E,Water!N:N,"Error",0,1)="N/A","N",IF(_xlfn.XLOOKUP(A50,'Circular economy'!E:E,'Circular economy'!N:N,"Error",0,1)="N/A","N",IF(_xlfn.XLOOKUP(A50,'Pollution prevention'!E:E,'Pollution prevention'!N:N,"Error",0,1)="N/A","N","Y")))))</f>
        <v>Y</v>
      </c>
      <c r="H50" s="34" t="str">
        <f t="shared" si="1"/>
        <v>Y</v>
      </c>
    </row>
    <row r="51" spans="1:8" ht="26">
      <c r="A51" s="35" t="s">
        <v>4042</v>
      </c>
      <c r="B51" s="34" t="str">
        <f>IF(_xlfn.XLOOKUP(A51,'Climate adaptation'!E:E,'Climate adaptation'!K:K,"Error",0,1)="N/A","N",IF(_xlfn.XLOOKUP(A51,Water!E:E,Water!J:J,"Error",0,1)="N/A","N",IF(_xlfn.XLOOKUP(A51,'Circular economy'!E:E,'Circular economy'!J:J,"Error",0,1)="N/A","N",IF(_xlfn.XLOOKUP(A51,'Pollution prevention'!E:E,'Pollution prevention'!J:J,"Error",0,1)="N/A","N",IF(_xlfn.XLOOKUP(A51,Biodiversity!E:E,Biodiversity!J:J,"Error",0,1)="N/A","N","Y")))))</f>
        <v>Y</v>
      </c>
      <c r="C51" s="34" t="str">
        <f>IF(_xlfn.XLOOKUP(A51,'Climate mitigation'!E:E,'Climate mitigation'!I:I,"Error",0,1)="N/A","N",IF(_xlfn.XLOOKUP(A51,Water!E:E,Water!K:K,"Error",0,1)="N/A","N",IF(_xlfn.XLOOKUP(A51,'Circular economy'!E:E,'Circular economy'!K:K,"Error",0,1)="N/A","N",IF(_xlfn.XLOOKUP(A51,'Pollution prevention'!E:E,'Pollution prevention'!K:K,"Error",0,1)="N/A","N",IF(_xlfn.XLOOKUP(A51,Biodiversity!E:E,Biodiversity!K:K,"Error",0,1)="N/A","N","Y")))))</f>
        <v>Y</v>
      </c>
      <c r="D51" s="34" t="str">
        <f>IF(_xlfn.XLOOKUP(A51,'Climate mitigation'!E:E,'Climate mitigation'!J:J,"Error",0,1)="N/A","N",IF(_xlfn.XLOOKUP(A51,'Climate adaptation'!E:E,'Climate adaptation'!L:L,"Error",0,1)="N/A","N",IF(_xlfn.XLOOKUP(A51,'Circular economy'!E:E,'Circular economy'!L:L,"Error",0,1)="N/A","N",IF(_xlfn.XLOOKUP(A51,'Pollution prevention'!E:E,'Pollution prevention'!L:L,"Error",0,1)="N/A","N",IF(_xlfn.XLOOKUP(A51,Biodiversity!E:E,Biodiversity!L:L,"Error",0,1)="N/A","N","Y")))))</f>
        <v>Y</v>
      </c>
      <c r="E51" s="34" t="str">
        <f>IF(_xlfn.XLOOKUP(A51,'Climate mitigation'!E:E,'Climate mitigation'!K:K,"Error",0,1)="N/A","N",IF(_xlfn.XLOOKUP(A51,'Climate adaptation'!E:E,'Climate adaptation'!M:M,"Error",0,1)="N/A","N",IF(_xlfn.XLOOKUP(A51,Water!E:E,Water!L:L,"Error",0,1)="N/A","N",IF(_xlfn.XLOOKUP(A51,'Pollution prevention'!E:E,'Pollution prevention'!M:M,"Error",0,1)="N/A","N",IF(_xlfn.XLOOKUP(A51,Biodiversity!E:E,Biodiversity!M:M,"Error",0,1)="N/A","N","Y")))))</f>
        <v>N</v>
      </c>
      <c r="F51" s="34" t="str">
        <f>IF(_xlfn.XLOOKUP(A51,'Climate mitigation'!E:E,'Climate mitigation'!L:L,"Error",0,1)="N/A","N",IF(_xlfn.XLOOKUP(A51,'Climate adaptation'!E:E,'Climate adaptation'!N:N,"Error",0,1)="N/A","N",IF(_xlfn.XLOOKUP(A51,Water!E:E,Water!M:M,"Error",0,1)="N/A","N",IF(_xlfn.XLOOKUP(A51,'Circular economy'!E:E,'Circular economy'!M:M,"Error",0,1)="N/A","N",IF(_xlfn.XLOOKUP(A51,Biodiversity!E:E,Biodiversity!N:N,"Error",0,1)="N/A","N","Y")))))</f>
        <v>Y</v>
      </c>
      <c r="G51" s="34" t="str">
        <f>IF(_xlfn.XLOOKUP(A51,'Climate mitigation'!E:E,'Climate mitigation'!M:M,"Error",0,1)="N/A","N",IF(_xlfn.XLOOKUP(A51,'Climate adaptation'!E:E,'Climate adaptation'!O:O,"Error",0,1)="N/A","N",IF(_xlfn.XLOOKUP(A51,Water!E:E,Water!N:N,"Error",0,1)="N/A","N",IF(_xlfn.XLOOKUP(A51,'Circular economy'!E:E,'Circular economy'!N:N,"Error",0,1)="N/A","N",IF(_xlfn.XLOOKUP(A51,'Pollution prevention'!E:E,'Pollution prevention'!N:N,"Error",0,1)="N/A","N","Y")))))</f>
        <v>Y</v>
      </c>
      <c r="H51" s="34" t="str">
        <f t="shared" si="1"/>
        <v>Y</v>
      </c>
    </row>
    <row r="52" spans="1:8" ht="13">
      <c r="A52" s="35" t="s">
        <v>4043</v>
      </c>
      <c r="B52" s="34" t="str">
        <f>IF(_xlfn.XLOOKUP(A52,'Climate adaptation'!E:E,'Climate adaptation'!K:K,"Error",0,1)="N/A","N",IF(_xlfn.XLOOKUP(A52,Water!E:E,Water!J:J,"Error",0,1)="N/A","N",IF(_xlfn.XLOOKUP(A52,'Circular economy'!E:E,'Circular economy'!J:J,"Error",0,1)="N/A","N",IF(_xlfn.XLOOKUP(A52,'Pollution prevention'!E:E,'Pollution prevention'!J:J,"Error",0,1)="N/A","N",IF(_xlfn.XLOOKUP(A52,Biodiversity!E:E,Biodiversity!J:J,"Error",0,1)="N/A","N","Y")))))</f>
        <v>Y</v>
      </c>
      <c r="C52" s="34" t="str">
        <f>IF(_xlfn.XLOOKUP(A52,'Climate mitigation'!E:E,'Climate mitigation'!I:I,"Error",0,1)="N/A","N",IF(_xlfn.XLOOKUP(A52,Water!E:E,Water!K:K,"Error",0,1)="N/A","N",IF(_xlfn.XLOOKUP(A52,'Circular economy'!E:E,'Circular economy'!K:K,"Error",0,1)="N/A","N",IF(_xlfn.XLOOKUP(A52,'Pollution prevention'!E:E,'Pollution prevention'!K:K,"Error",0,1)="N/A","N",IF(_xlfn.XLOOKUP(A52,Biodiversity!E:E,Biodiversity!K:K,"Error",0,1)="N/A","N","Y")))))</f>
        <v>Y</v>
      </c>
      <c r="D52" s="34" t="str">
        <f>IF(_xlfn.XLOOKUP(A52,'Climate mitigation'!E:E,'Climate mitigation'!J:J,"Error",0,1)="N/A","N",IF(_xlfn.XLOOKUP(A52,'Climate adaptation'!E:E,'Climate adaptation'!L:L,"Error",0,1)="N/A","N",IF(_xlfn.XLOOKUP(A52,'Circular economy'!E:E,'Circular economy'!L:L,"Error",0,1)="N/A","N",IF(_xlfn.XLOOKUP(A52,'Pollution prevention'!E:E,'Pollution prevention'!L:L,"Error",0,1)="N/A","N",IF(_xlfn.XLOOKUP(A52,Biodiversity!E:E,Biodiversity!L:L,"Error",0,1)="N/A","N","Y")))))</f>
        <v>Y</v>
      </c>
      <c r="E52" s="34" t="str">
        <f>IF(_xlfn.XLOOKUP(A52,'Climate mitigation'!E:E,'Climate mitigation'!K:K,"Error",0,1)="N/A","N",IF(_xlfn.XLOOKUP(A52,'Climate adaptation'!E:E,'Climate adaptation'!M:M,"Error",0,1)="N/A","N",IF(_xlfn.XLOOKUP(A52,Water!E:E,Water!L:L,"Error",0,1)="N/A","N",IF(_xlfn.XLOOKUP(A52,'Pollution prevention'!E:E,'Pollution prevention'!M:M,"Error",0,1)="N/A","N",IF(_xlfn.XLOOKUP(A52,Biodiversity!E:E,Biodiversity!M:M,"Error",0,1)="N/A","N","Y")))))</f>
        <v>N</v>
      </c>
      <c r="F52" s="34" t="str">
        <f>IF(_xlfn.XLOOKUP(A52,'Climate mitigation'!E:E,'Climate mitigation'!L:L,"Error",0,1)="N/A","N",IF(_xlfn.XLOOKUP(A52,'Climate adaptation'!E:E,'Climate adaptation'!N:N,"Error",0,1)="N/A","N",IF(_xlfn.XLOOKUP(A52,Water!E:E,Water!M:M,"Error",0,1)="N/A","N",IF(_xlfn.XLOOKUP(A52,'Circular economy'!E:E,'Circular economy'!M:M,"Error",0,1)="N/A","N",IF(_xlfn.XLOOKUP(A52,Biodiversity!E:E,Biodiversity!N:N,"Error",0,1)="N/A","N","Y")))))</f>
        <v>Y</v>
      </c>
      <c r="G52" s="34" t="str">
        <f>IF(_xlfn.XLOOKUP(A52,'Climate mitigation'!E:E,'Climate mitigation'!M:M,"Error",0,1)="N/A","N",IF(_xlfn.XLOOKUP(A52,'Climate adaptation'!E:E,'Climate adaptation'!O:O,"Error",0,1)="N/A","N",IF(_xlfn.XLOOKUP(A52,Water!E:E,Water!N:N,"Error",0,1)="N/A","N",IF(_xlfn.XLOOKUP(A52,'Circular economy'!E:E,'Circular economy'!N:N,"Error",0,1)="N/A","N",IF(_xlfn.XLOOKUP(A52,'Pollution prevention'!E:E,'Pollution prevention'!N:N,"Error",0,1)="N/A","N","Y")))))</f>
        <v>Y</v>
      </c>
      <c r="H52" s="34" t="str">
        <f t="shared" si="1"/>
        <v>Y</v>
      </c>
    </row>
    <row r="53" spans="1:8" ht="13">
      <c r="A53" s="35" t="s">
        <v>4044</v>
      </c>
      <c r="B53" s="34" t="str">
        <f>IF(_xlfn.XLOOKUP(A53,'Climate adaptation'!E:E,'Climate adaptation'!K:K,"Error",0,1)="N/A","N",IF(_xlfn.XLOOKUP(A53,Water!E:E,Water!J:J,"Error",0,1)="N/A","N",IF(_xlfn.XLOOKUP(A53,'Circular economy'!E:E,'Circular economy'!J:J,"Error",0,1)="N/A","N",IF(_xlfn.XLOOKUP(A53,'Pollution prevention'!E:E,'Pollution prevention'!J:J,"Error",0,1)="N/A","N",IF(_xlfn.XLOOKUP(A53,Biodiversity!E:E,Biodiversity!J:J,"Error",0,1)="N/A","N","Y")))))</f>
        <v>N</v>
      </c>
      <c r="C53" s="34" t="str">
        <f>IF(_xlfn.XLOOKUP(A53,'Climate mitigation'!E:E,'Climate mitigation'!I:I,"Error",0,1)="N/A","N",IF(_xlfn.XLOOKUP(A53,Water!E:E,Water!K:K,"Error",0,1)="N/A","N",IF(_xlfn.XLOOKUP(A53,'Circular economy'!E:E,'Circular economy'!K:K,"Error",0,1)="N/A","N",IF(_xlfn.XLOOKUP(A53,'Pollution prevention'!E:E,'Pollution prevention'!K:K,"Error",0,1)="N/A","N",IF(_xlfn.XLOOKUP(A53,Biodiversity!E:E,Biodiversity!K:K,"Error",0,1)="N/A","N","Y")))))</f>
        <v>Y</v>
      </c>
      <c r="D53" s="34" t="str">
        <f>IF(_xlfn.XLOOKUP(A53,'Climate mitigation'!E:E,'Climate mitigation'!J:J,"Error",0,1)="N/A","N",IF(_xlfn.XLOOKUP(A53,'Climate adaptation'!E:E,'Climate adaptation'!L:L,"Error",0,1)="N/A","N",IF(_xlfn.XLOOKUP(A53,'Circular economy'!E:E,'Circular economy'!L:L,"Error",0,1)="N/A","N",IF(_xlfn.XLOOKUP(A53,'Pollution prevention'!E:E,'Pollution prevention'!L:L,"Error",0,1)="N/A","N",IF(_xlfn.XLOOKUP(A53,Biodiversity!E:E,Biodiversity!L:L,"Error",0,1)="N/A","N","Y")))))</f>
        <v>N</v>
      </c>
      <c r="E53" s="34" t="str">
        <f>IF(_xlfn.XLOOKUP(A53,'Climate mitigation'!E:E,'Climate mitigation'!K:K,"Error",0,1)="N/A","N",IF(_xlfn.XLOOKUP(A53,'Climate adaptation'!E:E,'Climate adaptation'!M:M,"Error",0,1)="N/A","N",IF(_xlfn.XLOOKUP(A53,Water!E:E,Water!L:L,"Error",0,1)="N/A","N",IF(_xlfn.XLOOKUP(A53,'Pollution prevention'!E:E,'Pollution prevention'!M:M,"Error",0,1)="N/A","N",IF(_xlfn.XLOOKUP(A53,Biodiversity!E:E,Biodiversity!M:M,"Error",0,1)="N/A","N","Y")))))</f>
        <v>Y</v>
      </c>
      <c r="F53" s="34" t="str">
        <f>IF(_xlfn.XLOOKUP(A53,'Climate mitigation'!E:E,'Climate mitigation'!L:L,"Error",0,1)="N/A","N",IF(_xlfn.XLOOKUP(A53,'Climate adaptation'!E:E,'Climate adaptation'!N:N,"Error",0,1)="N/A","N",IF(_xlfn.XLOOKUP(A53,Water!E:E,Water!M:M,"Error",0,1)="N/A","N",IF(_xlfn.XLOOKUP(A53,'Circular economy'!E:E,'Circular economy'!M:M,"Error",0,1)="N/A","N",IF(_xlfn.XLOOKUP(A53,Biodiversity!E:E,Biodiversity!N:N,"Error",0,1)="N/A","N","Y")))))</f>
        <v>Y</v>
      </c>
      <c r="G53" s="34" t="str">
        <f>IF(_xlfn.XLOOKUP(A53,'Climate mitigation'!E:E,'Climate mitigation'!M:M,"Error",0,1)="N/A","N",IF(_xlfn.XLOOKUP(A53,'Climate adaptation'!E:E,'Climate adaptation'!O:O,"Error",0,1)="N/A","N",IF(_xlfn.XLOOKUP(A53,Water!E:E,Water!N:N,"Error",0,1)="N/A","N",IF(_xlfn.XLOOKUP(A53,'Circular economy'!E:E,'Circular economy'!N:N,"Error",0,1)="N/A","N",IF(_xlfn.XLOOKUP(A53,'Pollution prevention'!E:E,'Pollution prevention'!N:N,"Error",0,1)="N/A","N","Y")))))</f>
        <v>Y</v>
      </c>
      <c r="H53" s="34" t="str">
        <f t="shared" si="1"/>
        <v>Y</v>
      </c>
    </row>
    <row r="54" spans="1:8" ht="39">
      <c r="A54" s="35" t="s">
        <v>4045</v>
      </c>
      <c r="B54" s="34" t="str">
        <f>IF(_xlfn.XLOOKUP(A54,'Climate adaptation'!E:E,'Climate adaptation'!K:K,"Error",0,1)="N/A","N",IF(_xlfn.XLOOKUP(A54,Water!E:E,Water!J:J,"Error",0,1)="N/A","N",IF(_xlfn.XLOOKUP(A54,'Circular economy'!E:E,'Circular economy'!J:J,"Error",0,1)="N/A","N",IF(_xlfn.XLOOKUP(A54,'Pollution prevention'!E:E,'Pollution prevention'!J:J,"Error",0,1)="N/A","N",IF(_xlfn.XLOOKUP(A54,Biodiversity!E:E,Biodiversity!J:J,"Error",0,1)="N/A","N","Y")))))</f>
        <v>Y</v>
      </c>
      <c r="C54" s="34" t="str">
        <f>IF(_xlfn.XLOOKUP(A54,'Climate mitigation'!E:E,'Climate mitigation'!I:I,"Error",0,1)="N/A","N",IF(_xlfn.XLOOKUP(A54,Water!E:E,Water!K:K,"Error",0,1)="N/A","N",IF(_xlfn.XLOOKUP(A54,'Circular economy'!E:E,'Circular economy'!K:K,"Error",0,1)="N/A","N",IF(_xlfn.XLOOKUP(A54,'Pollution prevention'!E:E,'Pollution prevention'!K:K,"Error",0,1)="N/A","N",IF(_xlfn.XLOOKUP(A54,Biodiversity!E:E,Biodiversity!K:K,"Error",0,1)="N/A","N","Y")))))</f>
        <v>Y</v>
      </c>
      <c r="D54" s="34" t="str">
        <f>IF(_xlfn.XLOOKUP(A54,'Climate mitigation'!E:E,'Climate mitigation'!J:J,"Error",0,1)="N/A","N",IF(_xlfn.XLOOKUP(A54,'Climate adaptation'!E:E,'Climate adaptation'!L:L,"Error",0,1)="N/A","N",IF(_xlfn.XLOOKUP(A54,'Circular economy'!E:E,'Circular economy'!L:L,"Error",0,1)="N/A","N",IF(_xlfn.XLOOKUP(A54,'Pollution prevention'!E:E,'Pollution prevention'!L:L,"Error",0,1)="N/A","N",IF(_xlfn.XLOOKUP(A54,Biodiversity!E:E,Biodiversity!L:L,"Error",0,1)="N/A","N","Y")))))</f>
        <v>Y</v>
      </c>
      <c r="E54" s="34" t="str">
        <f>IF(_xlfn.XLOOKUP(A54,'Climate mitigation'!E:E,'Climate mitigation'!K:K,"Error",0,1)="N/A","N",IF(_xlfn.XLOOKUP(A54,'Climate adaptation'!E:E,'Climate adaptation'!M:M,"Error",0,1)="N/A","N",IF(_xlfn.XLOOKUP(A54,Water!E:E,Water!L:L,"Error",0,1)="N/A","N",IF(_xlfn.XLOOKUP(A54,'Pollution prevention'!E:E,'Pollution prevention'!M:M,"Error",0,1)="N/A","N",IF(_xlfn.XLOOKUP(A54,Biodiversity!E:E,Biodiversity!M:M,"Error",0,1)="N/A","N","Y")))))</f>
        <v>Y</v>
      </c>
      <c r="F54" s="34" t="str">
        <f>IF(_xlfn.XLOOKUP(A54,'Climate mitigation'!E:E,'Climate mitigation'!L:L,"Error",0,1)="N/A","N",IF(_xlfn.XLOOKUP(A54,'Climate adaptation'!E:E,'Climate adaptation'!N:N,"Error",0,1)="N/A","N",IF(_xlfn.XLOOKUP(A54,Water!E:E,Water!M:M,"Error",0,1)="N/A","N",IF(_xlfn.XLOOKUP(A54,'Circular economy'!E:E,'Circular economy'!M:M,"Error",0,1)="N/A","N",IF(_xlfn.XLOOKUP(A54,Biodiversity!E:E,Biodiversity!N:N,"Error",0,1)="N/A","N","Y")))))</f>
        <v>Y</v>
      </c>
      <c r="G54" s="34" t="str">
        <f>IF(_xlfn.XLOOKUP(A54,'Climate mitigation'!E:E,'Climate mitigation'!M:M,"Error",0,1)="N/A","N",IF(_xlfn.XLOOKUP(A54,'Climate adaptation'!E:E,'Climate adaptation'!O:O,"Error",0,1)="N/A","N",IF(_xlfn.XLOOKUP(A54,Water!E:E,Water!N:N,"Error",0,1)="N/A","N",IF(_xlfn.XLOOKUP(A54,'Circular economy'!E:E,'Circular economy'!N:N,"Error",0,1)="N/A","N",IF(_xlfn.XLOOKUP(A54,'Pollution prevention'!E:E,'Pollution prevention'!N:N,"Error",0,1)="N/A","N","Y")))))</f>
        <v>Y</v>
      </c>
      <c r="H54" s="34" t="str">
        <f t="shared" si="1"/>
        <v>Y</v>
      </c>
    </row>
    <row r="55" spans="1:8" ht="52">
      <c r="A55" s="35" t="s">
        <v>4046</v>
      </c>
      <c r="B55" s="34" t="str">
        <f>IF(_xlfn.XLOOKUP(A55,'Climate adaptation'!E:E,'Climate adaptation'!K:K,"Error",0,1)="N/A","N",IF(_xlfn.XLOOKUP(A55,Water!E:E,Water!J:J,"Error",0,1)="N/A","N",IF(_xlfn.XLOOKUP(A55,'Circular economy'!E:E,'Circular economy'!J:J,"Error",0,1)="N/A","N",IF(_xlfn.XLOOKUP(A55,'Pollution prevention'!E:E,'Pollution prevention'!J:J,"Error",0,1)="N/A","N",IF(_xlfn.XLOOKUP(A55,Biodiversity!E:E,Biodiversity!J:J,"Error",0,1)="N/A","N","Y")))))</f>
        <v>Y</v>
      </c>
      <c r="C55" s="34" t="str">
        <f>IF(_xlfn.XLOOKUP(A55,'Climate mitigation'!E:E,'Climate mitigation'!I:I,"Error",0,1)="N/A","N",IF(_xlfn.XLOOKUP(A55,Water!E:E,Water!K:K,"Error",0,1)="N/A","N",IF(_xlfn.XLOOKUP(A55,'Circular economy'!E:E,'Circular economy'!K:K,"Error",0,1)="N/A","N",IF(_xlfn.XLOOKUP(A55,'Pollution prevention'!E:E,'Pollution prevention'!K:K,"Error",0,1)="N/A","N",IF(_xlfn.XLOOKUP(A55,Biodiversity!E:E,Biodiversity!K:K,"Error",0,1)="N/A","N","Y")))))</f>
        <v>Y</v>
      </c>
      <c r="D55" s="34" t="str">
        <f>IF(_xlfn.XLOOKUP(A55,'Climate mitigation'!E:E,'Climate mitigation'!J:J,"Error",0,1)="N/A","N",IF(_xlfn.XLOOKUP(A55,'Climate adaptation'!E:E,'Climate adaptation'!L:L,"Error",0,1)="N/A","N",IF(_xlfn.XLOOKUP(A55,'Circular economy'!E:E,'Circular economy'!L:L,"Error",0,1)="N/A","N",IF(_xlfn.XLOOKUP(A55,'Pollution prevention'!E:E,'Pollution prevention'!L:L,"Error",0,1)="N/A","N",IF(_xlfn.XLOOKUP(A55,Biodiversity!E:E,Biodiversity!L:L,"Error",0,1)="N/A","N","Y")))))</f>
        <v>Y</v>
      </c>
      <c r="E55" s="34" t="str">
        <f>IF(_xlfn.XLOOKUP(A55,'Climate mitigation'!E:E,'Climate mitigation'!K:K,"Error",0,1)="N/A","N",IF(_xlfn.XLOOKUP(A55,'Climate adaptation'!E:E,'Climate adaptation'!M:M,"Error",0,1)="N/A","N",IF(_xlfn.XLOOKUP(A55,Water!E:E,Water!L:L,"Error",0,1)="N/A","N",IF(_xlfn.XLOOKUP(A55,'Pollution prevention'!E:E,'Pollution prevention'!M:M,"Error",0,1)="N/A","N",IF(_xlfn.XLOOKUP(A55,Biodiversity!E:E,Biodiversity!M:M,"Error",0,1)="N/A","N","Y")))))</f>
        <v>Y</v>
      </c>
      <c r="F55" s="34" t="str">
        <f>IF(_xlfn.XLOOKUP(A55,'Climate mitigation'!E:E,'Climate mitigation'!L:L,"Error",0,1)="N/A","N",IF(_xlfn.XLOOKUP(A55,'Climate adaptation'!E:E,'Climate adaptation'!N:N,"Error",0,1)="N/A","N",IF(_xlfn.XLOOKUP(A55,Water!E:E,Water!M:M,"Error",0,1)="N/A","N",IF(_xlfn.XLOOKUP(A55,'Circular economy'!E:E,'Circular economy'!M:M,"Error",0,1)="N/A","N",IF(_xlfn.XLOOKUP(A55,Biodiversity!E:E,Biodiversity!N:N,"Error",0,1)="N/A","N","Y")))))</f>
        <v>Y</v>
      </c>
      <c r="G55" s="34" t="str">
        <f>IF(_xlfn.XLOOKUP(A55,'Climate mitigation'!E:E,'Climate mitigation'!M:M,"Error",0,1)="N/A","N",IF(_xlfn.XLOOKUP(A55,'Climate adaptation'!E:E,'Climate adaptation'!O:O,"Error",0,1)="N/A","N",IF(_xlfn.XLOOKUP(A55,Water!E:E,Water!N:N,"Error",0,1)="N/A","N",IF(_xlfn.XLOOKUP(A55,'Circular economy'!E:E,'Circular economy'!N:N,"Error",0,1)="N/A","N",IF(_xlfn.XLOOKUP(A55,'Pollution prevention'!E:E,'Pollution prevention'!N:N,"Error",0,1)="N/A","N","Y")))))</f>
        <v>Y</v>
      </c>
      <c r="H55" s="34" t="str">
        <f t="shared" si="1"/>
        <v>Y</v>
      </c>
    </row>
    <row r="56" spans="1:8" ht="26">
      <c r="A56" s="35" t="s">
        <v>4047</v>
      </c>
      <c r="B56" s="34" t="str">
        <f>IF(_xlfn.XLOOKUP(A56,'Climate adaptation'!E:E,'Climate adaptation'!K:K,"Error",0,1)="N/A","N",IF(_xlfn.XLOOKUP(A56,Water!E:E,Water!J:J,"Error",0,1)="N/A","N",IF(_xlfn.XLOOKUP(A56,'Circular economy'!E:E,'Circular economy'!J:J,"Error",0,1)="N/A","N",IF(_xlfn.XLOOKUP(A56,'Pollution prevention'!E:E,'Pollution prevention'!J:J,"Error",0,1)="N/A","N",IF(_xlfn.XLOOKUP(A56,Biodiversity!E:E,Biodiversity!J:J,"Error",0,1)="N/A","N","Y")))))</f>
        <v>Y</v>
      </c>
      <c r="C56" s="34" t="str">
        <f>IF(_xlfn.XLOOKUP(A56,'Climate mitigation'!E:E,'Climate mitigation'!I:I,"Error",0,1)="N/A","N",IF(_xlfn.XLOOKUP(A56,Water!E:E,Water!K:K,"Error",0,1)="N/A","N",IF(_xlfn.XLOOKUP(A56,'Circular economy'!E:E,'Circular economy'!K:K,"Error",0,1)="N/A","N",IF(_xlfn.XLOOKUP(A56,'Pollution prevention'!E:E,'Pollution prevention'!K:K,"Error",0,1)="N/A","N",IF(_xlfn.XLOOKUP(A56,Biodiversity!E:E,Biodiversity!K:K,"Error",0,1)="N/A","N","Y")))))</f>
        <v>Y</v>
      </c>
      <c r="D56" s="34" t="str">
        <f>IF(_xlfn.XLOOKUP(A56,'Climate mitigation'!E:E,'Climate mitigation'!J:J,"Error",0,1)="N/A","N",IF(_xlfn.XLOOKUP(A56,'Climate adaptation'!E:E,'Climate adaptation'!L:L,"Error",0,1)="N/A","N",IF(_xlfn.XLOOKUP(A56,'Circular economy'!E:E,'Circular economy'!L:L,"Error",0,1)="N/A","N",IF(_xlfn.XLOOKUP(A56,'Pollution prevention'!E:E,'Pollution prevention'!L:L,"Error",0,1)="N/A","N",IF(_xlfn.XLOOKUP(A56,Biodiversity!E:E,Biodiversity!L:L,"Error",0,1)="N/A","N","Y")))))</f>
        <v>Y</v>
      </c>
      <c r="E56" s="34" t="str">
        <f>IF(_xlfn.XLOOKUP(A56,'Climate mitigation'!E:E,'Climate mitigation'!K:K,"Error",0,1)="N/A","N",IF(_xlfn.XLOOKUP(A56,'Climate adaptation'!E:E,'Climate adaptation'!M:M,"Error",0,1)="N/A","N",IF(_xlfn.XLOOKUP(A56,Water!E:E,Water!L:L,"Error",0,1)="N/A","N",IF(_xlfn.XLOOKUP(A56,'Pollution prevention'!E:E,'Pollution prevention'!M:M,"Error",0,1)="N/A","N",IF(_xlfn.XLOOKUP(A56,Biodiversity!E:E,Biodiversity!M:M,"Error",0,1)="N/A","N","Y")))))</f>
        <v>Y</v>
      </c>
      <c r="F56" s="34" t="str">
        <f>IF(_xlfn.XLOOKUP(A56,'Climate mitigation'!E:E,'Climate mitigation'!L:L,"Error",0,1)="N/A","N",IF(_xlfn.XLOOKUP(A56,'Climate adaptation'!E:E,'Climate adaptation'!N:N,"Error",0,1)="N/A","N",IF(_xlfn.XLOOKUP(A56,Water!E:E,Water!M:M,"Error",0,1)="N/A","N",IF(_xlfn.XLOOKUP(A56,'Circular economy'!E:E,'Circular economy'!M:M,"Error",0,1)="N/A","N",IF(_xlfn.XLOOKUP(A56,Biodiversity!E:E,Biodiversity!N:N,"Error",0,1)="N/A","N","Y")))))</f>
        <v>Y</v>
      </c>
      <c r="G56" s="34" t="str">
        <f>IF(_xlfn.XLOOKUP(A56,'Climate mitigation'!E:E,'Climate mitigation'!M:M,"Error",0,1)="N/A","N",IF(_xlfn.XLOOKUP(A56,'Climate adaptation'!E:E,'Climate adaptation'!O:O,"Error",0,1)="N/A","N",IF(_xlfn.XLOOKUP(A56,Water!E:E,Water!N:N,"Error",0,1)="N/A","N",IF(_xlfn.XLOOKUP(A56,'Circular economy'!E:E,'Circular economy'!N:N,"Error",0,1)="N/A","N",IF(_xlfn.XLOOKUP(A56,'Pollution prevention'!E:E,'Pollution prevention'!N:N,"Error",0,1)="N/A","N","Y")))))</f>
        <v>Y</v>
      </c>
      <c r="H56" s="34" t="str">
        <f t="shared" si="1"/>
        <v>Y</v>
      </c>
    </row>
    <row r="57" spans="1:8" ht="26">
      <c r="A57" s="35" t="s">
        <v>4048</v>
      </c>
      <c r="B57" s="34" t="str">
        <f>IF(_xlfn.XLOOKUP(A57,'Climate adaptation'!E:E,'Climate adaptation'!K:K,"Error",0,1)="N/A","N",IF(_xlfn.XLOOKUP(A57,Water!E:E,Water!J:J,"Error",0,1)="N/A","N",IF(_xlfn.XLOOKUP(A57,'Circular economy'!E:E,'Circular economy'!J:J,"Error",0,1)="N/A","N",IF(_xlfn.XLOOKUP(A57,'Pollution prevention'!E:E,'Pollution prevention'!J:J,"Error",0,1)="N/A","N",IF(_xlfn.XLOOKUP(A57,Biodiversity!E:E,Biodiversity!J:J,"Error",0,1)="N/A","N","Y")))))</f>
        <v>Y</v>
      </c>
      <c r="C57" s="34" t="str">
        <f>IF(_xlfn.XLOOKUP(A57,'Climate mitigation'!E:E,'Climate mitigation'!I:I,"Error",0,1)="N/A","N",IF(_xlfn.XLOOKUP(A57,Water!E:E,Water!K:K,"Error",0,1)="N/A","N",IF(_xlfn.XLOOKUP(A57,'Circular economy'!E:E,'Circular economy'!K:K,"Error",0,1)="N/A","N",IF(_xlfn.XLOOKUP(A57,'Pollution prevention'!E:E,'Pollution prevention'!K:K,"Error",0,1)="N/A","N",IF(_xlfn.XLOOKUP(A57,Biodiversity!E:E,Biodiversity!K:K,"Error",0,1)="N/A","N","Y")))))</f>
        <v>Y</v>
      </c>
      <c r="D57" s="34" t="str">
        <f>IF(_xlfn.XLOOKUP(A57,'Climate mitigation'!E:E,'Climate mitigation'!J:J,"Error",0,1)="N/A","N",IF(_xlfn.XLOOKUP(A57,'Climate adaptation'!E:E,'Climate adaptation'!L:L,"Error",0,1)="N/A","N",IF(_xlfn.XLOOKUP(A57,'Circular economy'!E:E,'Circular economy'!L:L,"Error",0,1)="N/A","N",IF(_xlfn.XLOOKUP(A57,'Pollution prevention'!E:E,'Pollution prevention'!L:L,"Error",0,1)="N/A","N",IF(_xlfn.XLOOKUP(A57,Biodiversity!E:E,Biodiversity!L:L,"Error",0,1)="N/A","N","Y")))))</f>
        <v>Y</v>
      </c>
      <c r="E57" s="34" t="str">
        <f>IF(_xlfn.XLOOKUP(A57,'Climate mitigation'!E:E,'Climate mitigation'!K:K,"Error",0,1)="N/A","N",IF(_xlfn.XLOOKUP(A57,'Climate adaptation'!E:E,'Climate adaptation'!M:M,"Error",0,1)="N/A","N",IF(_xlfn.XLOOKUP(A57,Water!E:E,Water!L:L,"Error",0,1)="N/A","N",IF(_xlfn.XLOOKUP(A57,'Pollution prevention'!E:E,'Pollution prevention'!M:M,"Error",0,1)="N/A","N",IF(_xlfn.XLOOKUP(A57,Biodiversity!E:E,Biodiversity!M:M,"Error",0,1)="N/A","N","Y")))))</f>
        <v>N</v>
      </c>
      <c r="F57" s="34" t="str">
        <f>IF(_xlfn.XLOOKUP(A57,'Climate mitigation'!E:E,'Climate mitigation'!L:L,"Error",0,1)="N/A","N",IF(_xlfn.XLOOKUP(A57,'Climate adaptation'!E:E,'Climate adaptation'!N:N,"Error",0,1)="N/A","N",IF(_xlfn.XLOOKUP(A57,Water!E:E,Water!M:M,"Error",0,1)="N/A","N",IF(_xlfn.XLOOKUP(A57,'Circular economy'!E:E,'Circular economy'!M:M,"Error",0,1)="N/A","N",IF(_xlfn.XLOOKUP(A57,Biodiversity!E:E,Biodiversity!N:N,"Error",0,1)="N/A","N","Y")))))</f>
        <v>Y</v>
      </c>
      <c r="G57" s="34" t="str">
        <f>IF(_xlfn.XLOOKUP(A57,'Climate mitigation'!E:E,'Climate mitigation'!M:M,"Error",0,1)="N/A","N",IF(_xlfn.XLOOKUP(A57,'Climate adaptation'!E:E,'Climate adaptation'!O:O,"Error",0,1)="N/A","N",IF(_xlfn.XLOOKUP(A57,Water!E:E,Water!N:N,"Error",0,1)="N/A","N",IF(_xlfn.XLOOKUP(A57,'Circular economy'!E:E,'Circular economy'!N:N,"Error",0,1)="N/A","N",IF(_xlfn.XLOOKUP(A57,'Pollution prevention'!E:E,'Pollution prevention'!N:N,"Error",0,1)="N/A","N","Y")))))</f>
        <v>Y</v>
      </c>
      <c r="H57" s="34" t="str">
        <f t="shared" si="1"/>
        <v>Y</v>
      </c>
    </row>
    <row r="58" spans="1:8" ht="26">
      <c r="A58" s="35" t="s">
        <v>4049</v>
      </c>
      <c r="B58" s="34" t="str">
        <f>IF(_xlfn.XLOOKUP(A58,'Climate adaptation'!E:E,'Climate adaptation'!K:K,"Error",0,1)="N/A","N",IF(_xlfn.XLOOKUP(A58,Water!E:E,Water!J:J,"Error",0,1)="N/A","N",IF(_xlfn.XLOOKUP(A58,'Circular economy'!E:E,'Circular economy'!J:J,"Error",0,1)="N/A","N",IF(_xlfn.XLOOKUP(A58,'Pollution prevention'!E:E,'Pollution prevention'!J:J,"Error",0,1)="N/A","N",IF(_xlfn.XLOOKUP(A58,Biodiversity!E:E,Biodiversity!J:J,"Error",0,1)="N/A","N","Y")))))</f>
        <v>Y</v>
      </c>
      <c r="C58" s="34" t="str">
        <f>IF(_xlfn.XLOOKUP(A58,'Climate mitigation'!E:E,'Climate mitigation'!I:I,"Error",0,1)="N/A","N",IF(_xlfn.XLOOKUP(A58,Water!E:E,Water!K:K,"Error",0,1)="N/A","N",IF(_xlfn.XLOOKUP(A58,'Circular economy'!E:E,'Circular economy'!K:K,"Error",0,1)="N/A","N",IF(_xlfn.XLOOKUP(A58,'Pollution prevention'!E:E,'Pollution prevention'!K:K,"Error",0,1)="N/A","N",IF(_xlfn.XLOOKUP(A58,Biodiversity!E:E,Biodiversity!K:K,"Error",0,1)="N/A","N","Y")))))</f>
        <v>Y</v>
      </c>
      <c r="D58" s="34" t="str">
        <f>IF(_xlfn.XLOOKUP(A58,'Climate mitigation'!E:E,'Climate mitigation'!J:J,"Error",0,1)="N/A","N",IF(_xlfn.XLOOKUP(A58,'Climate adaptation'!E:E,'Climate adaptation'!L:L,"Error",0,1)="N/A","N",IF(_xlfn.XLOOKUP(A58,'Circular economy'!E:E,'Circular economy'!L:L,"Error",0,1)="N/A","N",IF(_xlfn.XLOOKUP(A58,'Pollution prevention'!E:E,'Pollution prevention'!L:L,"Error",0,1)="N/A","N",IF(_xlfn.XLOOKUP(A58,Biodiversity!E:E,Biodiversity!L:L,"Error",0,1)="N/A","N","Y")))))</f>
        <v>Y</v>
      </c>
      <c r="E58" s="34" t="str">
        <f>IF(_xlfn.XLOOKUP(A58,'Climate mitigation'!E:E,'Climate mitigation'!K:K,"Error",0,1)="N/A","N",IF(_xlfn.XLOOKUP(A58,'Climate adaptation'!E:E,'Climate adaptation'!M:M,"Error",0,1)="N/A","N",IF(_xlfn.XLOOKUP(A58,Water!E:E,Water!L:L,"Error",0,1)="N/A","N",IF(_xlfn.XLOOKUP(A58,'Pollution prevention'!E:E,'Pollution prevention'!M:M,"Error",0,1)="N/A","N",IF(_xlfn.XLOOKUP(A58,Biodiversity!E:E,Biodiversity!M:M,"Error",0,1)="N/A","N","Y")))))</f>
        <v>N</v>
      </c>
      <c r="F58" s="34" t="str">
        <f>IF(_xlfn.XLOOKUP(A58,'Climate mitigation'!E:E,'Climate mitigation'!L:L,"Error",0,1)="N/A","N",IF(_xlfn.XLOOKUP(A58,'Climate adaptation'!E:E,'Climate adaptation'!N:N,"Error",0,1)="N/A","N",IF(_xlfn.XLOOKUP(A58,Water!E:E,Water!M:M,"Error",0,1)="N/A","N",IF(_xlfn.XLOOKUP(A58,'Circular economy'!E:E,'Circular economy'!M:M,"Error",0,1)="N/A","N",IF(_xlfn.XLOOKUP(A58,Biodiversity!E:E,Biodiversity!N:N,"Error",0,1)="N/A","N","Y")))))</f>
        <v>Y</v>
      </c>
      <c r="G58" s="34" t="str">
        <f>IF(_xlfn.XLOOKUP(A58,'Climate mitigation'!E:E,'Climate mitigation'!M:M,"Error",0,1)="N/A","N",IF(_xlfn.XLOOKUP(A58,'Climate adaptation'!E:E,'Climate adaptation'!O:O,"Error",0,1)="N/A","N",IF(_xlfn.XLOOKUP(A58,Water!E:E,Water!N:N,"Error",0,1)="N/A","N",IF(_xlfn.XLOOKUP(A58,'Circular economy'!E:E,'Circular economy'!N:N,"Error",0,1)="N/A","N",IF(_xlfn.XLOOKUP(A58,'Pollution prevention'!E:E,'Pollution prevention'!N:N,"Error",0,1)="N/A","N","Y")))))</f>
        <v>Y</v>
      </c>
      <c r="H58" s="34" t="str">
        <f t="shared" si="1"/>
        <v>Y</v>
      </c>
    </row>
    <row r="59" spans="1:8" ht="39">
      <c r="A59" s="35" t="s">
        <v>4050</v>
      </c>
      <c r="B59" s="34" t="str">
        <f>IF(_xlfn.XLOOKUP(A59,'Climate adaptation'!E:E,'Climate adaptation'!K:K,"Error",0,1)="N/A","N",IF(_xlfn.XLOOKUP(A59,Water!E:E,Water!J:J,"Error",0,1)="N/A","N",IF(_xlfn.XLOOKUP(A59,'Circular economy'!E:E,'Circular economy'!J:J,"Error",0,1)="N/A","N",IF(_xlfn.XLOOKUP(A59,'Pollution prevention'!E:E,'Pollution prevention'!J:J,"Error",0,1)="N/A","N",IF(_xlfn.XLOOKUP(A59,Biodiversity!E:E,Biodiversity!J:J,"Error",0,1)="N/A","N","Y")))))</f>
        <v>Y</v>
      </c>
      <c r="C59" s="34" t="str">
        <f>IF(_xlfn.XLOOKUP(A59,'Climate mitigation'!E:E,'Climate mitigation'!I:I,"Error",0,1)="N/A","N",IF(_xlfn.XLOOKUP(A59,Water!E:E,Water!K:K,"Error",0,1)="N/A","N",IF(_xlfn.XLOOKUP(A59,'Circular economy'!E:E,'Circular economy'!K:K,"Error",0,1)="N/A","N",IF(_xlfn.XLOOKUP(A59,'Pollution prevention'!E:E,'Pollution prevention'!K:K,"Error",0,1)="N/A","N",IF(_xlfn.XLOOKUP(A59,Biodiversity!E:E,Biodiversity!K:K,"Error",0,1)="N/A","N","Y")))))</f>
        <v>Y</v>
      </c>
      <c r="D59" s="34" t="str">
        <f>IF(_xlfn.XLOOKUP(A59,'Climate mitigation'!E:E,'Climate mitigation'!J:J,"Error",0,1)="N/A","N",IF(_xlfn.XLOOKUP(A59,'Climate adaptation'!E:E,'Climate adaptation'!L:L,"Error",0,1)="N/A","N",IF(_xlfn.XLOOKUP(A59,'Circular economy'!E:E,'Circular economy'!L:L,"Error",0,1)="N/A","N",IF(_xlfn.XLOOKUP(A59,'Pollution prevention'!E:E,'Pollution prevention'!L:L,"Error",0,1)="N/A","N",IF(_xlfn.XLOOKUP(A59,Biodiversity!E:E,Biodiversity!L:L,"Error",0,1)="N/A","N","Y")))))</f>
        <v>Y</v>
      </c>
      <c r="E59" s="34" t="str">
        <f>IF(_xlfn.XLOOKUP(A59,'Climate mitigation'!E:E,'Climate mitigation'!K:K,"Error",0,1)="N/A","N",IF(_xlfn.XLOOKUP(A59,'Climate adaptation'!E:E,'Climate adaptation'!M:M,"Error",0,1)="N/A","N",IF(_xlfn.XLOOKUP(A59,Water!E:E,Water!L:L,"Error",0,1)="N/A","N",IF(_xlfn.XLOOKUP(A59,'Pollution prevention'!E:E,'Pollution prevention'!M:M,"Error",0,1)="N/A","N",IF(_xlfn.XLOOKUP(A59,Biodiversity!E:E,Biodiversity!M:M,"Error",0,1)="N/A","N","Y")))))</f>
        <v>N</v>
      </c>
      <c r="F59" s="34" t="str">
        <f>IF(_xlfn.XLOOKUP(A59,'Climate mitigation'!E:E,'Climate mitigation'!L:L,"Error",0,1)="N/A","N",IF(_xlfn.XLOOKUP(A59,'Climate adaptation'!E:E,'Climate adaptation'!N:N,"Error",0,1)="N/A","N",IF(_xlfn.XLOOKUP(A59,Water!E:E,Water!M:M,"Error",0,1)="N/A","N",IF(_xlfn.XLOOKUP(A59,'Circular economy'!E:E,'Circular economy'!M:M,"Error",0,1)="N/A","N",IF(_xlfn.XLOOKUP(A59,Biodiversity!E:E,Biodiversity!N:N,"Error",0,1)="N/A","N","Y")))))</f>
        <v>Y</v>
      </c>
      <c r="G59" s="34" t="str">
        <f>IF(_xlfn.XLOOKUP(A59,'Climate mitigation'!E:E,'Climate mitigation'!M:M,"Error",0,1)="N/A","N",IF(_xlfn.XLOOKUP(A59,'Climate adaptation'!E:E,'Climate adaptation'!O:O,"Error",0,1)="N/A","N",IF(_xlfn.XLOOKUP(A59,Water!E:E,Water!N:N,"Error",0,1)="N/A","N",IF(_xlfn.XLOOKUP(A59,'Circular economy'!E:E,'Circular economy'!N:N,"Error",0,1)="N/A","N",IF(_xlfn.XLOOKUP(A59,'Pollution prevention'!E:E,'Pollution prevention'!N:N,"Error",0,1)="N/A","N","Y")))))</f>
        <v>Y</v>
      </c>
      <c r="H59" s="34" t="str">
        <f t="shared" si="1"/>
        <v>Y</v>
      </c>
    </row>
    <row r="60" spans="1:8" ht="26">
      <c r="A60" s="35" t="s">
        <v>4051</v>
      </c>
      <c r="B60" s="34" t="str">
        <f>IF(_xlfn.XLOOKUP(A60,'Climate adaptation'!E:E,'Climate adaptation'!K:K,"Error",0,1)="N/A","N",IF(_xlfn.XLOOKUP(A60,Water!E:E,Water!J:J,"Error",0,1)="N/A","N",IF(_xlfn.XLOOKUP(A60,'Circular economy'!E:E,'Circular economy'!J:J,"Error",0,1)="N/A","N",IF(_xlfn.XLOOKUP(A60,'Pollution prevention'!E:E,'Pollution prevention'!J:J,"Error",0,1)="N/A","N",IF(_xlfn.XLOOKUP(A60,Biodiversity!E:E,Biodiversity!J:J,"Error",0,1)="N/A","N","Y")))))</f>
        <v>N</v>
      </c>
      <c r="C60" s="34" t="str">
        <f>IF(_xlfn.XLOOKUP(A60,'Climate mitigation'!E:E,'Climate mitigation'!I:I,"Error",0,1)="N/A","N",IF(_xlfn.XLOOKUP(A60,Water!E:E,Water!K:K,"Error",0,1)="N/A","N",IF(_xlfn.XLOOKUP(A60,'Circular economy'!E:E,'Circular economy'!K:K,"Error",0,1)="N/A","N",IF(_xlfn.XLOOKUP(A60,'Pollution prevention'!E:E,'Pollution prevention'!K:K,"Error",0,1)="N/A","N",IF(_xlfn.XLOOKUP(A60,Biodiversity!E:E,Biodiversity!K:K,"Error",0,1)="N/A","N","Y")))))</f>
        <v>Y</v>
      </c>
      <c r="D60" s="34" t="str">
        <f>IF(_xlfn.XLOOKUP(A60,'Climate mitigation'!E:E,'Climate mitigation'!J:J,"Error",0,1)="N/A","N",IF(_xlfn.XLOOKUP(A60,'Climate adaptation'!E:E,'Climate adaptation'!L:L,"Error",0,1)="N/A","N",IF(_xlfn.XLOOKUP(A60,'Circular economy'!E:E,'Circular economy'!L:L,"Error",0,1)="N/A","N",IF(_xlfn.XLOOKUP(A60,'Pollution prevention'!E:E,'Pollution prevention'!L:L,"Error",0,1)="N/A","N",IF(_xlfn.XLOOKUP(A60,Biodiversity!E:E,Biodiversity!L:L,"Error",0,1)="N/A","N","Y")))))</f>
        <v>Y</v>
      </c>
      <c r="E60" s="34" t="str">
        <f>IF(_xlfn.XLOOKUP(A60,'Climate mitigation'!E:E,'Climate mitigation'!K:K,"Error",0,1)="N/A","N",IF(_xlfn.XLOOKUP(A60,'Climate adaptation'!E:E,'Climate adaptation'!M:M,"Error",0,1)="N/A","N",IF(_xlfn.XLOOKUP(A60,Water!E:E,Water!L:L,"Error",0,1)="N/A","N",IF(_xlfn.XLOOKUP(A60,'Pollution prevention'!E:E,'Pollution prevention'!M:M,"Error",0,1)="N/A","N",IF(_xlfn.XLOOKUP(A60,Biodiversity!E:E,Biodiversity!M:M,"Error",0,1)="N/A","N","Y")))))</f>
        <v>N</v>
      </c>
      <c r="F60" s="34" t="str">
        <f>IF(_xlfn.XLOOKUP(A60,'Climate mitigation'!E:E,'Climate mitigation'!L:L,"Error",0,1)="N/A","N",IF(_xlfn.XLOOKUP(A60,'Climate adaptation'!E:E,'Climate adaptation'!N:N,"Error",0,1)="N/A","N",IF(_xlfn.XLOOKUP(A60,Water!E:E,Water!M:M,"Error",0,1)="N/A","N",IF(_xlfn.XLOOKUP(A60,'Circular economy'!E:E,'Circular economy'!M:M,"Error",0,1)="N/A","N",IF(_xlfn.XLOOKUP(A60,Biodiversity!E:E,Biodiversity!N:N,"Error",0,1)="N/A","N","Y")))))</f>
        <v>N</v>
      </c>
      <c r="G60" s="34" t="str">
        <f>IF(_xlfn.XLOOKUP(A60,'Climate mitigation'!E:E,'Climate mitigation'!M:M,"Error",0,1)="N/A","N",IF(_xlfn.XLOOKUP(A60,'Climate adaptation'!E:E,'Climate adaptation'!O:O,"Error",0,1)="N/A","N",IF(_xlfn.XLOOKUP(A60,Water!E:E,Water!N:N,"Error",0,1)="N/A","N",IF(_xlfn.XLOOKUP(A60,'Circular economy'!E:E,'Circular economy'!N:N,"Error",0,1)="N/A","N",IF(_xlfn.XLOOKUP(A60,'Pollution prevention'!E:E,'Pollution prevention'!N:N,"Error",0,1)="N/A","N","Y")))))</f>
        <v>Y</v>
      </c>
      <c r="H60" s="34" t="str">
        <f t="shared" si="1"/>
        <v>Y</v>
      </c>
    </row>
    <row r="61" spans="1:8" ht="26">
      <c r="A61" s="35" t="s">
        <v>4052</v>
      </c>
      <c r="B61" s="34" t="str">
        <f>IF(_xlfn.XLOOKUP(A61,'Climate adaptation'!E:E,'Climate adaptation'!K:K,"Error",0,1)="N/A","N",IF(_xlfn.XLOOKUP(A61,Water!E:E,Water!J:J,"Error",0,1)="N/A","N",IF(_xlfn.XLOOKUP(A61,'Circular economy'!E:E,'Circular economy'!J:J,"Error",0,1)="N/A","N",IF(_xlfn.XLOOKUP(A61,'Pollution prevention'!E:E,'Pollution prevention'!J:J,"Error",0,1)="N/A","N",IF(_xlfn.XLOOKUP(A61,Biodiversity!E:E,Biodiversity!J:J,"Error",0,1)="N/A","N","Y")))))</f>
        <v>N</v>
      </c>
      <c r="C61" s="34" t="str">
        <f>IF(_xlfn.XLOOKUP(A61,'Climate mitigation'!E:E,'Climate mitigation'!I:I,"Error",0,1)="N/A","N",IF(_xlfn.XLOOKUP(A61,Water!E:E,Water!K:K,"Error",0,1)="N/A","N",IF(_xlfn.XLOOKUP(A61,'Circular economy'!E:E,'Circular economy'!K:K,"Error",0,1)="N/A","N",IF(_xlfn.XLOOKUP(A61,'Pollution prevention'!E:E,'Pollution prevention'!K:K,"Error",0,1)="N/A","N",IF(_xlfn.XLOOKUP(A61,Biodiversity!E:E,Biodiversity!K:K,"Error",0,1)="N/A","N","Y")))))</f>
        <v>Y</v>
      </c>
      <c r="D61" s="34" t="str">
        <f>IF(_xlfn.XLOOKUP(A61,'Climate mitigation'!E:E,'Climate mitigation'!J:J,"Error",0,1)="N/A","N",IF(_xlfn.XLOOKUP(A61,'Climate adaptation'!E:E,'Climate adaptation'!L:L,"Error",0,1)="N/A","N",IF(_xlfn.XLOOKUP(A61,'Circular economy'!E:E,'Circular economy'!L:L,"Error",0,1)="N/A","N",IF(_xlfn.XLOOKUP(A61,'Pollution prevention'!E:E,'Pollution prevention'!L:L,"Error",0,1)="N/A","N",IF(_xlfn.XLOOKUP(A61,Biodiversity!E:E,Biodiversity!L:L,"Error",0,1)="N/A","N","Y")))))</f>
        <v>Y</v>
      </c>
      <c r="E61" s="34" t="str">
        <f>IF(_xlfn.XLOOKUP(A61,'Climate mitigation'!E:E,'Climate mitigation'!K:K,"Error",0,1)="N/A","N",IF(_xlfn.XLOOKUP(A61,'Climate adaptation'!E:E,'Climate adaptation'!M:M,"Error",0,1)="N/A","N",IF(_xlfn.XLOOKUP(A61,Water!E:E,Water!L:L,"Error",0,1)="N/A","N",IF(_xlfn.XLOOKUP(A61,'Pollution prevention'!E:E,'Pollution prevention'!M:M,"Error",0,1)="N/A","N",IF(_xlfn.XLOOKUP(A61,Biodiversity!E:E,Biodiversity!M:M,"Error",0,1)="N/A","N","Y")))))</f>
        <v>N</v>
      </c>
      <c r="F61" s="34" t="str">
        <f>IF(_xlfn.XLOOKUP(A61,'Climate mitigation'!E:E,'Climate mitigation'!L:L,"Error",0,1)="N/A","N",IF(_xlfn.XLOOKUP(A61,'Climate adaptation'!E:E,'Climate adaptation'!N:N,"Error",0,1)="N/A","N",IF(_xlfn.XLOOKUP(A61,Water!E:E,Water!M:M,"Error",0,1)="N/A","N",IF(_xlfn.XLOOKUP(A61,'Circular economy'!E:E,'Circular economy'!M:M,"Error",0,1)="N/A","N",IF(_xlfn.XLOOKUP(A61,Biodiversity!E:E,Biodiversity!N:N,"Error",0,1)="N/A","N","Y")))))</f>
        <v>N</v>
      </c>
      <c r="G61" s="34" t="str">
        <f>IF(_xlfn.XLOOKUP(A61,'Climate mitigation'!E:E,'Climate mitigation'!M:M,"Error",0,1)="N/A","N",IF(_xlfn.XLOOKUP(A61,'Climate adaptation'!E:E,'Climate adaptation'!O:O,"Error",0,1)="N/A","N",IF(_xlfn.XLOOKUP(A61,Water!E:E,Water!N:N,"Error",0,1)="N/A","N",IF(_xlfn.XLOOKUP(A61,'Circular economy'!E:E,'Circular economy'!N:N,"Error",0,1)="N/A","N",IF(_xlfn.XLOOKUP(A61,'Pollution prevention'!E:E,'Pollution prevention'!N:N,"Error",0,1)="N/A","N","Y")))))</f>
        <v>Y</v>
      </c>
      <c r="H61" s="34" t="str">
        <f t="shared" si="1"/>
        <v>Y</v>
      </c>
    </row>
    <row r="62" spans="1:8" ht="26">
      <c r="A62" s="35" t="s">
        <v>4053</v>
      </c>
      <c r="B62" s="34" t="str">
        <f>IF(_xlfn.XLOOKUP(A62,'Climate adaptation'!E:E,'Climate adaptation'!K:K,"Error",0,1)="N/A","N",IF(_xlfn.XLOOKUP(A62,Water!E:E,Water!J:J,"Error",0,1)="N/A","N",IF(_xlfn.XLOOKUP(A62,'Circular economy'!E:E,'Circular economy'!J:J,"Error",0,1)="N/A","N",IF(_xlfn.XLOOKUP(A62,'Pollution prevention'!E:E,'Pollution prevention'!J:J,"Error",0,1)="N/A","N",IF(_xlfn.XLOOKUP(A62,Biodiversity!E:E,Biodiversity!J:J,"Error",0,1)="N/A","N","Y")))))</f>
        <v>Y</v>
      </c>
      <c r="C62" s="34" t="str">
        <f>IF(_xlfn.XLOOKUP(A62,'Climate mitigation'!E:E,'Climate mitigation'!I:I,"Error",0,1)="N/A","N",IF(_xlfn.XLOOKUP(A62,Water!E:E,Water!K:K,"Error",0,1)="N/A","N",IF(_xlfn.XLOOKUP(A62,'Circular economy'!E:E,'Circular economy'!K:K,"Error",0,1)="N/A","N",IF(_xlfn.XLOOKUP(A62,'Pollution prevention'!E:E,'Pollution prevention'!K:K,"Error",0,1)="N/A","N",IF(_xlfn.XLOOKUP(A62,Biodiversity!E:E,Biodiversity!K:K,"Error",0,1)="N/A","N","Y")))))</f>
        <v>Y</v>
      </c>
      <c r="D62" s="34" t="str">
        <f>IF(_xlfn.XLOOKUP(A62,'Climate mitigation'!E:E,'Climate mitigation'!J:J,"Error",0,1)="N/A","N",IF(_xlfn.XLOOKUP(A62,'Climate adaptation'!E:E,'Climate adaptation'!L:L,"Error",0,1)="N/A","N",IF(_xlfn.XLOOKUP(A62,'Circular economy'!E:E,'Circular economy'!L:L,"Error",0,1)="N/A","N",IF(_xlfn.XLOOKUP(A62,'Pollution prevention'!E:E,'Pollution prevention'!L:L,"Error",0,1)="N/A","N",IF(_xlfn.XLOOKUP(A62,Biodiversity!E:E,Biodiversity!L:L,"Error",0,1)="N/A","N","Y")))))</f>
        <v>Y</v>
      </c>
      <c r="E62" s="34" t="str">
        <f>IF(_xlfn.XLOOKUP(A62,'Climate mitigation'!E:E,'Climate mitigation'!K:K,"Error",0,1)="N/A","N",IF(_xlfn.XLOOKUP(A62,'Climate adaptation'!E:E,'Climate adaptation'!M:M,"Error",0,1)="N/A","N",IF(_xlfn.XLOOKUP(A62,Water!E:E,Water!L:L,"Error",0,1)="N/A","N",IF(_xlfn.XLOOKUP(A62,'Pollution prevention'!E:E,'Pollution prevention'!M:M,"Error",0,1)="N/A","N",IF(_xlfn.XLOOKUP(A62,Biodiversity!E:E,Biodiversity!M:M,"Error",0,1)="N/A","N","Y")))))</f>
        <v>N</v>
      </c>
      <c r="F62" s="34" t="str">
        <f>IF(_xlfn.XLOOKUP(A62,'Climate mitigation'!E:E,'Climate mitigation'!L:L,"Error",0,1)="N/A","N",IF(_xlfn.XLOOKUP(A62,'Climate adaptation'!E:E,'Climate adaptation'!N:N,"Error",0,1)="N/A","N",IF(_xlfn.XLOOKUP(A62,Water!E:E,Water!M:M,"Error",0,1)="N/A","N",IF(_xlfn.XLOOKUP(A62,'Circular economy'!E:E,'Circular economy'!M:M,"Error",0,1)="N/A","N",IF(_xlfn.XLOOKUP(A62,Biodiversity!E:E,Biodiversity!N:N,"Error",0,1)="N/A","N","Y")))))</f>
        <v>Y</v>
      </c>
      <c r="G62" s="34" t="str">
        <f>IF(_xlfn.XLOOKUP(A62,'Climate mitigation'!E:E,'Climate mitigation'!M:M,"Error",0,1)="N/A","N",IF(_xlfn.XLOOKUP(A62,'Climate adaptation'!E:E,'Climate adaptation'!O:O,"Error",0,1)="N/A","N",IF(_xlfn.XLOOKUP(A62,Water!E:E,Water!N:N,"Error",0,1)="N/A","N",IF(_xlfn.XLOOKUP(A62,'Circular economy'!E:E,'Circular economy'!N:N,"Error",0,1)="N/A","N",IF(_xlfn.XLOOKUP(A62,'Pollution prevention'!E:E,'Pollution prevention'!N:N,"Error",0,1)="N/A","N","Y")))))</f>
        <v>Y</v>
      </c>
      <c r="H62" s="34" t="str">
        <f t="shared" si="1"/>
        <v>Y</v>
      </c>
    </row>
    <row r="63" spans="1:8" ht="13">
      <c r="A63" s="35" t="s">
        <v>4054</v>
      </c>
      <c r="B63" s="34" t="str">
        <f>IF(_xlfn.XLOOKUP(A63,'Climate adaptation'!E:E,'Climate adaptation'!K:K,"Error",0,1)="N/A","N",IF(_xlfn.XLOOKUP(A63,Water!E:E,Water!J:J,"Error",0,1)="N/A","N",IF(_xlfn.XLOOKUP(A63,'Circular economy'!E:E,'Circular economy'!J:J,"Error",0,1)="N/A","N",IF(_xlfn.XLOOKUP(A63,'Pollution prevention'!E:E,'Pollution prevention'!J:J,"Error",0,1)="N/A","N",IF(_xlfn.XLOOKUP(A63,Biodiversity!E:E,Biodiversity!J:J,"Error",0,1)="N/A","N","Y")))))</f>
        <v>Y</v>
      </c>
      <c r="C63" s="34" t="str">
        <f>IF(_xlfn.XLOOKUP(A63,'Climate mitigation'!E:E,'Climate mitigation'!I:I,"Error",0,1)="N/A","N",IF(_xlfn.XLOOKUP(A63,Water!E:E,Water!K:K,"Error",0,1)="N/A","N",IF(_xlfn.XLOOKUP(A63,'Circular economy'!E:E,'Circular economy'!K:K,"Error",0,1)="N/A","N",IF(_xlfn.XLOOKUP(A63,'Pollution prevention'!E:E,'Pollution prevention'!K:K,"Error",0,1)="N/A","N",IF(_xlfn.XLOOKUP(A63,Biodiversity!E:E,Biodiversity!K:K,"Error",0,1)="N/A","N","Y")))))</f>
        <v>Y</v>
      </c>
      <c r="D63" s="34" t="str">
        <f>IF(_xlfn.XLOOKUP(A63,'Climate mitigation'!E:E,'Climate mitigation'!J:J,"Error",0,1)="N/A","N",IF(_xlfn.XLOOKUP(A63,'Climate adaptation'!E:E,'Climate adaptation'!L:L,"Error",0,1)="N/A","N",IF(_xlfn.XLOOKUP(A63,'Circular economy'!E:E,'Circular economy'!L:L,"Error",0,1)="N/A","N",IF(_xlfn.XLOOKUP(A63,'Pollution prevention'!E:E,'Pollution prevention'!L:L,"Error",0,1)="N/A","N",IF(_xlfn.XLOOKUP(A63,Biodiversity!E:E,Biodiversity!L:L,"Error",0,1)="N/A","N","Y")))))</f>
        <v>Y</v>
      </c>
      <c r="E63" s="34" t="str">
        <f>IF(_xlfn.XLOOKUP(A63,'Climate mitigation'!E:E,'Climate mitigation'!K:K,"Error",0,1)="N/A","N",IF(_xlfn.XLOOKUP(A63,'Climate adaptation'!E:E,'Climate adaptation'!M:M,"Error",0,1)="N/A","N",IF(_xlfn.XLOOKUP(A63,Water!E:E,Water!L:L,"Error",0,1)="N/A","N",IF(_xlfn.XLOOKUP(A63,'Pollution prevention'!E:E,'Pollution prevention'!M:M,"Error",0,1)="N/A","N",IF(_xlfn.XLOOKUP(A63,Biodiversity!E:E,Biodiversity!M:M,"Error",0,1)="N/A","N","Y")))))</f>
        <v>N</v>
      </c>
      <c r="F63" s="34" t="str">
        <f>IF(_xlfn.XLOOKUP(A63,'Climate mitigation'!E:E,'Climate mitigation'!L:L,"Error",0,1)="N/A","N",IF(_xlfn.XLOOKUP(A63,'Climate adaptation'!E:E,'Climate adaptation'!N:N,"Error",0,1)="N/A","N",IF(_xlfn.XLOOKUP(A63,Water!E:E,Water!M:M,"Error",0,1)="N/A","N",IF(_xlfn.XLOOKUP(A63,'Circular economy'!E:E,'Circular economy'!M:M,"Error",0,1)="N/A","N",IF(_xlfn.XLOOKUP(A63,Biodiversity!E:E,Biodiversity!N:N,"Error",0,1)="N/A","N","Y")))))</f>
        <v>Y</v>
      </c>
      <c r="G63" s="34" t="str">
        <f>IF(_xlfn.XLOOKUP(A63,'Climate mitigation'!E:E,'Climate mitigation'!M:M,"Error",0,1)="N/A","N",IF(_xlfn.XLOOKUP(A63,'Climate adaptation'!E:E,'Climate adaptation'!O:O,"Error",0,1)="N/A","N",IF(_xlfn.XLOOKUP(A63,Water!E:E,Water!N:N,"Error",0,1)="N/A","N",IF(_xlfn.XLOOKUP(A63,'Circular economy'!E:E,'Circular economy'!N:N,"Error",0,1)="N/A","N",IF(_xlfn.XLOOKUP(A63,'Pollution prevention'!E:E,'Pollution prevention'!N:N,"Error",0,1)="N/A","N","Y")))))</f>
        <v>Y</v>
      </c>
      <c r="H63" s="34" t="str">
        <f t="shared" si="1"/>
        <v>Y</v>
      </c>
    </row>
    <row r="64" spans="1:8" ht="26">
      <c r="A64" s="35" t="s">
        <v>4055</v>
      </c>
      <c r="B64" s="34" t="str">
        <f>IF(_xlfn.XLOOKUP(A64,'Climate adaptation'!E:E,'Climate adaptation'!K:K,"Error",0,1)="N/A","N",IF(_xlfn.XLOOKUP(A64,Water!E:E,Water!J:J,"Error",0,1)="N/A","N",IF(_xlfn.XLOOKUP(A64,'Circular economy'!E:E,'Circular economy'!J:J,"Error",0,1)="N/A","N",IF(_xlfn.XLOOKUP(A64,'Pollution prevention'!E:E,'Pollution prevention'!J:J,"Error",0,1)="N/A","N",IF(_xlfn.XLOOKUP(A64,Biodiversity!E:E,Biodiversity!J:J,"Error",0,1)="N/A","N","Y")))))</f>
        <v>N</v>
      </c>
      <c r="C64" s="34" t="str">
        <f>IF(_xlfn.XLOOKUP(A64,'Climate mitigation'!E:E,'Climate mitigation'!I:I,"Error",0,1)="N/A","N",IF(_xlfn.XLOOKUP(A64,Water!E:E,Water!K:K,"Error",0,1)="N/A","N",IF(_xlfn.XLOOKUP(A64,'Circular economy'!E:E,'Circular economy'!K:K,"Error",0,1)="N/A","N",IF(_xlfn.XLOOKUP(A64,'Pollution prevention'!E:E,'Pollution prevention'!K:K,"Error",0,1)="N/A","N",IF(_xlfn.XLOOKUP(A64,Biodiversity!E:E,Biodiversity!K:K,"Error",0,1)="N/A","N","Y")))))</f>
        <v>Y</v>
      </c>
      <c r="D64" s="34" t="str">
        <f>IF(_xlfn.XLOOKUP(A64,'Climate mitigation'!E:E,'Climate mitigation'!J:J,"Error",0,1)="N/A","N",IF(_xlfn.XLOOKUP(A64,'Climate adaptation'!E:E,'Climate adaptation'!L:L,"Error",0,1)="N/A","N",IF(_xlfn.XLOOKUP(A64,'Circular economy'!E:E,'Circular economy'!L:L,"Error",0,1)="N/A","N",IF(_xlfn.XLOOKUP(A64,'Pollution prevention'!E:E,'Pollution prevention'!L:L,"Error",0,1)="N/A","N",IF(_xlfn.XLOOKUP(A64,Biodiversity!E:E,Biodiversity!L:L,"Error",0,1)="N/A","N","Y")))))</f>
        <v>N</v>
      </c>
      <c r="E64" s="34" t="str">
        <f>IF(_xlfn.XLOOKUP(A64,'Climate mitigation'!E:E,'Climate mitigation'!K:K,"Error",0,1)="N/A","N",IF(_xlfn.XLOOKUP(A64,'Climate adaptation'!E:E,'Climate adaptation'!M:M,"Error",0,1)="N/A","N",IF(_xlfn.XLOOKUP(A64,Water!E:E,Water!L:L,"Error",0,1)="N/A","N",IF(_xlfn.XLOOKUP(A64,'Pollution prevention'!E:E,'Pollution prevention'!M:M,"Error",0,1)="N/A","N",IF(_xlfn.XLOOKUP(A64,Biodiversity!E:E,Biodiversity!M:M,"Error",0,1)="N/A","N","Y")))))</f>
        <v>Y</v>
      </c>
      <c r="F64" s="34" t="str">
        <f>IF(_xlfn.XLOOKUP(A64,'Climate mitigation'!E:E,'Climate mitigation'!L:L,"Error",0,1)="N/A","N",IF(_xlfn.XLOOKUP(A64,'Climate adaptation'!E:E,'Climate adaptation'!N:N,"Error",0,1)="N/A","N",IF(_xlfn.XLOOKUP(A64,Water!E:E,Water!M:M,"Error",0,1)="N/A","N",IF(_xlfn.XLOOKUP(A64,'Circular economy'!E:E,'Circular economy'!M:M,"Error",0,1)="N/A","N",IF(_xlfn.XLOOKUP(A64,Biodiversity!E:E,Biodiversity!N:N,"Error",0,1)="N/A","N","Y")))))</f>
        <v>N</v>
      </c>
      <c r="G64" s="34" t="str">
        <f>IF(_xlfn.XLOOKUP(A64,'Climate mitigation'!E:E,'Climate mitigation'!M:M,"Error",0,1)="N/A","N",IF(_xlfn.XLOOKUP(A64,'Climate adaptation'!E:E,'Climate adaptation'!O:O,"Error",0,1)="N/A","N",IF(_xlfn.XLOOKUP(A64,Water!E:E,Water!N:N,"Error",0,1)="N/A","N",IF(_xlfn.XLOOKUP(A64,'Circular economy'!E:E,'Circular economy'!N:N,"Error",0,1)="N/A","N",IF(_xlfn.XLOOKUP(A64,'Pollution prevention'!E:E,'Pollution prevention'!N:N,"Error",0,1)="N/A","N","Y")))))</f>
        <v>N</v>
      </c>
      <c r="H64" s="34" t="str">
        <f t="shared" si="1"/>
        <v>Y</v>
      </c>
    </row>
    <row r="65" spans="1:8" ht="13">
      <c r="A65" s="35" t="s">
        <v>4056</v>
      </c>
      <c r="B65" s="34" t="str">
        <f>IF(_xlfn.XLOOKUP(A65,'Climate adaptation'!E:E,'Climate adaptation'!K:K,"Error",0,1)="N/A","N",IF(_xlfn.XLOOKUP(A65,Water!E:E,Water!J:J,"Error",0,1)="N/A","N",IF(_xlfn.XLOOKUP(A65,'Circular economy'!E:E,'Circular economy'!J:J,"Error",0,1)="N/A","N",IF(_xlfn.XLOOKUP(A65,'Pollution prevention'!E:E,'Pollution prevention'!J:J,"Error",0,1)="N/A","N",IF(_xlfn.XLOOKUP(A65,Biodiversity!E:E,Biodiversity!J:J,"Error",0,1)="N/A","N","Y")))))</f>
        <v>Y</v>
      </c>
      <c r="C65" s="34" t="str">
        <f>IF(_xlfn.XLOOKUP(A65,'Climate mitigation'!E:E,'Climate mitigation'!I:I,"Error",0,1)="N/A","N",IF(_xlfn.XLOOKUP(A65,Water!E:E,Water!K:K,"Error",0,1)="N/A","N",IF(_xlfn.XLOOKUP(A65,'Circular economy'!E:E,'Circular economy'!K:K,"Error",0,1)="N/A","N",IF(_xlfn.XLOOKUP(A65,'Pollution prevention'!E:E,'Pollution prevention'!K:K,"Error",0,1)="N/A","N",IF(_xlfn.XLOOKUP(A65,Biodiversity!E:E,Biodiversity!K:K,"Error",0,1)="N/A","N","Y")))))</f>
        <v>Y</v>
      </c>
      <c r="D65" s="34" t="str">
        <f>IF(_xlfn.XLOOKUP(A65,'Climate mitigation'!E:E,'Climate mitigation'!J:J,"Error",0,1)="N/A","N",IF(_xlfn.XLOOKUP(A65,'Climate adaptation'!E:E,'Climate adaptation'!L:L,"Error",0,1)="N/A","N",IF(_xlfn.XLOOKUP(A65,'Circular economy'!E:E,'Circular economy'!L:L,"Error",0,1)="N/A","N",IF(_xlfn.XLOOKUP(A65,'Pollution prevention'!E:E,'Pollution prevention'!L:L,"Error",0,1)="N/A","N",IF(_xlfn.XLOOKUP(A65,Biodiversity!E:E,Biodiversity!L:L,"Error",0,1)="N/A","N","Y")))))</f>
        <v>Y</v>
      </c>
      <c r="E65" s="34" t="str">
        <f>IF(_xlfn.XLOOKUP(A65,'Climate mitigation'!E:E,'Climate mitigation'!K:K,"Error",0,1)="N/A","N",IF(_xlfn.XLOOKUP(A65,'Climate adaptation'!E:E,'Climate adaptation'!M:M,"Error",0,1)="N/A","N",IF(_xlfn.XLOOKUP(A65,Water!E:E,Water!L:L,"Error",0,1)="N/A","N",IF(_xlfn.XLOOKUP(A65,'Pollution prevention'!E:E,'Pollution prevention'!M:M,"Error",0,1)="N/A","N",IF(_xlfn.XLOOKUP(A65,Biodiversity!E:E,Biodiversity!M:M,"Error",0,1)="N/A","N","Y")))))</f>
        <v>N</v>
      </c>
      <c r="F65" s="34" t="str">
        <f>IF(_xlfn.XLOOKUP(A65,'Climate mitigation'!E:E,'Climate mitigation'!L:L,"Error",0,1)="N/A","N",IF(_xlfn.XLOOKUP(A65,'Climate adaptation'!E:E,'Climate adaptation'!N:N,"Error",0,1)="N/A","N",IF(_xlfn.XLOOKUP(A65,Water!E:E,Water!M:M,"Error",0,1)="N/A","N",IF(_xlfn.XLOOKUP(A65,'Circular economy'!E:E,'Circular economy'!M:M,"Error",0,1)="N/A","N",IF(_xlfn.XLOOKUP(A65,Biodiversity!E:E,Biodiversity!N:N,"Error",0,1)="N/A","N","Y")))))</f>
        <v>Y</v>
      </c>
      <c r="G65" s="34" t="str">
        <f>IF(_xlfn.XLOOKUP(A65,'Climate mitigation'!E:E,'Climate mitigation'!M:M,"Error",0,1)="N/A","N",IF(_xlfn.XLOOKUP(A65,'Climate adaptation'!E:E,'Climate adaptation'!O:O,"Error",0,1)="N/A","N",IF(_xlfn.XLOOKUP(A65,Water!E:E,Water!N:N,"Error",0,1)="N/A","N",IF(_xlfn.XLOOKUP(A65,'Circular economy'!E:E,'Circular economy'!N:N,"Error",0,1)="N/A","N",IF(_xlfn.XLOOKUP(A65,'Pollution prevention'!E:E,'Pollution prevention'!N:N,"Error",0,1)="N/A","N","Y")))))</f>
        <v>Y</v>
      </c>
      <c r="H65" s="34" t="str">
        <f t="shared" si="1"/>
        <v>Y</v>
      </c>
    </row>
    <row r="66" spans="1:8" ht="13">
      <c r="A66" s="35" t="s">
        <v>4057</v>
      </c>
      <c r="B66" s="34" t="str">
        <f>IF(_xlfn.XLOOKUP(A66,'Climate adaptation'!E:E,'Climate adaptation'!K:K,"Error",0,1)="N/A","N",IF(_xlfn.XLOOKUP(A66,Water!E:E,Water!J:J,"Error",0,1)="N/A","N",IF(_xlfn.XLOOKUP(A66,'Circular economy'!E:E,'Circular economy'!J:J,"Error",0,1)="N/A","N",IF(_xlfn.XLOOKUP(A66,'Pollution prevention'!E:E,'Pollution prevention'!J:J,"Error",0,1)="N/A","N",IF(_xlfn.XLOOKUP(A66,Biodiversity!E:E,Biodiversity!J:J,"Error",0,1)="N/A","N","Y")))))</f>
        <v>Y</v>
      </c>
      <c r="C66" s="34" t="str">
        <f>IF(_xlfn.XLOOKUP(A66,'Climate mitigation'!E:E,'Climate mitigation'!I:I,"Error",0,1)="N/A","N",IF(_xlfn.XLOOKUP(A66,Water!E:E,Water!K:K,"Error",0,1)="N/A","N",IF(_xlfn.XLOOKUP(A66,'Circular economy'!E:E,'Circular economy'!K:K,"Error",0,1)="N/A","N",IF(_xlfn.XLOOKUP(A66,'Pollution prevention'!E:E,'Pollution prevention'!K:K,"Error",0,1)="N/A","N",IF(_xlfn.XLOOKUP(A66,Biodiversity!E:E,Biodiversity!K:K,"Error",0,1)="N/A","N","Y")))))</f>
        <v>Y</v>
      </c>
      <c r="D66" s="34" t="str">
        <f>IF(_xlfn.XLOOKUP(A66,'Climate mitigation'!E:E,'Climate mitigation'!J:J,"Error",0,1)="N/A","N",IF(_xlfn.XLOOKUP(A66,'Climate adaptation'!E:E,'Climate adaptation'!L:L,"Error",0,1)="N/A","N",IF(_xlfn.XLOOKUP(A66,'Circular economy'!E:E,'Circular economy'!L:L,"Error",0,1)="N/A","N",IF(_xlfn.XLOOKUP(A66,'Pollution prevention'!E:E,'Pollution prevention'!L:L,"Error",0,1)="N/A","N",IF(_xlfn.XLOOKUP(A66,Biodiversity!E:E,Biodiversity!L:L,"Error",0,1)="N/A","N","Y")))))</f>
        <v>Y</v>
      </c>
      <c r="E66" s="34" t="str">
        <f>IF(_xlfn.XLOOKUP(A66,'Climate mitigation'!E:E,'Climate mitigation'!K:K,"Error",0,1)="N/A","N",IF(_xlfn.XLOOKUP(A66,'Climate adaptation'!E:E,'Climate adaptation'!M:M,"Error",0,1)="N/A","N",IF(_xlfn.XLOOKUP(A66,Water!E:E,Water!L:L,"Error",0,1)="N/A","N",IF(_xlfn.XLOOKUP(A66,'Pollution prevention'!E:E,'Pollution prevention'!M:M,"Error",0,1)="N/A","N",IF(_xlfn.XLOOKUP(A66,Biodiversity!E:E,Biodiversity!M:M,"Error",0,1)="N/A","N","Y")))))</f>
        <v>N</v>
      </c>
      <c r="F66" s="34" t="str">
        <f>IF(_xlfn.XLOOKUP(A66,'Climate mitigation'!E:E,'Climate mitigation'!L:L,"Error",0,1)="N/A","N",IF(_xlfn.XLOOKUP(A66,'Climate adaptation'!E:E,'Climate adaptation'!N:N,"Error",0,1)="N/A","N",IF(_xlfn.XLOOKUP(A66,Water!E:E,Water!M:M,"Error",0,1)="N/A","N",IF(_xlfn.XLOOKUP(A66,'Circular economy'!E:E,'Circular economy'!M:M,"Error",0,1)="N/A","N",IF(_xlfn.XLOOKUP(A66,Biodiversity!E:E,Biodiversity!N:N,"Error",0,1)="N/A","N","Y")))))</f>
        <v>Y</v>
      </c>
      <c r="G66" s="34" t="str">
        <f>IF(_xlfn.XLOOKUP(A66,'Climate mitigation'!E:E,'Climate mitigation'!M:M,"Error",0,1)="N/A","N",IF(_xlfn.XLOOKUP(A66,'Climate adaptation'!E:E,'Climate adaptation'!O:O,"Error",0,1)="N/A","N",IF(_xlfn.XLOOKUP(A66,Water!E:E,Water!N:N,"Error",0,1)="N/A","N",IF(_xlfn.XLOOKUP(A66,'Circular economy'!E:E,'Circular economy'!N:N,"Error",0,1)="N/A","N",IF(_xlfn.XLOOKUP(A66,'Pollution prevention'!E:E,'Pollution prevention'!N:N,"Error",0,1)="N/A","N","Y")))))</f>
        <v>Y</v>
      </c>
      <c r="H66" s="34" t="str">
        <f t="shared" si="1"/>
        <v>Y</v>
      </c>
    </row>
    <row r="67" spans="1:8" ht="13">
      <c r="A67" s="35" t="s">
        <v>4058</v>
      </c>
      <c r="B67" s="34" t="str">
        <f>IF(_xlfn.XLOOKUP(A67,'Climate adaptation'!E:E,'Climate adaptation'!K:K,"Error",0,1)="N/A","N",IF(_xlfn.XLOOKUP(A67,Water!E:E,Water!J:J,"Error",0,1)="N/A","N",IF(_xlfn.XLOOKUP(A67,'Circular economy'!E:E,'Circular economy'!J:J,"Error",0,1)="N/A","N",IF(_xlfn.XLOOKUP(A67,'Pollution prevention'!E:E,'Pollution prevention'!J:J,"Error",0,1)="N/A","N",IF(_xlfn.XLOOKUP(A67,Biodiversity!E:E,Biodiversity!J:J,"Error",0,1)="N/A","N","Y")))))</f>
        <v>N</v>
      </c>
      <c r="C67" s="34" t="str">
        <f>IF(_xlfn.XLOOKUP(A67,'Climate mitigation'!E:E,'Climate mitigation'!I:I,"Error",0,1)="N/A","N",IF(_xlfn.XLOOKUP(A67,Water!E:E,Water!K:K,"Error",0,1)="N/A","N",IF(_xlfn.XLOOKUP(A67,'Circular economy'!E:E,'Circular economy'!K:K,"Error",0,1)="N/A","N",IF(_xlfn.XLOOKUP(A67,'Pollution prevention'!E:E,'Pollution prevention'!K:K,"Error",0,1)="N/A","N",IF(_xlfn.XLOOKUP(A67,Biodiversity!E:E,Biodiversity!K:K,"Error",0,1)="N/A","N","Y")))))</f>
        <v>Y</v>
      </c>
      <c r="D67" s="34" t="str">
        <f>IF(_xlfn.XLOOKUP(A67,'Climate mitigation'!E:E,'Climate mitigation'!J:J,"Error",0,1)="N/A","N",IF(_xlfn.XLOOKUP(A67,'Climate adaptation'!E:E,'Climate adaptation'!L:L,"Error",0,1)="N/A","N",IF(_xlfn.XLOOKUP(A67,'Circular economy'!E:E,'Circular economy'!L:L,"Error",0,1)="N/A","N",IF(_xlfn.XLOOKUP(A67,'Pollution prevention'!E:E,'Pollution prevention'!L:L,"Error",0,1)="N/A","N",IF(_xlfn.XLOOKUP(A67,Biodiversity!E:E,Biodiversity!L:L,"Error",0,1)="N/A","N","Y")))))</f>
        <v>N</v>
      </c>
      <c r="E67" s="34" t="str">
        <f>IF(_xlfn.XLOOKUP(A67,'Climate mitigation'!E:E,'Climate mitigation'!K:K,"Error",0,1)="N/A","N",IF(_xlfn.XLOOKUP(A67,'Climate adaptation'!E:E,'Climate adaptation'!M:M,"Error",0,1)="N/A","N",IF(_xlfn.XLOOKUP(A67,Water!E:E,Water!L:L,"Error",0,1)="N/A","N",IF(_xlfn.XLOOKUP(A67,'Pollution prevention'!E:E,'Pollution prevention'!M:M,"Error",0,1)="N/A","N",IF(_xlfn.XLOOKUP(A67,Biodiversity!E:E,Biodiversity!M:M,"Error",0,1)="N/A","N","Y")))))</f>
        <v>N</v>
      </c>
      <c r="F67" s="34" t="str">
        <f>IF(_xlfn.XLOOKUP(A67,'Climate mitigation'!E:E,'Climate mitigation'!L:L,"Error",0,1)="N/A","N",IF(_xlfn.XLOOKUP(A67,'Climate adaptation'!E:E,'Climate adaptation'!N:N,"Error",0,1)="N/A","N",IF(_xlfn.XLOOKUP(A67,Water!E:E,Water!M:M,"Error",0,1)="N/A","N",IF(_xlfn.XLOOKUP(A67,'Circular economy'!E:E,'Circular economy'!M:M,"Error",0,1)="N/A","N",IF(_xlfn.XLOOKUP(A67,Biodiversity!E:E,Biodiversity!N:N,"Error",0,1)="N/A","N","Y")))))</f>
        <v>Y</v>
      </c>
      <c r="G67" s="34" t="str">
        <f>IF(_xlfn.XLOOKUP(A67,'Climate mitigation'!E:E,'Climate mitigation'!M:M,"Error",0,1)="N/A","N",IF(_xlfn.XLOOKUP(A67,'Climate adaptation'!E:E,'Climate adaptation'!O:O,"Error",0,1)="N/A","N",IF(_xlfn.XLOOKUP(A67,Water!E:E,Water!N:N,"Error",0,1)="N/A","N",IF(_xlfn.XLOOKUP(A67,'Circular economy'!E:E,'Circular economy'!N:N,"Error",0,1)="N/A","N",IF(_xlfn.XLOOKUP(A67,'Pollution prevention'!E:E,'Pollution prevention'!N:N,"Error",0,1)="N/A","N","Y")))))</f>
        <v>Y</v>
      </c>
      <c r="H67" s="34" t="str">
        <f t="shared" si="1"/>
        <v>Y</v>
      </c>
    </row>
    <row r="68" spans="1:8" ht="26">
      <c r="A68" s="35" t="s">
        <v>4059</v>
      </c>
      <c r="B68" s="34" t="str">
        <f>IF(_xlfn.XLOOKUP(A68,'Climate adaptation'!E:E,'Climate adaptation'!K:K,"Error",0,1)="N/A","N",IF(_xlfn.XLOOKUP(A68,Water!E:E,Water!J:J,"Error",0,1)="N/A","N",IF(_xlfn.XLOOKUP(A68,'Circular economy'!E:E,'Circular economy'!J:J,"Error",0,1)="N/A","N",IF(_xlfn.XLOOKUP(A68,'Pollution prevention'!E:E,'Pollution prevention'!J:J,"Error",0,1)="N/A","N",IF(_xlfn.XLOOKUP(A68,Biodiversity!E:E,Biodiversity!J:J,"Error",0,1)="N/A","N","Y")))))</f>
        <v>N</v>
      </c>
      <c r="C68" s="34" t="str">
        <f>IF(_xlfn.XLOOKUP(A68,'Climate mitigation'!E:E,'Climate mitigation'!I:I,"Error",0,1)="N/A","N",IF(_xlfn.XLOOKUP(A68,Water!E:E,Water!K:K,"Error",0,1)="N/A","N",IF(_xlfn.XLOOKUP(A68,'Circular economy'!E:E,'Circular economy'!K:K,"Error",0,1)="N/A","N",IF(_xlfn.XLOOKUP(A68,'Pollution prevention'!E:E,'Pollution prevention'!K:K,"Error",0,1)="N/A","N",IF(_xlfn.XLOOKUP(A68,Biodiversity!E:E,Biodiversity!K:K,"Error",0,1)="N/A","N","Y")))))</f>
        <v>Y</v>
      </c>
      <c r="D68" s="34" t="str">
        <f>IF(_xlfn.XLOOKUP(A68,'Climate mitigation'!E:E,'Climate mitigation'!J:J,"Error",0,1)="N/A","N",IF(_xlfn.XLOOKUP(A68,'Climate adaptation'!E:E,'Climate adaptation'!L:L,"Error",0,1)="N/A","N",IF(_xlfn.XLOOKUP(A68,'Circular economy'!E:E,'Circular economy'!L:L,"Error",0,1)="N/A","N",IF(_xlfn.XLOOKUP(A68,'Pollution prevention'!E:E,'Pollution prevention'!L:L,"Error",0,1)="N/A","N",IF(_xlfn.XLOOKUP(A68,Biodiversity!E:E,Biodiversity!L:L,"Error",0,1)="N/A","N","Y")))))</f>
        <v>N</v>
      </c>
      <c r="E68" s="34" t="str">
        <f>IF(_xlfn.XLOOKUP(A68,'Climate mitigation'!E:E,'Climate mitigation'!K:K,"Error",0,1)="N/A","N",IF(_xlfn.XLOOKUP(A68,'Climate adaptation'!E:E,'Climate adaptation'!M:M,"Error",0,1)="N/A","N",IF(_xlfn.XLOOKUP(A68,Water!E:E,Water!L:L,"Error",0,1)="N/A","N",IF(_xlfn.XLOOKUP(A68,'Pollution prevention'!E:E,'Pollution prevention'!M:M,"Error",0,1)="N/A","N",IF(_xlfn.XLOOKUP(A68,Biodiversity!E:E,Biodiversity!M:M,"Error",0,1)="N/A","N","Y")))))</f>
        <v>N</v>
      </c>
      <c r="F68" s="34" t="str">
        <f>IF(_xlfn.XLOOKUP(A68,'Climate mitigation'!E:E,'Climate mitigation'!L:L,"Error",0,1)="N/A","N",IF(_xlfn.XLOOKUP(A68,'Climate adaptation'!E:E,'Climate adaptation'!N:N,"Error",0,1)="N/A","N",IF(_xlfn.XLOOKUP(A68,Water!E:E,Water!M:M,"Error",0,1)="N/A","N",IF(_xlfn.XLOOKUP(A68,'Circular economy'!E:E,'Circular economy'!M:M,"Error",0,1)="N/A","N",IF(_xlfn.XLOOKUP(A68,Biodiversity!E:E,Biodiversity!N:N,"Error",0,1)="N/A","N","Y")))))</f>
        <v>N</v>
      </c>
      <c r="G68" s="34" t="str">
        <f>IF(_xlfn.XLOOKUP(A68,'Climate mitigation'!E:E,'Climate mitigation'!M:M,"Error",0,1)="N/A","N",IF(_xlfn.XLOOKUP(A68,'Climate adaptation'!E:E,'Climate adaptation'!O:O,"Error",0,1)="N/A","N",IF(_xlfn.XLOOKUP(A68,Water!E:E,Water!N:N,"Error",0,1)="N/A","N",IF(_xlfn.XLOOKUP(A68,'Circular economy'!E:E,'Circular economy'!N:N,"Error",0,1)="N/A","N",IF(_xlfn.XLOOKUP(A68,'Pollution prevention'!E:E,'Pollution prevention'!N:N,"Error",0,1)="N/A","N","Y")))))</f>
        <v>Y</v>
      </c>
      <c r="H68" s="34" t="str">
        <f t="shared" si="1"/>
        <v>Y</v>
      </c>
    </row>
    <row r="69" spans="1:8" ht="13">
      <c r="A69" s="35" t="s">
        <v>4060</v>
      </c>
      <c r="B69" s="34" t="str">
        <f>IF(_xlfn.XLOOKUP(A69,'Climate adaptation'!E:E,'Climate adaptation'!K:K,"Error",0,1)="N/A","N",IF(_xlfn.XLOOKUP(A69,Water!E:E,Water!J:J,"Error",0,1)="N/A","N",IF(_xlfn.XLOOKUP(A69,'Circular economy'!E:E,'Circular economy'!J:J,"Error",0,1)="N/A","N",IF(_xlfn.XLOOKUP(A69,'Pollution prevention'!E:E,'Pollution prevention'!J:J,"Error",0,1)="N/A","N",IF(_xlfn.XLOOKUP(A69,Biodiversity!E:E,Biodiversity!J:J,"Error",0,1)="N/A","N","Y")))))</f>
        <v>Y</v>
      </c>
      <c r="C69" s="34" t="str">
        <f>IF(_xlfn.XLOOKUP(A69,'Climate mitigation'!E:E,'Climate mitigation'!I:I,"Error",0,1)="N/A","N",IF(_xlfn.XLOOKUP(A69,Water!E:E,Water!K:K,"Error",0,1)="N/A","N",IF(_xlfn.XLOOKUP(A69,'Circular economy'!E:E,'Circular economy'!K:K,"Error",0,1)="N/A","N",IF(_xlfn.XLOOKUP(A69,'Pollution prevention'!E:E,'Pollution prevention'!K:K,"Error",0,1)="N/A","N",IF(_xlfn.XLOOKUP(A69,Biodiversity!E:E,Biodiversity!K:K,"Error",0,1)="N/A","N","Y")))))</f>
        <v>Y</v>
      </c>
      <c r="D69" s="34" t="str">
        <f>IF(_xlfn.XLOOKUP(A69,'Climate mitigation'!E:E,'Climate mitigation'!J:J,"Error",0,1)="N/A","N",IF(_xlfn.XLOOKUP(A69,'Climate adaptation'!E:E,'Climate adaptation'!L:L,"Error",0,1)="N/A","N",IF(_xlfn.XLOOKUP(A69,'Circular economy'!E:E,'Circular economy'!L:L,"Error",0,1)="N/A","N",IF(_xlfn.XLOOKUP(A69,'Pollution prevention'!E:E,'Pollution prevention'!L:L,"Error",0,1)="N/A","N",IF(_xlfn.XLOOKUP(A69,Biodiversity!E:E,Biodiversity!L:L,"Error",0,1)="N/A","N","Y")))))</f>
        <v>N</v>
      </c>
      <c r="E69" s="34" t="str">
        <f>IF(_xlfn.XLOOKUP(A69,'Climate mitigation'!E:E,'Climate mitigation'!K:K,"Error",0,1)="N/A","N",IF(_xlfn.XLOOKUP(A69,'Climate adaptation'!E:E,'Climate adaptation'!M:M,"Error",0,1)="N/A","N",IF(_xlfn.XLOOKUP(A69,Water!E:E,Water!L:L,"Error",0,1)="N/A","N",IF(_xlfn.XLOOKUP(A69,'Pollution prevention'!E:E,'Pollution prevention'!M:M,"Error",0,1)="N/A","N",IF(_xlfn.XLOOKUP(A69,Biodiversity!E:E,Biodiversity!M:M,"Error",0,1)="N/A","N","Y")))))</f>
        <v>N</v>
      </c>
      <c r="F69" s="34" t="str">
        <f>IF(_xlfn.XLOOKUP(A69,'Climate mitigation'!E:E,'Climate mitigation'!L:L,"Error",0,1)="N/A","N",IF(_xlfn.XLOOKUP(A69,'Climate adaptation'!E:E,'Climate adaptation'!N:N,"Error",0,1)="N/A","N",IF(_xlfn.XLOOKUP(A69,Water!E:E,Water!M:M,"Error",0,1)="N/A","N",IF(_xlfn.XLOOKUP(A69,'Circular economy'!E:E,'Circular economy'!M:M,"Error",0,1)="N/A","N",IF(_xlfn.XLOOKUP(A69,Biodiversity!E:E,Biodiversity!N:N,"Error",0,1)="N/A","N","Y")))))</f>
        <v>Y</v>
      </c>
      <c r="G69" s="34" t="str">
        <f>IF(_xlfn.XLOOKUP(A69,'Climate mitigation'!E:E,'Climate mitigation'!M:M,"Error",0,1)="N/A","N",IF(_xlfn.XLOOKUP(A69,'Climate adaptation'!E:E,'Climate adaptation'!O:O,"Error",0,1)="N/A","N",IF(_xlfn.XLOOKUP(A69,Water!E:E,Water!N:N,"Error",0,1)="N/A","N",IF(_xlfn.XLOOKUP(A69,'Circular economy'!E:E,'Circular economy'!N:N,"Error",0,1)="N/A","N",IF(_xlfn.XLOOKUP(A69,'Pollution prevention'!E:E,'Pollution prevention'!N:N,"Error",0,1)="N/A","N","Y")))))</f>
        <v>Y</v>
      </c>
      <c r="H69" s="34" t="str">
        <f t="shared" si="1"/>
        <v>Y</v>
      </c>
    </row>
    <row r="70" spans="1:8" ht="13">
      <c r="A70" s="35" t="s">
        <v>4061</v>
      </c>
      <c r="B70" s="34" t="str">
        <f>IF(_xlfn.XLOOKUP(A70,'Climate adaptation'!E:E,'Climate adaptation'!K:K,"Error",0,1)="N/A","N",IF(_xlfn.XLOOKUP(A70,Water!E:E,Water!J:J,"Error",0,1)="N/A","N",IF(_xlfn.XLOOKUP(A70,'Circular economy'!E:E,'Circular economy'!J:J,"Error",0,1)="N/A","N",IF(_xlfn.XLOOKUP(A70,'Pollution prevention'!E:E,'Pollution prevention'!J:J,"Error",0,1)="N/A","N",IF(_xlfn.XLOOKUP(A70,Biodiversity!E:E,Biodiversity!J:J,"Error",0,1)="N/A","N","Y")))))</f>
        <v>Y</v>
      </c>
      <c r="C70" s="34" t="str">
        <f>IF(_xlfn.XLOOKUP(A70,'Climate mitigation'!E:E,'Climate mitigation'!I:I,"Error",0,1)="N/A","N",IF(_xlfn.XLOOKUP(A70,Water!E:E,Water!K:K,"Error",0,1)="N/A","N",IF(_xlfn.XLOOKUP(A70,'Circular economy'!E:E,'Circular economy'!K:K,"Error",0,1)="N/A","N",IF(_xlfn.XLOOKUP(A70,'Pollution prevention'!E:E,'Pollution prevention'!K:K,"Error",0,1)="N/A","N",IF(_xlfn.XLOOKUP(A70,Biodiversity!E:E,Biodiversity!K:K,"Error",0,1)="N/A","N","Y")))))</f>
        <v>Y</v>
      </c>
      <c r="D70" s="34" t="str">
        <f>IF(_xlfn.XLOOKUP(A70,'Climate mitigation'!E:E,'Climate mitigation'!J:J,"Error",0,1)="N/A","N",IF(_xlfn.XLOOKUP(A70,'Climate adaptation'!E:E,'Climate adaptation'!L:L,"Error",0,1)="N/A","N",IF(_xlfn.XLOOKUP(A70,'Circular economy'!E:E,'Circular economy'!L:L,"Error",0,1)="N/A","N",IF(_xlfn.XLOOKUP(A70,'Pollution prevention'!E:E,'Pollution prevention'!L:L,"Error",0,1)="N/A","N",IF(_xlfn.XLOOKUP(A70,Biodiversity!E:E,Biodiversity!L:L,"Error",0,1)="N/A","N","Y")))))</f>
        <v>Y</v>
      </c>
      <c r="E70" s="34" t="str">
        <f>IF(_xlfn.XLOOKUP(A70,'Climate mitigation'!E:E,'Climate mitigation'!K:K,"Error",0,1)="N/A","N",IF(_xlfn.XLOOKUP(A70,'Climate adaptation'!E:E,'Climate adaptation'!M:M,"Error",0,1)="N/A","N",IF(_xlfn.XLOOKUP(A70,Water!E:E,Water!L:L,"Error",0,1)="N/A","N",IF(_xlfn.XLOOKUP(A70,'Pollution prevention'!E:E,'Pollution prevention'!M:M,"Error",0,1)="N/A","N",IF(_xlfn.XLOOKUP(A70,Biodiversity!E:E,Biodiversity!M:M,"Error",0,1)="N/A","N","Y")))))</f>
        <v>N</v>
      </c>
      <c r="F70" s="34" t="str">
        <f>IF(_xlfn.XLOOKUP(A70,'Climate mitigation'!E:E,'Climate mitigation'!L:L,"Error",0,1)="N/A","N",IF(_xlfn.XLOOKUP(A70,'Climate adaptation'!E:E,'Climate adaptation'!N:N,"Error",0,1)="N/A","N",IF(_xlfn.XLOOKUP(A70,Water!E:E,Water!M:M,"Error",0,1)="N/A","N",IF(_xlfn.XLOOKUP(A70,'Circular economy'!E:E,'Circular economy'!M:M,"Error",0,1)="N/A","N",IF(_xlfn.XLOOKUP(A70,Biodiversity!E:E,Biodiversity!N:N,"Error",0,1)="N/A","N","Y")))))</f>
        <v>N</v>
      </c>
      <c r="G70" s="34" t="str">
        <f>IF(_xlfn.XLOOKUP(A70,'Climate mitigation'!E:E,'Climate mitigation'!M:M,"Error",0,1)="N/A","N",IF(_xlfn.XLOOKUP(A70,'Climate adaptation'!E:E,'Climate adaptation'!O:O,"Error",0,1)="N/A","N",IF(_xlfn.XLOOKUP(A70,Water!E:E,Water!N:N,"Error",0,1)="N/A","N",IF(_xlfn.XLOOKUP(A70,'Circular economy'!E:E,'Circular economy'!N:N,"Error",0,1)="N/A","N",IF(_xlfn.XLOOKUP(A70,'Pollution prevention'!E:E,'Pollution prevention'!N:N,"Error",0,1)="N/A","N","Y")))))</f>
        <v>Y</v>
      </c>
      <c r="H70" s="34" t="str">
        <f t="shared" si="1"/>
        <v>Y</v>
      </c>
    </row>
    <row r="71" spans="1:8" ht="13">
      <c r="A71" s="35" t="s">
        <v>4062</v>
      </c>
      <c r="B71" s="34" t="str">
        <f>IF(_xlfn.XLOOKUP(A71,'Climate adaptation'!E:E,'Climate adaptation'!K:K,"Error",0,1)="N/A","N",IF(_xlfn.XLOOKUP(A71,Water!E:E,Water!J:J,"Error",0,1)="N/A","N",IF(_xlfn.XLOOKUP(A71,'Circular economy'!E:E,'Circular economy'!J:J,"Error",0,1)="N/A","N",IF(_xlfn.XLOOKUP(A71,'Pollution prevention'!E:E,'Pollution prevention'!J:J,"Error",0,1)="N/A","N",IF(_xlfn.XLOOKUP(A71,Biodiversity!E:E,Biodiversity!J:J,"Error",0,1)="N/A","N","Y")))))</f>
        <v>Y</v>
      </c>
      <c r="C71" s="34" t="str">
        <f>IF(_xlfn.XLOOKUP(A71,'Climate mitigation'!E:E,'Climate mitigation'!I:I,"Error",0,1)="N/A","N",IF(_xlfn.XLOOKUP(A71,Water!E:E,Water!K:K,"Error",0,1)="N/A","N",IF(_xlfn.XLOOKUP(A71,'Circular economy'!E:E,'Circular economy'!K:K,"Error",0,1)="N/A","N",IF(_xlfn.XLOOKUP(A71,'Pollution prevention'!E:E,'Pollution prevention'!K:K,"Error",0,1)="N/A","N",IF(_xlfn.XLOOKUP(A71,Biodiversity!E:E,Biodiversity!K:K,"Error",0,1)="N/A","N","Y")))))</f>
        <v>Y</v>
      </c>
      <c r="D71" s="34" t="str">
        <f>IF(_xlfn.XLOOKUP(A71,'Climate mitigation'!E:E,'Climate mitigation'!J:J,"Error",0,1)="N/A","N",IF(_xlfn.XLOOKUP(A71,'Climate adaptation'!E:E,'Climate adaptation'!L:L,"Error",0,1)="N/A","N",IF(_xlfn.XLOOKUP(A71,'Circular economy'!E:E,'Circular economy'!L:L,"Error",0,1)="N/A","N",IF(_xlfn.XLOOKUP(A71,'Pollution prevention'!E:E,'Pollution prevention'!L:L,"Error",0,1)="N/A","N",IF(_xlfn.XLOOKUP(A71,Biodiversity!E:E,Biodiversity!L:L,"Error",0,1)="N/A","N","Y")))))</f>
        <v>Y</v>
      </c>
      <c r="E71" s="34" t="str">
        <f>IF(_xlfn.XLOOKUP(A71,'Climate mitigation'!E:E,'Climate mitigation'!K:K,"Error",0,1)="N/A","N",IF(_xlfn.XLOOKUP(A71,'Climate adaptation'!E:E,'Climate adaptation'!M:M,"Error",0,1)="N/A","N",IF(_xlfn.XLOOKUP(A71,Water!E:E,Water!L:L,"Error",0,1)="N/A","N",IF(_xlfn.XLOOKUP(A71,'Pollution prevention'!E:E,'Pollution prevention'!M:M,"Error",0,1)="N/A","N",IF(_xlfn.XLOOKUP(A71,Biodiversity!E:E,Biodiversity!M:M,"Error",0,1)="N/A","N","Y")))))</f>
        <v>N</v>
      </c>
      <c r="F71" s="34" t="str">
        <f>IF(_xlfn.XLOOKUP(A71,'Climate mitigation'!E:E,'Climate mitigation'!L:L,"Error",0,1)="N/A","N",IF(_xlfn.XLOOKUP(A71,'Climate adaptation'!E:E,'Climate adaptation'!N:N,"Error",0,1)="N/A","N",IF(_xlfn.XLOOKUP(A71,Water!E:E,Water!M:M,"Error",0,1)="N/A","N",IF(_xlfn.XLOOKUP(A71,'Circular economy'!E:E,'Circular economy'!M:M,"Error",0,1)="N/A","N",IF(_xlfn.XLOOKUP(A71,Biodiversity!E:E,Biodiversity!N:N,"Error",0,1)="N/A","N","Y")))))</f>
        <v>Y</v>
      </c>
      <c r="G71" s="34" t="str">
        <f>IF(_xlfn.XLOOKUP(A71,'Climate mitigation'!E:E,'Climate mitigation'!M:M,"Error",0,1)="N/A","N",IF(_xlfn.XLOOKUP(A71,'Climate adaptation'!E:E,'Climate adaptation'!O:O,"Error",0,1)="N/A","N",IF(_xlfn.XLOOKUP(A71,Water!E:E,Water!N:N,"Error",0,1)="N/A","N",IF(_xlfn.XLOOKUP(A71,'Circular economy'!E:E,'Circular economy'!N:N,"Error",0,1)="N/A","N",IF(_xlfn.XLOOKUP(A71,'Pollution prevention'!E:E,'Pollution prevention'!N:N,"Error",0,1)="N/A","N","Y")))))</f>
        <v>Y</v>
      </c>
      <c r="H71" s="34" t="str">
        <f t="shared" si="1"/>
        <v>Y</v>
      </c>
    </row>
    <row r="72" spans="1:8" ht="13">
      <c r="A72" s="35" t="s">
        <v>4063</v>
      </c>
      <c r="B72" s="34" t="str">
        <f>IF(_xlfn.XLOOKUP(A72,'Climate adaptation'!E:E,'Climate adaptation'!K:K,"Error",0,1)="N/A","N",IF(_xlfn.XLOOKUP(A72,Water!E:E,Water!J:J,"Error",0,1)="N/A","N",IF(_xlfn.XLOOKUP(A72,'Circular economy'!E:E,'Circular economy'!J:J,"Error",0,1)="N/A","N",IF(_xlfn.XLOOKUP(A72,'Pollution prevention'!E:E,'Pollution prevention'!J:J,"Error",0,1)="N/A","N",IF(_xlfn.XLOOKUP(A72,Biodiversity!E:E,Biodiversity!J:J,"Error",0,1)="N/A","N","Y")))))</f>
        <v>N</v>
      </c>
      <c r="C72" s="34" t="str">
        <f>IF(_xlfn.XLOOKUP(A72,'Climate mitigation'!E:E,'Climate mitigation'!I:I,"Error",0,1)="N/A","N",IF(_xlfn.XLOOKUP(A72,Water!E:E,Water!K:K,"Error",0,1)="N/A","N",IF(_xlfn.XLOOKUP(A72,'Circular economy'!E:E,'Circular economy'!K:K,"Error",0,1)="N/A","N",IF(_xlfn.XLOOKUP(A72,'Pollution prevention'!E:E,'Pollution prevention'!K:K,"Error",0,1)="N/A","N",IF(_xlfn.XLOOKUP(A72,Biodiversity!E:E,Biodiversity!K:K,"Error",0,1)="N/A","N","Y")))))</f>
        <v>Y</v>
      </c>
      <c r="D72" s="34" t="str">
        <f>IF(_xlfn.XLOOKUP(A72,'Climate mitigation'!E:E,'Climate mitigation'!J:J,"Error",0,1)="N/A","N",IF(_xlfn.XLOOKUP(A72,'Climate adaptation'!E:E,'Climate adaptation'!L:L,"Error",0,1)="N/A","N",IF(_xlfn.XLOOKUP(A72,'Circular economy'!E:E,'Circular economy'!L:L,"Error",0,1)="N/A","N",IF(_xlfn.XLOOKUP(A72,'Pollution prevention'!E:E,'Pollution prevention'!L:L,"Error",0,1)="N/A","N",IF(_xlfn.XLOOKUP(A72,Biodiversity!E:E,Biodiversity!L:L,"Error",0,1)="N/A","N","Y")))))</f>
        <v>N</v>
      </c>
      <c r="E72" s="34" t="str">
        <f>IF(_xlfn.XLOOKUP(A72,'Climate mitigation'!E:E,'Climate mitigation'!K:K,"Error",0,1)="N/A","N",IF(_xlfn.XLOOKUP(A72,'Climate adaptation'!E:E,'Climate adaptation'!M:M,"Error",0,1)="N/A","N",IF(_xlfn.XLOOKUP(A72,Water!E:E,Water!L:L,"Error",0,1)="N/A","N",IF(_xlfn.XLOOKUP(A72,'Pollution prevention'!E:E,'Pollution prevention'!M:M,"Error",0,1)="N/A","N",IF(_xlfn.XLOOKUP(A72,Biodiversity!E:E,Biodiversity!M:M,"Error",0,1)="N/A","N","Y")))))</f>
        <v>Y</v>
      </c>
      <c r="F72" s="34" t="str">
        <f>IF(_xlfn.XLOOKUP(A72,'Climate mitigation'!E:E,'Climate mitigation'!L:L,"Error",0,1)="N/A","N",IF(_xlfn.XLOOKUP(A72,'Climate adaptation'!E:E,'Climate adaptation'!N:N,"Error",0,1)="N/A","N",IF(_xlfn.XLOOKUP(A72,Water!E:E,Water!M:M,"Error",0,1)="N/A","N",IF(_xlfn.XLOOKUP(A72,'Circular economy'!E:E,'Circular economy'!M:M,"Error",0,1)="N/A","N",IF(_xlfn.XLOOKUP(A72,Biodiversity!E:E,Biodiversity!N:N,"Error",0,1)="N/A","N","Y")))))</f>
        <v>Y</v>
      </c>
      <c r="G72" s="34" t="str">
        <f>IF(_xlfn.XLOOKUP(A72,'Climate mitigation'!E:E,'Climate mitigation'!M:M,"Error",0,1)="N/A","N",IF(_xlfn.XLOOKUP(A72,'Climate adaptation'!E:E,'Climate adaptation'!O:O,"Error",0,1)="N/A","N",IF(_xlfn.XLOOKUP(A72,Water!E:E,Water!N:N,"Error",0,1)="N/A","N",IF(_xlfn.XLOOKUP(A72,'Circular economy'!E:E,'Circular economy'!N:N,"Error",0,1)="N/A","N",IF(_xlfn.XLOOKUP(A72,'Pollution prevention'!E:E,'Pollution prevention'!N:N,"Error",0,1)="N/A","N","Y")))))</f>
        <v>N</v>
      </c>
      <c r="H72" s="34" t="str">
        <f t="shared" si="1"/>
        <v>Y</v>
      </c>
    </row>
    <row r="73" spans="1:8" ht="13">
      <c r="A73" s="35" t="s">
        <v>2746</v>
      </c>
      <c r="B73" s="34" t="str">
        <f>IF(_xlfn.XLOOKUP(A73,'Climate adaptation'!E:E,'Climate adaptation'!K:K,"Error",0,1)="N/A","N",IF(_xlfn.XLOOKUP(A73,Water!E:E,Water!J:J,"Error",0,1)="N/A","N",IF(_xlfn.XLOOKUP(A73,'Circular economy'!E:E,'Circular economy'!J:J,"Error",0,1)="N/A","N",IF(_xlfn.XLOOKUP(A73,'Pollution prevention'!E:E,'Pollution prevention'!J:J,"Error",0,1)="N/A","N",IF(_xlfn.XLOOKUP(A73,Biodiversity!E:E,Biodiversity!J:J,"Error",0,1)="N/A","N","Y")))))</f>
        <v>Y</v>
      </c>
      <c r="C73" s="34" t="str">
        <f>IF(_xlfn.XLOOKUP(A73,'Climate mitigation'!E:E,'Climate mitigation'!I:I,"Error",0,1)="N/A","N",IF(_xlfn.XLOOKUP(A73,Water!E:E,Water!K:K,"Error",0,1)="N/A","N",IF(_xlfn.XLOOKUP(A73,'Circular economy'!E:E,'Circular economy'!K:K,"Error",0,1)="N/A","N",IF(_xlfn.XLOOKUP(A73,'Pollution prevention'!E:E,'Pollution prevention'!K:K,"Error",0,1)="N/A","N",IF(_xlfn.XLOOKUP(A73,Biodiversity!E:E,Biodiversity!K:K,"Error",0,1)="N/A","N","Y")))))</f>
        <v>Y</v>
      </c>
      <c r="D73" s="34" t="str">
        <f>IF(_xlfn.XLOOKUP(A73,'Climate mitigation'!E:E,'Climate mitigation'!J:J,"Error",0,1)="N/A","N",IF(_xlfn.XLOOKUP(A73,'Climate adaptation'!E:E,'Climate adaptation'!L:L,"Error",0,1)="N/A","N",IF(_xlfn.XLOOKUP(A73,'Circular economy'!E:E,'Circular economy'!L:L,"Error",0,1)="N/A","N",IF(_xlfn.XLOOKUP(A73,'Pollution prevention'!E:E,'Pollution prevention'!L:L,"Error",0,1)="N/A","N",IF(_xlfn.XLOOKUP(A73,Biodiversity!E:E,Biodiversity!L:L,"Error",0,1)="N/A","N","Y")))))</f>
        <v>N</v>
      </c>
      <c r="E73" s="34" t="str">
        <f>IF(_xlfn.XLOOKUP(A73,'Climate mitigation'!E:E,'Climate mitigation'!K:K,"Error",0,1)="N/A","N",IF(_xlfn.XLOOKUP(A73,'Climate adaptation'!E:E,'Climate adaptation'!M:M,"Error",0,1)="N/A","N",IF(_xlfn.XLOOKUP(A73,Water!E:E,Water!L:L,"Error",0,1)="N/A","N",IF(_xlfn.XLOOKUP(A73,'Pollution prevention'!E:E,'Pollution prevention'!M:M,"Error",0,1)="N/A","N",IF(_xlfn.XLOOKUP(A73,Biodiversity!E:E,Biodiversity!M:M,"Error",0,1)="N/A","N","Y")))))</f>
        <v>Y</v>
      </c>
      <c r="F73" s="34" t="str">
        <f>IF(_xlfn.XLOOKUP(A73,'Climate mitigation'!E:E,'Climate mitigation'!L:L,"Error",0,1)="N/A","N",IF(_xlfn.XLOOKUP(A73,'Climate adaptation'!E:E,'Climate adaptation'!N:N,"Error",0,1)="N/A","N",IF(_xlfn.XLOOKUP(A73,Water!E:E,Water!M:M,"Error",0,1)="N/A","N",IF(_xlfn.XLOOKUP(A73,'Circular economy'!E:E,'Circular economy'!M:M,"Error",0,1)="N/A","N",IF(_xlfn.XLOOKUP(A73,Biodiversity!E:E,Biodiversity!N:N,"Error",0,1)="N/A","N","Y")))))</f>
        <v>Y</v>
      </c>
      <c r="G73" s="34" t="str">
        <f>IF(_xlfn.XLOOKUP(A73,'Climate mitigation'!E:E,'Climate mitigation'!M:M,"Error",0,1)="N/A","N",IF(_xlfn.XLOOKUP(A73,'Climate adaptation'!E:E,'Climate adaptation'!O:O,"Error",0,1)="N/A","N",IF(_xlfn.XLOOKUP(A73,Water!E:E,Water!N:N,"Error",0,1)="N/A","N",IF(_xlfn.XLOOKUP(A73,'Circular economy'!E:E,'Circular economy'!N:N,"Error",0,1)="N/A","N",IF(_xlfn.XLOOKUP(A73,'Pollution prevention'!E:E,'Pollution prevention'!N:N,"Error",0,1)="N/A","N","Y")))))</f>
        <v>N</v>
      </c>
      <c r="H73" s="34" t="str">
        <f t="shared" si="1"/>
        <v>Y</v>
      </c>
    </row>
    <row r="74" spans="1:8" ht="26">
      <c r="A74" s="35" t="s">
        <v>4064</v>
      </c>
      <c r="B74" s="34" t="s">
        <v>4152</v>
      </c>
      <c r="C74" s="34" t="str">
        <f>IF(_xlfn.XLOOKUP(A74,'Climate mitigation'!E:E,'Climate mitigation'!I:I,"Error",0,1)="N/A","N",IF(_xlfn.XLOOKUP(A74,Water!E:E,Water!K:K,"Error",0,1)="N/A","N",IF(_xlfn.XLOOKUP(A74,'Circular economy'!E:E,'Circular economy'!K:K,"Error",0,1)="N/A","N",IF(_xlfn.XLOOKUP(A74,'Pollution prevention'!E:E,'Pollution prevention'!K:K,"Error",0,1)="N/A","N",IF(_xlfn.XLOOKUP(A74,Biodiversity!E:E,Biodiversity!K:K,"Error",0,1)="N/A","N","Y")))))</f>
        <v>Y</v>
      </c>
      <c r="D74" s="34" t="str">
        <f>IF(_xlfn.XLOOKUP(A74,'Climate mitigation'!E:E,'Climate mitigation'!J:J,"Error",0,1)="N/A","N",IF(_xlfn.XLOOKUP(A74,'Climate adaptation'!E:E,'Climate adaptation'!L:L,"Error",0,1)="N/A","N",IF(_xlfn.XLOOKUP(A74,'Circular economy'!E:E,'Circular economy'!L:L,"Error",0,1)="N/A","N",IF(_xlfn.XLOOKUP(A74,'Pollution prevention'!E:E,'Pollution prevention'!L:L,"Error",0,1)="N/A","N",IF(_xlfn.XLOOKUP(A74,Biodiversity!E:E,Biodiversity!L:L,"Error",0,1)="N/A","N","Y")))))</f>
        <v>N</v>
      </c>
      <c r="E74" s="34" t="str">
        <f>IF(_xlfn.XLOOKUP(A74,'Climate mitigation'!E:E,'Climate mitigation'!K:K,"Error",0,1)="N/A","N",IF(_xlfn.XLOOKUP(A74,'Climate adaptation'!E:E,'Climate adaptation'!M:M,"Error",0,1)="N/A","N",IF(_xlfn.XLOOKUP(A74,Water!E:E,Water!L:L,"Error",0,1)="N/A","N",IF(_xlfn.XLOOKUP(A74,'Pollution prevention'!E:E,'Pollution prevention'!M:M,"Error",0,1)="N/A","N",IF(_xlfn.XLOOKUP(A74,Biodiversity!E:E,Biodiversity!M:M,"Error",0,1)="N/A","N","Y")))))</f>
        <v>Y</v>
      </c>
      <c r="F74" s="34" t="str">
        <f>IF(_xlfn.XLOOKUP(A74,'Climate mitigation'!E:E,'Climate mitigation'!L:L,"Error",0,1)="N/A","N",IF(_xlfn.XLOOKUP(A74,'Climate adaptation'!E:E,'Climate adaptation'!N:N,"Error",0,1)="N/A","N",IF(_xlfn.XLOOKUP(A74,Water!E:E,Water!M:M,"Error",0,1)="N/A","N",IF(_xlfn.XLOOKUP(A74,'Circular economy'!E:E,'Circular economy'!M:M,"Error",0,1)="N/A","N",IF(_xlfn.XLOOKUP(A74,Biodiversity!E:E,Biodiversity!N:N,"Error",0,1)="N/A","N","Y")))))</f>
        <v>Y</v>
      </c>
      <c r="G74" s="34" t="str">
        <f>IF(_xlfn.XLOOKUP(A74,'Climate mitigation'!E:E,'Climate mitigation'!M:M,"Error",0,1)="N/A","N",IF(_xlfn.XLOOKUP(A74,'Climate adaptation'!E:E,'Climate adaptation'!O:O,"Error",0,1)="N/A","N",IF(_xlfn.XLOOKUP(A74,Water!E:E,Water!N:N,"Error",0,1)="N/A","N",IF(_xlfn.XLOOKUP(A74,'Circular economy'!E:E,'Circular economy'!N:N,"Error",0,1)="N/A","N",IF(_xlfn.XLOOKUP(A74,'Pollution prevention'!E:E,'Pollution prevention'!N:N,"Error",0,1)="N/A","N","Y")))))</f>
        <v>N</v>
      </c>
      <c r="H74" s="34" t="str">
        <f t="shared" si="1"/>
        <v>Y</v>
      </c>
    </row>
    <row r="75" spans="1:8" ht="26">
      <c r="A75" s="35" t="s">
        <v>4065</v>
      </c>
      <c r="B75" s="34" t="str">
        <f>IF(_xlfn.XLOOKUP(A75,'Climate adaptation'!E:E,'Climate adaptation'!K:K,"Error",0,1)="N/A","N",IF(_xlfn.XLOOKUP(A75,Water!E:E,Water!J:J,"Error",0,1)="N/A","N",IF(_xlfn.XLOOKUP(A75,'Circular economy'!E:E,'Circular economy'!J:J,"Error",0,1)="N/A","N",IF(_xlfn.XLOOKUP(A75,'Pollution prevention'!E:E,'Pollution prevention'!J:J,"Error",0,1)="N/A","N",IF(_xlfn.XLOOKUP(A75,Biodiversity!E:E,Biodiversity!J:J,"Error",0,1)="N/A","N","Y")))))</f>
        <v>N</v>
      </c>
      <c r="C75" s="34" t="str">
        <f>IF(_xlfn.XLOOKUP(A75,'Climate mitigation'!E:E,'Climate mitigation'!I:I,"Error",0,1)="N/A","N",IF(_xlfn.XLOOKUP(A75,Water!E:E,Water!K:K,"Error",0,1)="N/A","N",IF(_xlfn.XLOOKUP(A75,'Circular economy'!E:E,'Circular economy'!K:K,"Error",0,1)="N/A","N",IF(_xlfn.XLOOKUP(A75,'Pollution prevention'!E:E,'Pollution prevention'!K:K,"Error",0,1)="N/A","N",IF(_xlfn.XLOOKUP(A75,Biodiversity!E:E,Biodiversity!K:K,"Error",0,1)="N/A","N","Y")))))</f>
        <v>Y</v>
      </c>
      <c r="D75" s="34" t="str">
        <f>IF(_xlfn.XLOOKUP(A75,'Climate mitigation'!E:E,'Climate mitigation'!J:J,"Error",0,1)="N/A","N",IF(_xlfn.XLOOKUP(A75,'Climate adaptation'!E:E,'Climate adaptation'!L:L,"Error",0,1)="N/A","N",IF(_xlfn.XLOOKUP(A75,'Circular economy'!E:E,'Circular economy'!L:L,"Error",0,1)="N/A","N",IF(_xlfn.XLOOKUP(A75,'Pollution prevention'!E:E,'Pollution prevention'!L:L,"Error",0,1)="N/A","N",IF(_xlfn.XLOOKUP(A75,Biodiversity!E:E,Biodiversity!L:L,"Error",0,1)="N/A","N","Y")))))</f>
        <v>N</v>
      </c>
      <c r="E75" s="34" t="str">
        <f>IF(_xlfn.XLOOKUP(A75,'Climate mitigation'!E:E,'Climate mitigation'!K:K,"Error",0,1)="N/A","N",IF(_xlfn.XLOOKUP(A75,'Climate adaptation'!E:E,'Climate adaptation'!M:M,"Error",0,1)="N/A","N",IF(_xlfn.XLOOKUP(A75,Water!E:E,Water!L:L,"Error",0,1)="N/A","N",IF(_xlfn.XLOOKUP(A75,'Pollution prevention'!E:E,'Pollution prevention'!M:M,"Error",0,1)="N/A","N",IF(_xlfn.XLOOKUP(A75,Biodiversity!E:E,Biodiversity!M:M,"Error",0,1)="N/A","N","Y")))))</f>
        <v>Y</v>
      </c>
      <c r="F75" s="34" t="str">
        <f>IF(_xlfn.XLOOKUP(A75,'Climate mitigation'!E:E,'Climate mitigation'!L:L,"Error",0,1)="N/A","N",IF(_xlfn.XLOOKUP(A75,'Climate adaptation'!E:E,'Climate adaptation'!N:N,"Error",0,1)="N/A","N",IF(_xlfn.XLOOKUP(A75,Water!E:E,Water!M:M,"Error",0,1)="N/A","N",IF(_xlfn.XLOOKUP(A75,'Circular economy'!E:E,'Circular economy'!M:M,"Error",0,1)="N/A","N",IF(_xlfn.XLOOKUP(A75,Biodiversity!E:E,Biodiversity!N:N,"Error",0,1)="N/A","N","Y")))))</f>
        <v>N</v>
      </c>
      <c r="G75" s="34" t="str">
        <f>IF(_xlfn.XLOOKUP(A75,'Climate mitigation'!E:E,'Climate mitigation'!M:M,"Error",0,1)="N/A","N",IF(_xlfn.XLOOKUP(A75,'Climate adaptation'!E:E,'Climate adaptation'!O:O,"Error",0,1)="N/A","N",IF(_xlfn.XLOOKUP(A75,Water!E:E,Water!N:N,"Error",0,1)="N/A","N",IF(_xlfn.XLOOKUP(A75,'Circular economy'!E:E,'Circular economy'!N:N,"Error",0,1)="N/A","N",IF(_xlfn.XLOOKUP(A75,'Pollution prevention'!E:E,'Pollution prevention'!N:N,"Error",0,1)="N/A","N","Y")))))</f>
        <v>N</v>
      </c>
      <c r="H75" s="34" t="str">
        <f t="shared" si="1"/>
        <v>Y</v>
      </c>
    </row>
    <row r="76" spans="1:8" ht="26">
      <c r="A76" s="35" t="s">
        <v>4066</v>
      </c>
      <c r="B76" s="34" t="str">
        <f>IF(_xlfn.XLOOKUP(A76,'Climate adaptation'!E:E,'Climate adaptation'!K:K,"Error",0,1)="N/A","N",IF(_xlfn.XLOOKUP(A76,Water!E:E,Water!J:J,"Error",0,1)="N/A","N",IF(_xlfn.XLOOKUP(A76,'Circular economy'!E:E,'Circular economy'!J:J,"Error",0,1)="N/A","N",IF(_xlfn.XLOOKUP(A76,'Pollution prevention'!E:E,'Pollution prevention'!J:J,"Error",0,1)="N/A","N",IF(_xlfn.XLOOKUP(A76,Biodiversity!E:E,Biodiversity!J:J,"Error",0,1)="N/A","N","Y")))))</f>
        <v>Y</v>
      </c>
      <c r="C76" s="34" t="str">
        <f>IF(_xlfn.XLOOKUP(A76,'Climate mitigation'!E:E,'Climate mitigation'!I:I,"Error",0,1)="N/A","N",IF(_xlfn.XLOOKUP(A76,Water!E:E,Water!K:K,"Error",0,1)="N/A","N",IF(_xlfn.XLOOKUP(A76,'Circular economy'!E:E,'Circular economy'!K:K,"Error",0,1)="N/A","N",IF(_xlfn.XLOOKUP(A76,'Pollution prevention'!E:E,'Pollution prevention'!K:K,"Error",0,1)="N/A","N",IF(_xlfn.XLOOKUP(A76,Biodiversity!E:E,Biodiversity!K:K,"Error",0,1)="N/A","N","Y")))))</f>
        <v>Y</v>
      </c>
      <c r="D76" s="34" t="str">
        <f>IF(_xlfn.XLOOKUP(A76,'Climate mitigation'!E:E,'Climate mitigation'!J:J,"Error",0,1)="N/A","N",IF(_xlfn.XLOOKUP(A76,'Climate adaptation'!E:E,'Climate adaptation'!L:L,"Error",0,1)="N/A","N",IF(_xlfn.XLOOKUP(A76,'Circular economy'!E:E,'Circular economy'!L:L,"Error",0,1)="N/A","N",IF(_xlfn.XLOOKUP(A76,'Pollution prevention'!E:E,'Pollution prevention'!L:L,"Error",0,1)="N/A","N",IF(_xlfn.XLOOKUP(A76,Biodiversity!E:E,Biodiversity!L:L,"Error",0,1)="N/A","N","Y")))))</f>
        <v>N</v>
      </c>
      <c r="E76" s="34" t="str">
        <f>IF(_xlfn.XLOOKUP(A76,'Climate mitigation'!E:E,'Climate mitigation'!K:K,"Error",0,1)="N/A","N",IF(_xlfn.XLOOKUP(A76,'Climate adaptation'!E:E,'Climate adaptation'!M:M,"Error",0,1)="N/A","N",IF(_xlfn.XLOOKUP(A76,Water!E:E,Water!L:L,"Error",0,1)="N/A","N",IF(_xlfn.XLOOKUP(A76,'Pollution prevention'!E:E,'Pollution prevention'!M:M,"Error",0,1)="N/A","N",IF(_xlfn.XLOOKUP(A76,Biodiversity!E:E,Biodiversity!M:M,"Error",0,1)="N/A","N","Y")))))</f>
        <v>Y</v>
      </c>
      <c r="F76" s="34" t="str">
        <f>IF(_xlfn.XLOOKUP(A76,'Climate mitigation'!E:E,'Climate mitigation'!L:L,"Error",0,1)="N/A","N",IF(_xlfn.XLOOKUP(A76,'Climate adaptation'!E:E,'Climate adaptation'!N:N,"Error",0,1)="N/A","N",IF(_xlfn.XLOOKUP(A76,Water!E:E,Water!M:M,"Error",0,1)="N/A","N",IF(_xlfn.XLOOKUP(A76,'Circular economy'!E:E,'Circular economy'!M:M,"Error",0,1)="N/A","N",IF(_xlfn.XLOOKUP(A76,Biodiversity!E:E,Biodiversity!N:N,"Error",0,1)="N/A","N","Y")))))</f>
        <v>Y</v>
      </c>
      <c r="G76" s="34" t="str">
        <f>IF(_xlfn.XLOOKUP(A76,'Climate mitigation'!E:E,'Climate mitigation'!M:M,"Error",0,1)="N/A","N",IF(_xlfn.XLOOKUP(A76,'Climate adaptation'!E:E,'Climate adaptation'!O:O,"Error",0,1)="N/A","N",IF(_xlfn.XLOOKUP(A76,Water!E:E,Water!N:N,"Error",0,1)="N/A","N",IF(_xlfn.XLOOKUP(A76,'Circular economy'!E:E,'Circular economy'!N:N,"Error",0,1)="N/A","N",IF(_xlfn.XLOOKUP(A76,'Pollution prevention'!E:E,'Pollution prevention'!N:N,"Error",0,1)="N/A","N","Y")))))</f>
        <v>N</v>
      </c>
      <c r="H76" s="34" t="str">
        <f t="shared" si="1"/>
        <v>Y</v>
      </c>
    </row>
    <row r="77" spans="1:8" ht="13">
      <c r="A77" s="35" t="s">
        <v>4067</v>
      </c>
      <c r="B77" s="34" t="str">
        <f>IF(_xlfn.XLOOKUP(A77,'Climate adaptation'!E:E,'Climate adaptation'!K:K,"Error",0,1)="N/A","N",IF(_xlfn.XLOOKUP(A77,Water!E:E,Water!J:J,"Error",0,1)="N/A","N",IF(_xlfn.XLOOKUP(A77,'Circular economy'!E:E,'Circular economy'!J:J,"Error",0,1)="N/A","N",IF(_xlfn.XLOOKUP(A77,'Pollution prevention'!E:E,'Pollution prevention'!J:J,"Error",0,1)="N/A","N",IF(_xlfn.XLOOKUP(A77,Biodiversity!E:E,Biodiversity!J:J,"Error",0,1)="N/A","N","Y")))))</f>
        <v>Y</v>
      </c>
      <c r="C77" s="34" t="str">
        <f>IF(_xlfn.XLOOKUP(A77,'Climate mitigation'!E:E,'Climate mitigation'!I:I,"Error",0,1)="N/A","N",IF(_xlfn.XLOOKUP(A77,Water!E:E,Water!K:K,"Error",0,1)="N/A","N",IF(_xlfn.XLOOKUP(A77,'Circular economy'!E:E,'Circular economy'!K:K,"Error",0,1)="N/A","N",IF(_xlfn.XLOOKUP(A77,'Pollution prevention'!E:E,'Pollution prevention'!K:K,"Error",0,1)="N/A","N",IF(_xlfn.XLOOKUP(A77,Biodiversity!E:E,Biodiversity!K:K,"Error",0,1)="N/A","N","Y")))))</f>
        <v>Y</v>
      </c>
      <c r="D77" s="34" t="str">
        <f>IF(_xlfn.XLOOKUP(A77,'Climate mitigation'!E:E,'Climate mitigation'!J:J,"Error",0,1)="N/A","N",IF(_xlfn.XLOOKUP(A77,'Climate adaptation'!E:E,'Climate adaptation'!L:L,"Error",0,1)="N/A","N",IF(_xlfn.XLOOKUP(A77,'Circular economy'!E:E,'Circular economy'!L:L,"Error",0,1)="N/A","N",IF(_xlfn.XLOOKUP(A77,'Pollution prevention'!E:E,'Pollution prevention'!L:L,"Error",0,1)="N/A","N",IF(_xlfn.XLOOKUP(A77,Biodiversity!E:E,Biodiversity!L:L,"Error",0,1)="N/A","N","Y")))))</f>
        <v>N</v>
      </c>
      <c r="E77" s="34" t="str">
        <f>IF(_xlfn.XLOOKUP(A77,'Climate mitigation'!E:E,'Climate mitigation'!K:K,"Error",0,1)="N/A","N",IF(_xlfn.XLOOKUP(A77,'Climate adaptation'!E:E,'Climate adaptation'!M:M,"Error",0,1)="N/A","N",IF(_xlfn.XLOOKUP(A77,Water!E:E,Water!L:L,"Error",0,1)="N/A","N",IF(_xlfn.XLOOKUP(A77,'Pollution prevention'!E:E,'Pollution prevention'!M:M,"Error",0,1)="N/A","N",IF(_xlfn.XLOOKUP(A77,Biodiversity!E:E,Biodiversity!M:M,"Error",0,1)="N/A","N","Y")))))</f>
        <v>Y</v>
      </c>
      <c r="F77" s="34" t="str">
        <f>IF(_xlfn.XLOOKUP(A77,'Climate mitigation'!E:E,'Climate mitigation'!L:L,"Error",0,1)="N/A","N",IF(_xlfn.XLOOKUP(A77,'Climate adaptation'!E:E,'Climate adaptation'!N:N,"Error",0,1)="N/A","N",IF(_xlfn.XLOOKUP(A77,Water!E:E,Water!M:M,"Error",0,1)="N/A","N",IF(_xlfn.XLOOKUP(A77,'Circular economy'!E:E,'Circular economy'!M:M,"Error",0,1)="N/A","N",IF(_xlfn.XLOOKUP(A77,Biodiversity!E:E,Biodiversity!N:N,"Error",0,1)="N/A","N","Y")))))</f>
        <v>Y</v>
      </c>
      <c r="G77" s="34" t="str">
        <f>IF(_xlfn.XLOOKUP(A77,'Climate mitigation'!E:E,'Climate mitigation'!M:M,"Error",0,1)="N/A","N",IF(_xlfn.XLOOKUP(A77,'Climate adaptation'!E:E,'Climate adaptation'!O:O,"Error",0,1)="N/A","N",IF(_xlfn.XLOOKUP(A77,Water!E:E,Water!N:N,"Error",0,1)="N/A","N",IF(_xlfn.XLOOKUP(A77,'Circular economy'!E:E,'Circular economy'!N:N,"Error",0,1)="N/A","N",IF(_xlfn.XLOOKUP(A77,'Pollution prevention'!E:E,'Pollution prevention'!N:N,"Error",0,1)="N/A","N","Y")))))</f>
        <v>N</v>
      </c>
      <c r="H77" s="34" t="str">
        <f t="shared" si="1"/>
        <v>Y</v>
      </c>
    </row>
    <row r="78" spans="1:8" ht="13">
      <c r="A78" s="35" t="s">
        <v>4068</v>
      </c>
      <c r="B78" s="34" t="str">
        <f>IF(_xlfn.XLOOKUP(A78,'Climate adaptation'!E:E,'Climate adaptation'!K:K,"Error",0,1)="N/A","N",IF(_xlfn.XLOOKUP(A78,Water!E:E,Water!J:J,"Error",0,1)="N/A","N",IF(_xlfn.XLOOKUP(A78,'Circular economy'!E:E,'Circular economy'!J:J,"Error",0,1)="N/A","N",IF(_xlfn.XLOOKUP(A78,'Pollution prevention'!E:E,'Pollution prevention'!J:J,"Error",0,1)="N/A","N",IF(_xlfn.XLOOKUP(A78,Biodiversity!E:E,Biodiversity!J:J,"Error",0,1)="N/A","N","Y")))))</f>
        <v>N</v>
      </c>
      <c r="C78" s="34" t="str">
        <f>IF(_xlfn.XLOOKUP(A78,'Climate mitigation'!E:E,'Climate mitigation'!I:I,"Error",0,1)="N/A","N",IF(_xlfn.XLOOKUP(A78,Water!E:E,Water!K:K,"Error",0,1)="N/A","N",IF(_xlfn.XLOOKUP(A78,'Circular economy'!E:E,'Circular economy'!K:K,"Error",0,1)="N/A","N",IF(_xlfn.XLOOKUP(A78,'Pollution prevention'!E:E,'Pollution prevention'!K:K,"Error",0,1)="N/A","N",IF(_xlfn.XLOOKUP(A78,Biodiversity!E:E,Biodiversity!K:K,"Error",0,1)="N/A","N","Y")))))</f>
        <v>Y</v>
      </c>
      <c r="D78" s="34" t="str">
        <f>IF(_xlfn.XLOOKUP(A78,'Climate mitigation'!E:E,'Climate mitigation'!J:J,"Error",0,1)="N/A","N",IF(_xlfn.XLOOKUP(A78,'Climate adaptation'!E:E,'Climate adaptation'!L:L,"Error",0,1)="N/A","N",IF(_xlfn.XLOOKUP(A78,'Circular economy'!E:E,'Circular economy'!L:L,"Error",0,1)="N/A","N",IF(_xlfn.XLOOKUP(A78,'Pollution prevention'!E:E,'Pollution prevention'!L:L,"Error",0,1)="N/A","N",IF(_xlfn.XLOOKUP(A78,Biodiversity!E:E,Biodiversity!L:L,"Error",0,1)="N/A","N","Y")))))</f>
        <v>Y</v>
      </c>
      <c r="E78" s="34" t="str">
        <f>IF(_xlfn.XLOOKUP(A78,'Climate mitigation'!E:E,'Climate mitigation'!K:K,"Error",0,1)="N/A","N",IF(_xlfn.XLOOKUP(A78,'Climate adaptation'!E:E,'Climate adaptation'!M:M,"Error",0,1)="N/A","N",IF(_xlfn.XLOOKUP(A78,Water!E:E,Water!L:L,"Error",0,1)="N/A","N",IF(_xlfn.XLOOKUP(A78,'Pollution prevention'!E:E,'Pollution prevention'!M:M,"Error",0,1)="N/A","N",IF(_xlfn.XLOOKUP(A78,Biodiversity!E:E,Biodiversity!M:M,"Error",0,1)="N/A","N","Y")))))</f>
        <v>Y</v>
      </c>
      <c r="F78" s="34" t="str">
        <f>IF(_xlfn.XLOOKUP(A78,'Climate mitigation'!E:E,'Climate mitigation'!L:L,"Error",0,1)="N/A","N",IF(_xlfn.XLOOKUP(A78,'Climate adaptation'!E:E,'Climate adaptation'!N:N,"Error",0,1)="N/A","N",IF(_xlfn.XLOOKUP(A78,Water!E:E,Water!M:M,"Error",0,1)="N/A","N",IF(_xlfn.XLOOKUP(A78,'Circular economy'!E:E,'Circular economy'!M:M,"Error",0,1)="N/A","N",IF(_xlfn.XLOOKUP(A78,Biodiversity!E:E,Biodiversity!N:N,"Error",0,1)="N/A","N","Y")))))</f>
        <v>Y</v>
      </c>
      <c r="G78" s="34" t="str">
        <f>IF(_xlfn.XLOOKUP(A78,'Climate mitigation'!E:E,'Climate mitigation'!M:M,"Error",0,1)="N/A","N",IF(_xlfn.XLOOKUP(A78,'Climate adaptation'!E:E,'Climate adaptation'!O:O,"Error",0,1)="N/A","N",IF(_xlfn.XLOOKUP(A78,Water!E:E,Water!N:N,"Error",0,1)="N/A","N",IF(_xlfn.XLOOKUP(A78,'Circular economy'!E:E,'Circular economy'!N:N,"Error",0,1)="N/A","N",IF(_xlfn.XLOOKUP(A78,'Pollution prevention'!E:E,'Pollution prevention'!N:N,"Error",0,1)="N/A","N","Y")))))</f>
        <v>N</v>
      </c>
      <c r="H78" s="34" t="str">
        <f t="shared" si="1"/>
        <v>Y</v>
      </c>
    </row>
    <row r="79" spans="1:8" ht="13">
      <c r="A79" s="35" t="s">
        <v>4069</v>
      </c>
      <c r="B79" s="34" t="str">
        <f>IF(_xlfn.XLOOKUP(A79,'Climate adaptation'!E:E,'Climate adaptation'!K:K,"Error",0,1)="N/A","N",IF(_xlfn.XLOOKUP(A79,Water!E:E,Water!J:J,"Error",0,1)="N/A","N",IF(_xlfn.XLOOKUP(A79,'Circular economy'!E:E,'Circular economy'!J:J,"Error",0,1)="N/A","N",IF(_xlfn.XLOOKUP(A79,'Pollution prevention'!E:E,'Pollution prevention'!J:J,"Error",0,1)="N/A","N",IF(_xlfn.XLOOKUP(A79,Biodiversity!E:E,Biodiversity!J:J,"Error",0,1)="N/A","N","Y")))))</f>
        <v>Y</v>
      </c>
      <c r="C79" s="34" t="str">
        <f>IF(_xlfn.XLOOKUP(A79,'Climate mitigation'!E:E,'Climate mitigation'!I:I,"Error",0,1)="N/A","N",IF(_xlfn.XLOOKUP(A79,Water!E:E,Water!K:K,"Error",0,1)="N/A","N",IF(_xlfn.XLOOKUP(A79,'Circular economy'!E:E,'Circular economy'!K:K,"Error",0,1)="N/A","N",IF(_xlfn.XLOOKUP(A79,'Pollution prevention'!E:E,'Pollution prevention'!K:K,"Error",0,1)="N/A","N",IF(_xlfn.XLOOKUP(A79,Biodiversity!E:E,Biodiversity!K:K,"Error",0,1)="N/A","N","Y")))))</f>
        <v>Y</v>
      </c>
      <c r="D79" s="34" t="str">
        <f>IF(_xlfn.XLOOKUP(A79,'Climate mitigation'!E:E,'Climate mitigation'!J:J,"Error",0,1)="N/A","N",IF(_xlfn.XLOOKUP(A79,'Climate adaptation'!E:E,'Climate adaptation'!L:L,"Error",0,1)="N/A","N",IF(_xlfn.XLOOKUP(A79,'Circular economy'!E:E,'Circular economy'!L:L,"Error",0,1)="N/A","N",IF(_xlfn.XLOOKUP(A79,'Pollution prevention'!E:E,'Pollution prevention'!L:L,"Error",0,1)="N/A","N",IF(_xlfn.XLOOKUP(A79,Biodiversity!E:E,Biodiversity!L:L,"Error",0,1)="N/A","N","Y")))))</f>
        <v>Y</v>
      </c>
      <c r="E79" s="34" t="str">
        <f>IF(_xlfn.XLOOKUP(A79,'Climate mitigation'!E:E,'Climate mitigation'!K:K,"Error",0,1)="N/A","N",IF(_xlfn.XLOOKUP(A79,'Climate adaptation'!E:E,'Climate adaptation'!M:M,"Error",0,1)="N/A","N",IF(_xlfn.XLOOKUP(A79,Water!E:E,Water!L:L,"Error",0,1)="N/A","N",IF(_xlfn.XLOOKUP(A79,'Pollution prevention'!E:E,'Pollution prevention'!M:M,"Error",0,1)="N/A","N",IF(_xlfn.XLOOKUP(A79,Biodiversity!E:E,Biodiversity!M:M,"Error",0,1)="N/A","N","Y")))))</f>
        <v>Y</v>
      </c>
      <c r="F79" s="34" t="str">
        <f>IF(_xlfn.XLOOKUP(A79,'Climate mitigation'!E:E,'Climate mitigation'!L:L,"Error",0,1)="N/A","N",IF(_xlfn.XLOOKUP(A79,'Climate adaptation'!E:E,'Climate adaptation'!N:N,"Error",0,1)="N/A","N",IF(_xlfn.XLOOKUP(A79,Water!E:E,Water!M:M,"Error",0,1)="N/A","N",IF(_xlfn.XLOOKUP(A79,'Circular economy'!E:E,'Circular economy'!M:M,"Error",0,1)="N/A","N",IF(_xlfn.XLOOKUP(A79,Biodiversity!E:E,Biodiversity!N:N,"Error",0,1)="N/A","N","Y")))))</f>
        <v>Y</v>
      </c>
      <c r="G79" s="34" t="str">
        <f>IF(_xlfn.XLOOKUP(A79,'Climate mitigation'!E:E,'Climate mitigation'!M:M,"Error",0,1)="N/A","N",IF(_xlfn.XLOOKUP(A79,'Climate adaptation'!E:E,'Climate adaptation'!O:O,"Error",0,1)="N/A","N",IF(_xlfn.XLOOKUP(A79,Water!E:E,Water!N:N,"Error",0,1)="N/A","N",IF(_xlfn.XLOOKUP(A79,'Circular economy'!E:E,'Circular economy'!N:N,"Error",0,1)="N/A","N",IF(_xlfn.XLOOKUP(A79,'Pollution prevention'!E:E,'Pollution prevention'!N:N,"Error",0,1)="N/A","N","Y")))))</f>
        <v>N</v>
      </c>
      <c r="H79" s="34" t="str">
        <f t="shared" si="1"/>
        <v>Y</v>
      </c>
    </row>
    <row r="80" spans="1:8" ht="26">
      <c r="A80" s="35" t="s">
        <v>4070</v>
      </c>
      <c r="B80" s="34" t="str">
        <f>IF(_xlfn.XLOOKUP(A80,'Climate adaptation'!E:E,'Climate adaptation'!K:K,"Error",0,1)="N/A","N",IF(_xlfn.XLOOKUP(A80,Water!E:E,Water!J:J,"Error",0,1)="N/A","N",IF(_xlfn.XLOOKUP(A80,'Circular economy'!E:E,'Circular economy'!J:J,"Error",0,1)="N/A","N",IF(_xlfn.XLOOKUP(A80,'Pollution prevention'!E:E,'Pollution prevention'!J:J,"Error",0,1)="N/A","N",IF(_xlfn.XLOOKUP(A80,Biodiversity!E:E,Biodiversity!J:J,"Error",0,1)="N/A","N","Y")))))</f>
        <v>Y</v>
      </c>
      <c r="C80" s="34" t="str">
        <f>IF(_xlfn.XLOOKUP(A80,'Climate mitigation'!E:E,'Climate mitigation'!I:I,"Error",0,1)="N/A","N",IF(_xlfn.XLOOKUP(A80,Water!E:E,Water!K:K,"Error",0,1)="N/A","N",IF(_xlfn.XLOOKUP(A80,'Circular economy'!E:E,'Circular economy'!K:K,"Error",0,1)="N/A","N",IF(_xlfn.XLOOKUP(A80,'Pollution prevention'!E:E,'Pollution prevention'!K:K,"Error",0,1)="N/A","N",IF(_xlfn.XLOOKUP(A80,Biodiversity!E:E,Biodiversity!K:K,"Error",0,1)="N/A","N","Y")))))</f>
        <v>Y</v>
      </c>
      <c r="D80" s="34" t="str">
        <f>IF(_xlfn.XLOOKUP(A80,'Climate mitigation'!E:E,'Climate mitigation'!J:J,"Error",0,1)="N/A","N",IF(_xlfn.XLOOKUP(A80,'Climate adaptation'!E:E,'Climate adaptation'!L:L,"Error",0,1)="N/A","N",IF(_xlfn.XLOOKUP(A80,'Circular economy'!E:E,'Circular economy'!L:L,"Error",0,1)="N/A","N",IF(_xlfn.XLOOKUP(A80,'Pollution prevention'!E:E,'Pollution prevention'!L:L,"Error",0,1)="N/A","N",IF(_xlfn.XLOOKUP(A80,Biodiversity!E:E,Biodiversity!L:L,"Error",0,1)="N/A","N","Y")))))</f>
        <v>Y</v>
      </c>
      <c r="E80" s="34" t="str">
        <f>IF(_xlfn.XLOOKUP(A80,'Climate mitigation'!E:E,'Climate mitigation'!K:K,"Error",0,1)="N/A","N",IF(_xlfn.XLOOKUP(A80,'Climate adaptation'!E:E,'Climate adaptation'!M:M,"Error",0,1)="N/A","N",IF(_xlfn.XLOOKUP(A80,Water!E:E,Water!L:L,"Error",0,1)="N/A","N",IF(_xlfn.XLOOKUP(A80,'Pollution prevention'!E:E,'Pollution prevention'!M:M,"Error",0,1)="N/A","N",IF(_xlfn.XLOOKUP(A80,Biodiversity!E:E,Biodiversity!M:M,"Error",0,1)="N/A","N","Y")))))</f>
        <v>Y</v>
      </c>
      <c r="F80" s="34" t="str">
        <f>IF(_xlfn.XLOOKUP(A80,'Climate mitigation'!E:E,'Climate mitigation'!L:L,"Error",0,1)="N/A","N",IF(_xlfn.XLOOKUP(A80,'Climate adaptation'!E:E,'Climate adaptation'!N:N,"Error",0,1)="N/A","N",IF(_xlfn.XLOOKUP(A80,Water!E:E,Water!M:M,"Error",0,1)="N/A","N",IF(_xlfn.XLOOKUP(A80,'Circular economy'!E:E,'Circular economy'!M:M,"Error",0,1)="N/A","N",IF(_xlfn.XLOOKUP(A80,Biodiversity!E:E,Biodiversity!N:N,"Error",0,1)="N/A","N","Y")))))</f>
        <v>Y</v>
      </c>
      <c r="G80" s="34" t="str">
        <f>IF(_xlfn.XLOOKUP(A80,'Climate mitigation'!E:E,'Climate mitigation'!M:M,"Error",0,1)="N/A","N",IF(_xlfn.XLOOKUP(A80,'Climate adaptation'!E:E,'Climate adaptation'!O:O,"Error",0,1)="N/A","N",IF(_xlfn.XLOOKUP(A80,Water!E:E,Water!N:N,"Error",0,1)="N/A","N",IF(_xlfn.XLOOKUP(A80,'Circular economy'!E:E,'Circular economy'!N:N,"Error",0,1)="N/A","N",IF(_xlfn.XLOOKUP(A80,'Pollution prevention'!E:E,'Pollution prevention'!N:N,"Error",0,1)="N/A","N","Y")))))</f>
        <v>N</v>
      </c>
      <c r="H80" s="34" t="str">
        <f t="shared" si="1"/>
        <v>Y</v>
      </c>
    </row>
    <row r="81" spans="1:8" ht="26">
      <c r="A81" s="35" t="s">
        <v>4071</v>
      </c>
      <c r="B81" s="34" t="str">
        <f>IF(_xlfn.XLOOKUP(A81,'Climate adaptation'!E:E,'Climate adaptation'!K:K,"Error",0,1)="N/A","N",IF(_xlfn.XLOOKUP(A81,Water!E:E,Water!J:J,"Error",0,1)="N/A","N",IF(_xlfn.XLOOKUP(A81,'Circular economy'!E:E,'Circular economy'!J:J,"Error",0,1)="N/A","N",IF(_xlfn.XLOOKUP(A81,'Pollution prevention'!E:E,'Pollution prevention'!J:J,"Error",0,1)="N/A","N",IF(_xlfn.XLOOKUP(A81,Biodiversity!E:E,Biodiversity!J:J,"Error",0,1)="N/A","N","Y")))))</f>
        <v>Y</v>
      </c>
      <c r="C81" s="34" t="str">
        <f>IF(_xlfn.XLOOKUP(A81,'Climate mitigation'!E:E,'Climate mitigation'!I:I,"Error",0,1)="N/A","N",IF(_xlfn.XLOOKUP(A81,Water!E:E,Water!K:K,"Error",0,1)="N/A","N",IF(_xlfn.XLOOKUP(A81,'Circular economy'!E:E,'Circular economy'!K:K,"Error",0,1)="N/A","N",IF(_xlfn.XLOOKUP(A81,'Pollution prevention'!E:E,'Pollution prevention'!K:K,"Error",0,1)="N/A","N",IF(_xlfn.XLOOKUP(A81,Biodiversity!E:E,Biodiversity!K:K,"Error",0,1)="N/A","N","Y")))))</f>
        <v>Y</v>
      </c>
      <c r="D81" s="34" t="str">
        <f>IF(_xlfn.XLOOKUP(A81,'Climate mitigation'!E:E,'Climate mitigation'!J:J,"Error",0,1)="N/A","N",IF(_xlfn.XLOOKUP(A81,'Climate adaptation'!E:E,'Climate adaptation'!L:L,"Error",0,1)="N/A","N",IF(_xlfn.XLOOKUP(A81,'Circular economy'!E:E,'Circular economy'!L:L,"Error",0,1)="N/A","N",IF(_xlfn.XLOOKUP(A81,'Pollution prevention'!E:E,'Pollution prevention'!L:L,"Error",0,1)="N/A","N",IF(_xlfn.XLOOKUP(A81,Biodiversity!E:E,Biodiversity!L:L,"Error",0,1)="N/A","N","Y")))))</f>
        <v>Y</v>
      </c>
      <c r="E81" s="34" t="str">
        <f>IF(_xlfn.XLOOKUP(A81,'Climate mitigation'!E:E,'Climate mitigation'!K:K,"Error",0,1)="N/A","N",IF(_xlfn.XLOOKUP(A81,'Climate adaptation'!E:E,'Climate adaptation'!M:M,"Error",0,1)="N/A","N",IF(_xlfn.XLOOKUP(A81,Water!E:E,Water!L:L,"Error",0,1)="N/A","N",IF(_xlfn.XLOOKUP(A81,'Pollution prevention'!E:E,'Pollution prevention'!M:M,"Error",0,1)="N/A","N",IF(_xlfn.XLOOKUP(A81,Biodiversity!E:E,Biodiversity!M:M,"Error",0,1)="N/A","N","Y")))))</f>
        <v>Y</v>
      </c>
      <c r="F81" s="34" t="str">
        <f>IF(_xlfn.XLOOKUP(A81,'Climate mitigation'!E:E,'Climate mitigation'!L:L,"Error",0,1)="N/A","N",IF(_xlfn.XLOOKUP(A81,'Climate adaptation'!E:E,'Climate adaptation'!N:N,"Error",0,1)="N/A","N",IF(_xlfn.XLOOKUP(A81,Water!E:E,Water!M:M,"Error",0,1)="N/A","N",IF(_xlfn.XLOOKUP(A81,'Circular economy'!E:E,'Circular economy'!M:M,"Error",0,1)="N/A","N",IF(_xlfn.XLOOKUP(A81,Biodiversity!E:E,Biodiversity!N:N,"Error",0,1)="N/A","N","Y")))))</f>
        <v>Y</v>
      </c>
      <c r="G81" s="34" t="str">
        <f>IF(_xlfn.XLOOKUP(A81,'Climate mitigation'!E:E,'Climate mitigation'!M:M,"Error",0,1)="N/A","N",IF(_xlfn.XLOOKUP(A81,'Climate adaptation'!E:E,'Climate adaptation'!O:O,"Error",0,1)="N/A","N",IF(_xlfn.XLOOKUP(A81,Water!E:E,Water!N:N,"Error",0,1)="N/A","N",IF(_xlfn.XLOOKUP(A81,'Circular economy'!E:E,'Circular economy'!N:N,"Error",0,1)="N/A","N",IF(_xlfn.XLOOKUP(A81,'Pollution prevention'!E:E,'Pollution prevention'!N:N,"Error",0,1)="N/A","N","Y")))))</f>
        <v>Y</v>
      </c>
      <c r="H81" s="34" t="str">
        <f t="shared" si="1"/>
        <v>Y</v>
      </c>
    </row>
    <row r="82" spans="1:8" ht="13">
      <c r="A82" s="35" t="s">
        <v>4072</v>
      </c>
      <c r="B82" s="34" t="str">
        <f>IF(_xlfn.XLOOKUP(A82,'Climate adaptation'!E:E,'Climate adaptation'!K:K,"Error",0,1)="N/A","N",IF(_xlfn.XLOOKUP(A82,Water!E:E,Water!J:J,"Error",0,1)="N/A","N",IF(_xlfn.XLOOKUP(A82,'Circular economy'!E:E,'Circular economy'!J:J,"Error",0,1)="N/A","N",IF(_xlfn.XLOOKUP(A82,'Pollution prevention'!E:E,'Pollution prevention'!J:J,"Error",0,1)="N/A","N",IF(_xlfn.XLOOKUP(A82,Biodiversity!E:E,Biodiversity!J:J,"Error",0,1)="N/A","N","Y")))))</f>
        <v>N</v>
      </c>
      <c r="C82" s="34" t="str">
        <f>IF(_xlfn.XLOOKUP(A82,'Climate mitigation'!E:E,'Climate mitigation'!I:I,"Error",0,1)="N/A","N",IF(_xlfn.XLOOKUP(A82,Water!E:E,Water!K:K,"Error",0,1)="N/A","N",IF(_xlfn.XLOOKUP(A82,'Circular economy'!E:E,'Circular economy'!K:K,"Error",0,1)="N/A","N",IF(_xlfn.XLOOKUP(A82,'Pollution prevention'!E:E,'Pollution prevention'!K:K,"Error",0,1)="N/A","N",IF(_xlfn.XLOOKUP(A82,Biodiversity!E:E,Biodiversity!K:K,"Error",0,1)="N/A","N","Y")))))</f>
        <v>Y</v>
      </c>
      <c r="D82" s="34" t="str">
        <f>IF(_xlfn.XLOOKUP(A82,'Climate mitigation'!E:E,'Climate mitigation'!J:J,"Error",0,1)="N/A","N",IF(_xlfn.XLOOKUP(A82,'Climate adaptation'!E:E,'Climate adaptation'!L:L,"Error",0,1)="N/A","N",IF(_xlfn.XLOOKUP(A82,'Circular economy'!E:E,'Circular economy'!L:L,"Error",0,1)="N/A","N",IF(_xlfn.XLOOKUP(A82,'Pollution prevention'!E:E,'Pollution prevention'!L:L,"Error",0,1)="N/A","N",IF(_xlfn.XLOOKUP(A82,Biodiversity!E:E,Biodiversity!L:L,"Error",0,1)="N/A","N","Y")))))</f>
        <v>Y</v>
      </c>
      <c r="E82" s="34" t="str">
        <f>IF(_xlfn.XLOOKUP(A82,'Climate mitigation'!E:E,'Climate mitigation'!K:K,"Error",0,1)="N/A","N",IF(_xlfn.XLOOKUP(A82,'Climate adaptation'!E:E,'Climate adaptation'!M:M,"Error",0,1)="N/A","N",IF(_xlfn.XLOOKUP(A82,Water!E:E,Water!L:L,"Error",0,1)="N/A","N",IF(_xlfn.XLOOKUP(A82,'Pollution prevention'!E:E,'Pollution prevention'!M:M,"Error",0,1)="N/A","N",IF(_xlfn.XLOOKUP(A82,Biodiversity!E:E,Biodiversity!M:M,"Error",0,1)="N/A","N","Y")))))</f>
        <v>Y</v>
      </c>
      <c r="F82" s="34" t="str">
        <f>IF(_xlfn.XLOOKUP(A82,'Climate mitigation'!E:E,'Climate mitigation'!L:L,"Error",0,1)="N/A","N",IF(_xlfn.XLOOKUP(A82,'Climate adaptation'!E:E,'Climate adaptation'!N:N,"Error",0,1)="N/A","N",IF(_xlfn.XLOOKUP(A82,Water!E:E,Water!M:M,"Error",0,1)="N/A","N",IF(_xlfn.XLOOKUP(A82,'Circular economy'!E:E,'Circular economy'!M:M,"Error",0,1)="N/A","N",IF(_xlfn.XLOOKUP(A82,Biodiversity!E:E,Biodiversity!N:N,"Error",0,1)="N/A","N","Y")))))</f>
        <v>Y</v>
      </c>
      <c r="G82" s="34" t="str">
        <f>IF(_xlfn.XLOOKUP(A82,'Climate mitigation'!E:E,'Climate mitigation'!M:M,"Error",0,1)="N/A","N",IF(_xlfn.XLOOKUP(A82,'Climate adaptation'!E:E,'Climate adaptation'!O:O,"Error",0,1)="N/A","N",IF(_xlfn.XLOOKUP(A82,Water!E:E,Water!N:N,"Error",0,1)="N/A","N",IF(_xlfn.XLOOKUP(A82,'Circular economy'!E:E,'Circular economy'!N:N,"Error",0,1)="N/A","N",IF(_xlfn.XLOOKUP(A82,'Pollution prevention'!E:E,'Pollution prevention'!N:N,"Error",0,1)="N/A","N","Y")))))</f>
        <v>Y</v>
      </c>
      <c r="H82" s="34" t="str">
        <f t="shared" si="1"/>
        <v>Y</v>
      </c>
    </row>
    <row r="83" spans="1:8" ht="26">
      <c r="A83" s="35" t="s">
        <v>4073</v>
      </c>
      <c r="B83" s="34" t="str">
        <f>IF(_xlfn.XLOOKUP(A83,'Climate adaptation'!E:E,'Climate adaptation'!K:K,"Error",0,1)="N/A","N",IF(_xlfn.XLOOKUP(A83,Water!E:E,Water!J:J,"Error",0,1)="N/A","N",IF(_xlfn.XLOOKUP(A83,'Circular economy'!E:E,'Circular economy'!J:J,"Error",0,1)="N/A","N",IF(_xlfn.XLOOKUP(A83,'Pollution prevention'!E:E,'Pollution prevention'!J:J,"Error",0,1)="N/A","N",IF(_xlfn.XLOOKUP(A83,Biodiversity!E:E,Biodiversity!J:J,"Error",0,1)="N/A","N","Y")))))</f>
        <v>Y</v>
      </c>
      <c r="C83" s="34" t="str">
        <f>IF(_xlfn.XLOOKUP(A83,'Climate mitigation'!E:E,'Climate mitigation'!I:I,"Error",0,1)="N/A","N",IF(_xlfn.XLOOKUP(A83,Water!E:E,Water!K:K,"Error",0,1)="N/A","N",IF(_xlfn.XLOOKUP(A83,'Circular economy'!E:E,'Circular economy'!K:K,"Error",0,1)="N/A","N",IF(_xlfn.XLOOKUP(A83,'Pollution prevention'!E:E,'Pollution prevention'!K:K,"Error",0,1)="N/A","N",IF(_xlfn.XLOOKUP(A83,Biodiversity!E:E,Biodiversity!K:K,"Error",0,1)="N/A","N","Y")))))</f>
        <v>Y</v>
      </c>
      <c r="D83" s="34" t="str">
        <f>IF(_xlfn.XLOOKUP(A83,'Climate mitigation'!E:E,'Climate mitigation'!J:J,"Error",0,1)="N/A","N",IF(_xlfn.XLOOKUP(A83,'Climate adaptation'!E:E,'Climate adaptation'!L:L,"Error",0,1)="N/A","N",IF(_xlfn.XLOOKUP(A83,'Circular economy'!E:E,'Circular economy'!L:L,"Error",0,1)="N/A","N",IF(_xlfn.XLOOKUP(A83,'Pollution prevention'!E:E,'Pollution prevention'!L:L,"Error",0,1)="N/A","N",IF(_xlfn.XLOOKUP(A83,Biodiversity!E:E,Biodiversity!L:L,"Error",0,1)="N/A","N","Y")))))</f>
        <v>Y</v>
      </c>
      <c r="E83" s="34" t="str">
        <f>IF(_xlfn.XLOOKUP(A83,'Climate mitigation'!E:E,'Climate mitigation'!K:K,"Error",0,1)="N/A","N",IF(_xlfn.XLOOKUP(A83,'Climate adaptation'!E:E,'Climate adaptation'!M:M,"Error",0,1)="N/A","N",IF(_xlfn.XLOOKUP(A83,Water!E:E,Water!L:L,"Error",0,1)="N/A","N",IF(_xlfn.XLOOKUP(A83,'Pollution prevention'!E:E,'Pollution prevention'!M:M,"Error",0,1)="N/A","N",IF(_xlfn.XLOOKUP(A83,Biodiversity!E:E,Biodiversity!M:M,"Error",0,1)="N/A","N","Y")))))</f>
        <v>Y</v>
      </c>
      <c r="F83" s="34" t="str">
        <f>IF(_xlfn.XLOOKUP(A83,'Climate mitigation'!E:E,'Climate mitigation'!L:L,"Error",0,1)="N/A","N",IF(_xlfn.XLOOKUP(A83,'Climate adaptation'!E:E,'Climate adaptation'!N:N,"Error",0,1)="N/A","N",IF(_xlfn.XLOOKUP(A83,Water!E:E,Water!M:M,"Error",0,1)="N/A","N",IF(_xlfn.XLOOKUP(A83,'Circular economy'!E:E,'Circular economy'!M:M,"Error",0,1)="N/A","N",IF(_xlfn.XLOOKUP(A83,Biodiversity!E:E,Biodiversity!N:N,"Error",0,1)="N/A","N","Y")))))</f>
        <v>Y</v>
      </c>
      <c r="G83" s="34" t="str">
        <f>IF(_xlfn.XLOOKUP(A83,'Climate mitigation'!E:E,'Climate mitigation'!M:M,"Error",0,1)="N/A","N",IF(_xlfn.XLOOKUP(A83,'Climate adaptation'!E:E,'Climate adaptation'!O:O,"Error",0,1)="N/A","N",IF(_xlfn.XLOOKUP(A83,Water!E:E,Water!N:N,"Error",0,1)="N/A","N",IF(_xlfn.XLOOKUP(A83,'Circular economy'!E:E,'Circular economy'!N:N,"Error",0,1)="N/A","N",IF(_xlfn.XLOOKUP(A83,'Pollution prevention'!E:E,'Pollution prevention'!N:N,"Error",0,1)="N/A","N","Y")))))</f>
        <v>Y</v>
      </c>
      <c r="H83" s="34" t="str">
        <f t="shared" si="1"/>
        <v>Y</v>
      </c>
    </row>
    <row r="84" spans="1:8" ht="26">
      <c r="A84" s="35" t="s">
        <v>4074</v>
      </c>
      <c r="B84" s="34" t="str">
        <f>IF(_xlfn.XLOOKUP(A84,'Climate adaptation'!E:E,'Climate adaptation'!K:K,"Error",0,1)="N/A","N",IF(_xlfn.XLOOKUP(A84,Water!E:E,Water!J:J,"Error",0,1)="N/A","N",IF(_xlfn.XLOOKUP(A84,'Circular economy'!E:E,'Circular economy'!J:J,"Error",0,1)="N/A","N",IF(_xlfn.XLOOKUP(A84,'Pollution prevention'!E:E,'Pollution prevention'!J:J,"Error",0,1)="N/A","N",IF(_xlfn.XLOOKUP(A84,Biodiversity!E:E,Biodiversity!J:J,"Error",0,1)="N/A","N","Y")))))</f>
        <v>N</v>
      </c>
      <c r="C84" s="34" t="str">
        <f>IF(_xlfn.XLOOKUP(A84,'Climate mitigation'!E:E,'Climate mitigation'!I:I,"Error",0,1)="N/A","N",IF(_xlfn.XLOOKUP(A84,Water!E:E,Water!K:K,"Error",0,1)="N/A","N",IF(_xlfn.XLOOKUP(A84,'Circular economy'!E:E,'Circular economy'!K:K,"Error",0,1)="N/A","N",IF(_xlfn.XLOOKUP(A84,'Pollution prevention'!E:E,'Pollution prevention'!K:K,"Error",0,1)="N/A","N",IF(_xlfn.XLOOKUP(A84,Biodiversity!E:E,Biodiversity!K:K,"Error",0,1)="N/A","N","Y")))))</f>
        <v>Y</v>
      </c>
      <c r="D84" s="34" t="str">
        <f>IF(_xlfn.XLOOKUP(A84,'Climate mitigation'!E:E,'Climate mitigation'!J:J,"Error",0,1)="N/A","N",IF(_xlfn.XLOOKUP(A84,'Climate adaptation'!E:E,'Climate adaptation'!L:L,"Error",0,1)="N/A","N",IF(_xlfn.XLOOKUP(A84,'Circular economy'!E:E,'Circular economy'!L:L,"Error",0,1)="N/A","N",IF(_xlfn.XLOOKUP(A84,'Pollution prevention'!E:E,'Pollution prevention'!L:L,"Error",0,1)="N/A","N",IF(_xlfn.XLOOKUP(A84,Biodiversity!E:E,Biodiversity!L:L,"Error",0,1)="N/A","N","Y")))))</f>
        <v>Y</v>
      </c>
      <c r="E84" s="34" t="str">
        <f>IF(_xlfn.XLOOKUP(A84,'Climate mitigation'!E:E,'Climate mitigation'!K:K,"Error",0,1)="N/A","N",IF(_xlfn.XLOOKUP(A84,'Climate adaptation'!E:E,'Climate adaptation'!M:M,"Error",0,1)="N/A","N",IF(_xlfn.XLOOKUP(A84,Water!E:E,Water!L:L,"Error",0,1)="N/A","N",IF(_xlfn.XLOOKUP(A84,'Pollution prevention'!E:E,'Pollution prevention'!M:M,"Error",0,1)="N/A","N",IF(_xlfn.XLOOKUP(A84,Biodiversity!E:E,Biodiversity!M:M,"Error",0,1)="N/A","N","Y")))))</f>
        <v>Y</v>
      </c>
      <c r="F84" s="34" t="str">
        <f>IF(_xlfn.XLOOKUP(A84,'Climate mitigation'!E:E,'Climate mitigation'!L:L,"Error",0,1)="N/A","N",IF(_xlfn.XLOOKUP(A84,'Climate adaptation'!E:E,'Climate adaptation'!N:N,"Error",0,1)="N/A","N",IF(_xlfn.XLOOKUP(A84,Water!E:E,Water!M:M,"Error",0,1)="N/A","N",IF(_xlfn.XLOOKUP(A84,'Circular economy'!E:E,'Circular economy'!M:M,"Error",0,1)="N/A","N",IF(_xlfn.XLOOKUP(A84,Biodiversity!E:E,Biodiversity!N:N,"Error",0,1)="N/A","N","Y")))))</f>
        <v>Y</v>
      </c>
      <c r="G84" s="34" t="str">
        <f>IF(_xlfn.XLOOKUP(A84,'Climate mitigation'!E:E,'Climate mitigation'!M:M,"Error",0,1)="N/A","N",IF(_xlfn.XLOOKUP(A84,'Climate adaptation'!E:E,'Climate adaptation'!O:O,"Error",0,1)="N/A","N",IF(_xlfn.XLOOKUP(A84,Water!E:E,Water!N:N,"Error",0,1)="N/A","N",IF(_xlfn.XLOOKUP(A84,'Circular economy'!E:E,'Circular economy'!N:N,"Error",0,1)="N/A","N",IF(_xlfn.XLOOKUP(A84,'Pollution prevention'!E:E,'Pollution prevention'!N:N,"Error",0,1)="N/A","N","Y")))))</f>
        <v>Y</v>
      </c>
      <c r="H84" s="34" t="str">
        <f t="shared" si="1"/>
        <v>Y</v>
      </c>
    </row>
    <row r="85" spans="1:8" ht="13">
      <c r="A85" s="35" t="s">
        <v>4075</v>
      </c>
      <c r="B85" s="34" t="str">
        <f>IF(_xlfn.XLOOKUP(A85,'Climate adaptation'!E:E,'Climate adaptation'!K:K,"Error",0,1)="N/A","N",IF(_xlfn.XLOOKUP(A85,Water!E:E,Water!J:J,"Error",0,1)="N/A","N",IF(_xlfn.XLOOKUP(A85,'Circular economy'!E:E,'Circular economy'!J:J,"Error",0,1)="N/A","N",IF(_xlfn.XLOOKUP(A85,'Pollution prevention'!E:E,'Pollution prevention'!J:J,"Error",0,1)="N/A","N",IF(_xlfn.XLOOKUP(A85,Biodiversity!E:E,Biodiversity!J:J,"Error",0,1)="N/A","N","Y")))))</f>
        <v>Y</v>
      </c>
      <c r="C85" s="34" t="str">
        <f>IF(_xlfn.XLOOKUP(A85,'Climate mitigation'!E:E,'Climate mitigation'!I:I,"Error",0,1)="N/A","N",IF(_xlfn.XLOOKUP(A85,Water!E:E,Water!K:K,"Error",0,1)="N/A","N",IF(_xlfn.XLOOKUP(A85,'Circular economy'!E:E,'Circular economy'!K:K,"Error",0,1)="N/A","N",IF(_xlfn.XLOOKUP(A85,'Pollution prevention'!E:E,'Pollution prevention'!K:K,"Error",0,1)="N/A","N",IF(_xlfn.XLOOKUP(A85,Biodiversity!E:E,Biodiversity!K:K,"Error",0,1)="N/A","N","Y")))))</f>
        <v>Y</v>
      </c>
      <c r="D85" s="34" t="str">
        <f>IF(_xlfn.XLOOKUP(A85,'Climate mitigation'!E:E,'Climate mitigation'!J:J,"Error",0,1)="N/A","N",IF(_xlfn.XLOOKUP(A85,'Climate adaptation'!E:E,'Climate adaptation'!L:L,"Error",0,1)="N/A","N",IF(_xlfn.XLOOKUP(A85,'Circular economy'!E:E,'Circular economy'!L:L,"Error",0,1)="N/A","N",IF(_xlfn.XLOOKUP(A85,'Pollution prevention'!E:E,'Pollution prevention'!L:L,"Error",0,1)="N/A","N",IF(_xlfn.XLOOKUP(A85,Biodiversity!E:E,Biodiversity!L:L,"Error",0,1)="N/A","N","Y")))))</f>
        <v>Y</v>
      </c>
      <c r="E85" s="34" t="str">
        <f>IF(_xlfn.XLOOKUP(A85,'Climate mitigation'!E:E,'Climate mitigation'!K:K,"Error",0,1)="N/A","N",IF(_xlfn.XLOOKUP(A85,'Climate adaptation'!E:E,'Climate adaptation'!M:M,"Error",0,1)="N/A","N",IF(_xlfn.XLOOKUP(A85,Water!E:E,Water!L:L,"Error",0,1)="N/A","N",IF(_xlfn.XLOOKUP(A85,'Pollution prevention'!E:E,'Pollution prevention'!M:M,"Error",0,1)="N/A","N",IF(_xlfn.XLOOKUP(A85,Biodiversity!E:E,Biodiversity!M:M,"Error",0,1)="N/A","N","Y")))))</f>
        <v>Y</v>
      </c>
      <c r="F85" s="34" t="str">
        <f>IF(_xlfn.XLOOKUP(A85,'Climate mitigation'!E:E,'Climate mitigation'!L:L,"Error",0,1)="N/A","N",IF(_xlfn.XLOOKUP(A85,'Climate adaptation'!E:E,'Climate adaptation'!N:N,"Error",0,1)="N/A","N",IF(_xlfn.XLOOKUP(A85,Water!E:E,Water!M:M,"Error",0,1)="N/A","N",IF(_xlfn.XLOOKUP(A85,'Circular economy'!E:E,'Circular economy'!M:M,"Error",0,1)="N/A","N",IF(_xlfn.XLOOKUP(A85,Biodiversity!E:E,Biodiversity!N:N,"Error",0,1)="N/A","N","Y")))))</f>
        <v>Y</v>
      </c>
      <c r="G85" s="34" t="str">
        <f>IF(_xlfn.XLOOKUP(A85,'Climate mitigation'!E:E,'Climate mitigation'!M:M,"Error",0,1)="N/A","N",IF(_xlfn.XLOOKUP(A85,'Climate adaptation'!E:E,'Climate adaptation'!O:O,"Error",0,1)="N/A","N",IF(_xlfn.XLOOKUP(A85,Water!E:E,Water!N:N,"Error",0,1)="N/A","N",IF(_xlfn.XLOOKUP(A85,'Circular economy'!E:E,'Circular economy'!N:N,"Error",0,1)="N/A","N",IF(_xlfn.XLOOKUP(A85,'Pollution prevention'!E:E,'Pollution prevention'!N:N,"Error",0,1)="N/A","N","Y")))))</f>
        <v>Y</v>
      </c>
      <c r="H85" s="34" t="str">
        <f t="shared" si="1"/>
        <v>Y</v>
      </c>
    </row>
    <row r="86" spans="1:8" ht="26">
      <c r="A86" s="35" t="s">
        <v>4076</v>
      </c>
      <c r="B86" s="34" t="s">
        <v>4152</v>
      </c>
      <c r="C86" s="34" t="str">
        <f>IF(_xlfn.XLOOKUP(A86,'Climate mitigation'!E:E,'Climate mitigation'!I:I,"Error",0,1)="N/A","N",IF(_xlfn.XLOOKUP(A86,Water!E:E,Water!K:K,"Error",0,1)="N/A","N",IF(_xlfn.XLOOKUP(A86,'Circular economy'!E:E,'Circular economy'!K:K,"Error",0,1)="N/A","N",IF(_xlfn.XLOOKUP(A86,'Pollution prevention'!E:E,'Pollution prevention'!K:K,"Error",0,1)="N/A","N",IF(_xlfn.XLOOKUP(A86,Biodiversity!E:E,Biodiversity!K:K,"Error",0,1)="N/A","N","Y")))))</f>
        <v>Y</v>
      </c>
      <c r="D86" s="34" t="str">
        <f>IF(_xlfn.XLOOKUP(A86,'Climate mitigation'!E:E,'Climate mitigation'!J:J,"Error",0,1)="N/A","N",IF(_xlfn.XLOOKUP(A86,'Climate adaptation'!E:E,'Climate adaptation'!L:L,"Error",0,1)="N/A","N",IF(_xlfn.XLOOKUP(A86,'Circular economy'!E:E,'Circular economy'!L:L,"Error",0,1)="N/A","N",IF(_xlfn.XLOOKUP(A86,'Pollution prevention'!E:E,'Pollution prevention'!L:L,"Error",0,1)="N/A","N",IF(_xlfn.XLOOKUP(A86,Biodiversity!E:E,Biodiversity!L:L,"Error",0,1)="N/A","N","Y")))))</f>
        <v>Y</v>
      </c>
      <c r="E86" s="34" t="str">
        <f>IF(_xlfn.XLOOKUP(A86,'Climate mitigation'!E:E,'Climate mitigation'!K:K,"Error",0,1)="N/A","N",IF(_xlfn.XLOOKUP(A86,'Climate adaptation'!E:E,'Climate adaptation'!M:M,"Error",0,1)="N/A","N",IF(_xlfn.XLOOKUP(A86,Water!E:E,Water!L:L,"Error",0,1)="N/A","N",IF(_xlfn.XLOOKUP(A86,'Pollution prevention'!E:E,'Pollution prevention'!M:M,"Error",0,1)="N/A","N",IF(_xlfn.XLOOKUP(A86,Biodiversity!E:E,Biodiversity!M:M,"Error",0,1)="N/A","N","Y")))))</f>
        <v>Y</v>
      </c>
      <c r="F86" s="34" t="str">
        <f>IF(_xlfn.XLOOKUP(A86,'Climate mitigation'!E:E,'Climate mitigation'!L:L,"Error",0,1)="N/A","N",IF(_xlfn.XLOOKUP(A86,'Climate adaptation'!E:E,'Climate adaptation'!N:N,"Error",0,1)="N/A","N",IF(_xlfn.XLOOKUP(A86,Water!E:E,Water!M:M,"Error",0,1)="N/A","N",IF(_xlfn.XLOOKUP(A86,'Circular economy'!E:E,'Circular economy'!M:M,"Error",0,1)="N/A","N",IF(_xlfn.XLOOKUP(A86,Biodiversity!E:E,Biodiversity!N:N,"Error",0,1)="N/A","N","Y")))))</f>
        <v>Y</v>
      </c>
      <c r="G86" s="34" t="str">
        <f>IF(_xlfn.XLOOKUP(A86,'Climate mitigation'!E:E,'Climate mitigation'!M:M,"Error",0,1)="N/A","N",IF(_xlfn.XLOOKUP(A86,'Climate adaptation'!E:E,'Climate adaptation'!O:O,"Error",0,1)="N/A","N",IF(_xlfn.XLOOKUP(A86,Water!E:E,Water!N:N,"Error",0,1)="N/A","N",IF(_xlfn.XLOOKUP(A86,'Circular economy'!E:E,'Circular economy'!N:N,"Error",0,1)="N/A","N",IF(_xlfn.XLOOKUP(A86,'Pollution prevention'!E:E,'Pollution prevention'!N:N,"Error",0,1)="N/A","N","Y")))))</f>
        <v>Y</v>
      </c>
      <c r="H86" s="34" t="str">
        <f t="shared" si="1"/>
        <v>Y</v>
      </c>
    </row>
    <row r="87" spans="1:8" ht="26">
      <c r="A87" s="35" t="s">
        <v>4077</v>
      </c>
      <c r="B87" s="34" t="s">
        <v>4152</v>
      </c>
      <c r="C87" s="34" t="str">
        <f>IF(_xlfn.XLOOKUP(A87,'Climate mitigation'!E:E,'Climate mitigation'!I:I,"Error",0,1)="N/A","N",IF(_xlfn.XLOOKUP(A87,Water!E:E,Water!K:K,"Error",0,1)="N/A","N",IF(_xlfn.XLOOKUP(A87,'Circular economy'!E:E,'Circular economy'!K:K,"Error",0,1)="N/A","N",IF(_xlfn.XLOOKUP(A87,'Pollution prevention'!E:E,'Pollution prevention'!K:K,"Error",0,1)="N/A","N",IF(_xlfn.XLOOKUP(A87,Biodiversity!E:E,Biodiversity!K:K,"Error",0,1)="N/A","N","Y")))))</f>
        <v>Y</v>
      </c>
      <c r="D87" s="34" t="str">
        <f>IF(_xlfn.XLOOKUP(A87,'Climate mitigation'!E:E,'Climate mitigation'!J:J,"Error",0,1)="N/A","N",IF(_xlfn.XLOOKUP(A87,'Climate adaptation'!E:E,'Climate adaptation'!L:L,"Error",0,1)="N/A","N",IF(_xlfn.XLOOKUP(A87,'Circular economy'!E:E,'Circular economy'!L:L,"Error",0,1)="N/A","N",IF(_xlfn.XLOOKUP(A87,'Pollution prevention'!E:E,'Pollution prevention'!L:L,"Error",0,1)="N/A","N",IF(_xlfn.XLOOKUP(A87,Biodiversity!E:E,Biodiversity!L:L,"Error",0,1)="N/A","N","Y")))))</f>
        <v>Y</v>
      </c>
      <c r="E87" s="34" t="str">
        <f>IF(_xlfn.XLOOKUP(A87,'Climate mitigation'!E:E,'Climate mitigation'!K:K,"Error",0,1)="N/A","N",IF(_xlfn.XLOOKUP(A87,'Climate adaptation'!E:E,'Climate adaptation'!M:M,"Error",0,1)="N/A","N",IF(_xlfn.XLOOKUP(A87,Water!E:E,Water!L:L,"Error",0,1)="N/A","N",IF(_xlfn.XLOOKUP(A87,'Pollution prevention'!E:E,'Pollution prevention'!M:M,"Error",0,1)="N/A","N",IF(_xlfn.XLOOKUP(A87,Biodiversity!E:E,Biodiversity!M:M,"Error",0,1)="N/A","N","Y")))))</f>
        <v>Y</v>
      </c>
      <c r="F87" s="34" t="str">
        <f>IF(_xlfn.XLOOKUP(A87,'Climate mitigation'!E:E,'Climate mitigation'!L:L,"Error",0,1)="N/A","N",IF(_xlfn.XLOOKUP(A87,'Climate adaptation'!E:E,'Climate adaptation'!N:N,"Error",0,1)="N/A","N",IF(_xlfn.XLOOKUP(A87,Water!E:E,Water!M:M,"Error",0,1)="N/A","N",IF(_xlfn.XLOOKUP(A87,'Circular economy'!E:E,'Circular economy'!M:M,"Error",0,1)="N/A","N",IF(_xlfn.XLOOKUP(A87,Biodiversity!E:E,Biodiversity!N:N,"Error",0,1)="N/A","N","Y")))))</f>
        <v>Y</v>
      </c>
      <c r="G87" s="34" t="str">
        <f>IF(_xlfn.XLOOKUP(A87,'Climate mitigation'!E:E,'Climate mitigation'!M:M,"Error",0,1)="N/A","N",IF(_xlfn.XLOOKUP(A87,'Climate adaptation'!E:E,'Climate adaptation'!O:O,"Error",0,1)="N/A","N",IF(_xlfn.XLOOKUP(A87,Water!E:E,Water!N:N,"Error",0,1)="N/A","N",IF(_xlfn.XLOOKUP(A87,'Circular economy'!E:E,'Circular economy'!N:N,"Error",0,1)="N/A","N",IF(_xlfn.XLOOKUP(A87,'Pollution prevention'!E:E,'Pollution prevention'!N:N,"Error",0,1)="N/A","N","Y")))))</f>
        <v>Y</v>
      </c>
      <c r="H87" s="34" t="str">
        <f t="shared" si="1"/>
        <v>Y</v>
      </c>
    </row>
    <row r="88" spans="1:8" ht="13">
      <c r="A88" s="35" t="s">
        <v>4078</v>
      </c>
      <c r="B88" s="34" t="s">
        <v>4152</v>
      </c>
      <c r="C88" s="34" t="str">
        <f>IF(_xlfn.XLOOKUP(A88,'Climate mitigation'!E:E,'Climate mitigation'!I:I,"Error",0,1)="N/A","N",IF(_xlfn.XLOOKUP(A88,Water!E:E,Water!K:K,"Error",0,1)="N/A","N",IF(_xlfn.XLOOKUP(A88,'Circular economy'!E:E,'Circular economy'!K:K,"Error",0,1)="N/A","N",IF(_xlfn.XLOOKUP(A88,'Pollution prevention'!E:E,'Pollution prevention'!K:K,"Error",0,1)="N/A","N",IF(_xlfn.XLOOKUP(A88,Biodiversity!E:E,Biodiversity!K:K,"Error",0,1)="N/A","N","Y")))))</f>
        <v>Y</v>
      </c>
      <c r="D88" s="34" t="str">
        <f>IF(_xlfn.XLOOKUP(A88,'Climate mitigation'!E:E,'Climate mitigation'!J:J,"Error",0,1)="N/A","N",IF(_xlfn.XLOOKUP(A88,'Climate adaptation'!E:E,'Climate adaptation'!L:L,"Error",0,1)="N/A","N",IF(_xlfn.XLOOKUP(A88,'Circular economy'!E:E,'Circular economy'!L:L,"Error",0,1)="N/A","N",IF(_xlfn.XLOOKUP(A88,'Pollution prevention'!E:E,'Pollution prevention'!L:L,"Error",0,1)="N/A","N",IF(_xlfn.XLOOKUP(A88,Biodiversity!E:E,Biodiversity!L:L,"Error",0,1)="N/A","N","Y")))))</f>
        <v>Y</v>
      </c>
      <c r="E88" s="34" t="str">
        <f>IF(_xlfn.XLOOKUP(A88,'Climate mitigation'!E:E,'Climate mitigation'!K:K,"Error",0,1)="N/A","N",IF(_xlfn.XLOOKUP(A88,'Climate adaptation'!E:E,'Climate adaptation'!M:M,"Error",0,1)="N/A","N",IF(_xlfn.XLOOKUP(A88,Water!E:E,Water!L:L,"Error",0,1)="N/A","N",IF(_xlfn.XLOOKUP(A88,'Pollution prevention'!E:E,'Pollution prevention'!M:M,"Error",0,1)="N/A","N",IF(_xlfn.XLOOKUP(A88,Biodiversity!E:E,Biodiversity!M:M,"Error",0,1)="N/A","N","Y")))))</f>
        <v>Y</v>
      </c>
      <c r="F88" s="34" t="str">
        <f>IF(_xlfn.XLOOKUP(A88,'Climate mitigation'!E:E,'Climate mitigation'!L:L,"Error",0,1)="N/A","N",IF(_xlfn.XLOOKUP(A88,'Climate adaptation'!E:E,'Climate adaptation'!N:N,"Error",0,1)="N/A","N",IF(_xlfn.XLOOKUP(A88,Water!E:E,Water!M:M,"Error",0,1)="N/A","N",IF(_xlfn.XLOOKUP(A88,'Circular economy'!E:E,'Circular economy'!M:M,"Error",0,1)="N/A","N",IF(_xlfn.XLOOKUP(A88,Biodiversity!E:E,Biodiversity!N:N,"Error",0,1)="N/A","N","Y")))))</f>
        <v>Y</v>
      </c>
      <c r="G88" s="34" t="str">
        <f>IF(_xlfn.XLOOKUP(A88,'Climate mitigation'!E:E,'Climate mitigation'!M:M,"Error",0,1)="N/A","N",IF(_xlfn.XLOOKUP(A88,'Climate adaptation'!E:E,'Climate adaptation'!O:O,"Error",0,1)="N/A","N",IF(_xlfn.XLOOKUP(A88,Water!E:E,Water!N:N,"Error",0,1)="N/A","N",IF(_xlfn.XLOOKUP(A88,'Circular economy'!E:E,'Circular economy'!N:N,"Error",0,1)="N/A","N",IF(_xlfn.XLOOKUP(A88,'Pollution prevention'!E:E,'Pollution prevention'!N:N,"Error",0,1)="N/A","N","Y")))))</f>
        <v>Y</v>
      </c>
      <c r="H88" s="34" t="str">
        <f t="shared" si="1"/>
        <v>Y</v>
      </c>
    </row>
    <row r="89" spans="1:8" ht="13">
      <c r="A89" s="35" t="s">
        <v>4079</v>
      </c>
      <c r="B89" s="34" t="s">
        <v>4152</v>
      </c>
      <c r="C89" s="34" t="str">
        <f>IF(_xlfn.XLOOKUP(A89,'Climate mitigation'!E:E,'Climate mitigation'!I:I,"Error",0,1)="N/A","N",IF(_xlfn.XLOOKUP(A89,Water!E:E,Water!K:K,"Error",0,1)="N/A","N",IF(_xlfn.XLOOKUP(A89,'Circular economy'!E:E,'Circular economy'!K:K,"Error",0,1)="N/A","N",IF(_xlfn.XLOOKUP(A89,'Pollution prevention'!E:E,'Pollution prevention'!K:K,"Error",0,1)="N/A","N",IF(_xlfn.XLOOKUP(A89,Biodiversity!E:E,Biodiversity!K:K,"Error",0,1)="N/A","N","Y")))))</f>
        <v>Y</v>
      </c>
      <c r="D89" s="34" t="str">
        <f>IF(_xlfn.XLOOKUP(A89,'Climate mitigation'!E:E,'Climate mitigation'!J:J,"Error",0,1)="N/A","N",IF(_xlfn.XLOOKUP(A89,'Climate adaptation'!E:E,'Climate adaptation'!L:L,"Error",0,1)="N/A","N",IF(_xlfn.XLOOKUP(A89,'Circular economy'!E:E,'Circular economy'!L:L,"Error",0,1)="N/A","N",IF(_xlfn.XLOOKUP(A89,'Pollution prevention'!E:E,'Pollution prevention'!L:L,"Error",0,1)="N/A","N",IF(_xlfn.XLOOKUP(A89,Biodiversity!E:E,Biodiversity!L:L,"Error",0,1)="N/A","N","Y")))))</f>
        <v>N</v>
      </c>
      <c r="E89" s="34" t="str">
        <f>IF(_xlfn.XLOOKUP(A89,'Climate mitigation'!E:E,'Climate mitigation'!K:K,"Error",0,1)="N/A","N",IF(_xlfn.XLOOKUP(A89,'Climate adaptation'!E:E,'Climate adaptation'!M:M,"Error",0,1)="N/A","N",IF(_xlfn.XLOOKUP(A89,Water!E:E,Water!L:L,"Error",0,1)="N/A","N",IF(_xlfn.XLOOKUP(A89,'Pollution prevention'!E:E,'Pollution prevention'!M:M,"Error",0,1)="N/A","N",IF(_xlfn.XLOOKUP(A89,Biodiversity!E:E,Biodiversity!M:M,"Error",0,1)="N/A","N","Y")))))</f>
        <v>Y</v>
      </c>
      <c r="F89" s="34" t="str">
        <f>IF(_xlfn.XLOOKUP(A89,'Climate mitigation'!E:E,'Climate mitigation'!L:L,"Error",0,1)="N/A","N",IF(_xlfn.XLOOKUP(A89,'Climate adaptation'!E:E,'Climate adaptation'!N:N,"Error",0,1)="N/A","N",IF(_xlfn.XLOOKUP(A89,Water!E:E,Water!M:M,"Error",0,1)="N/A","N",IF(_xlfn.XLOOKUP(A89,'Circular economy'!E:E,'Circular economy'!M:M,"Error",0,1)="N/A","N",IF(_xlfn.XLOOKUP(A89,Biodiversity!E:E,Biodiversity!N:N,"Error",0,1)="N/A","N","Y")))))</f>
        <v>Y</v>
      </c>
      <c r="G89" s="34" t="str">
        <f>IF(_xlfn.XLOOKUP(A89,'Climate mitigation'!E:E,'Climate mitigation'!M:M,"Error",0,1)="N/A","N",IF(_xlfn.XLOOKUP(A89,'Climate adaptation'!E:E,'Climate adaptation'!O:O,"Error",0,1)="N/A","N",IF(_xlfn.XLOOKUP(A89,Water!E:E,Water!N:N,"Error",0,1)="N/A","N",IF(_xlfn.XLOOKUP(A89,'Circular economy'!E:E,'Circular economy'!N:N,"Error",0,1)="N/A","N",IF(_xlfn.XLOOKUP(A89,'Pollution prevention'!E:E,'Pollution prevention'!N:N,"Error",0,1)="N/A","N","Y")))))</f>
        <v>N</v>
      </c>
      <c r="H89" s="34" t="str">
        <f t="shared" si="1"/>
        <v>Y</v>
      </c>
    </row>
    <row r="90" spans="1:8" ht="13">
      <c r="A90" s="35" t="s">
        <v>4080</v>
      </c>
      <c r="B90" s="34" t="s">
        <v>4152</v>
      </c>
      <c r="C90" s="34" t="str">
        <f>IF(_xlfn.XLOOKUP(A90,'Climate mitigation'!E:E,'Climate mitigation'!I:I,"Error",0,1)="N/A","N",IF(_xlfn.XLOOKUP(A90,Water!E:E,Water!K:K,"Error",0,1)="N/A","N",IF(_xlfn.XLOOKUP(A90,'Circular economy'!E:E,'Circular economy'!K:K,"Error",0,1)="N/A","N",IF(_xlfn.XLOOKUP(A90,'Pollution prevention'!E:E,'Pollution prevention'!K:K,"Error",0,1)="N/A","N",IF(_xlfn.XLOOKUP(A90,Biodiversity!E:E,Biodiversity!K:K,"Error",0,1)="N/A","N","Y")))))</f>
        <v>Y</v>
      </c>
      <c r="D90" s="34" t="str">
        <f>IF(_xlfn.XLOOKUP(A90,'Climate mitigation'!E:E,'Climate mitigation'!J:J,"Error",0,1)="N/A","N",IF(_xlfn.XLOOKUP(A90,'Climate adaptation'!E:E,'Climate adaptation'!L:L,"Error",0,1)="N/A","N",IF(_xlfn.XLOOKUP(A90,'Circular economy'!E:E,'Circular economy'!L:L,"Error",0,1)="N/A","N",IF(_xlfn.XLOOKUP(A90,'Pollution prevention'!E:E,'Pollution prevention'!L:L,"Error",0,1)="N/A","N",IF(_xlfn.XLOOKUP(A90,Biodiversity!E:E,Biodiversity!L:L,"Error",0,1)="N/A","N","Y")))))</f>
        <v>N</v>
      </c>
      <c r="E90" s="34" t="str">
        <f>IF(_xlfn.XLOOKUP(A90,'Climate mitigation'!E:E,'Climate mitigation'!K:K,"Error",0,1)="N/A","N",IF(_xlfn.XLOOKUP(A90,'Climate adaptation'!E:E,'Climate adaptation'!M:M,"Error",0,1)="N/A","N",IF(_xlfn.XLOOKUP(A90,Water!E:E,Water!L:L,"Error",0,1)="N/A","N",IF(_xlfn.XLOOKUP(A90,'Pollution prevention'!E:E,'Pollution prevention'!M:M,"Error",0,1)="N/A","N",IF(_xlfn.XLOOKUP(A90,Biodiversity!E:E,Biodiversity!M:M,"Error",0,1)="N/A","N","Y")))))</f>
        <v>Y</v>
      </c>
      <c r="F90" s="34" t="str">
        <f>IF(_xlfn.XLOOKUP(A90,'Climate mitigation'!E:E,'Climate mitigation'!L:L,"Error",0,1)="N/A","N",IF(_xlfn.XLOOKUP(A90,'Climate adaptation'!E:E,'Climate adaptation'!N:N,"Error",0,1)="N/A","N",IF(_xlfn.XLOOKUP(A90,Water!E:E,Water!M:M,"Error",0,1)="N/A","N",IF(_xlfn.XLOOKUP(A90,'Circular economy'!E:E,'Circular economy'!M:M,"Error",0,1)="N/A","N",IF(_xlfn.XLOOKUP(A90,Biodiversity!E:E,Biodiversity!N:N,"Error",0,1)="N/A","N","Y")))))</f>
        <v>Y</v>
      </c>
      <c r="G90" s="34" t="str">
        <f>IF(_xlfn.XLOOKUP(A90,'Climate mitigation'!E:E,'Climate mitigation'!M:M,"Error",0,1)="N/A","N",IF(_xlfn.XLOOKUP(A90,'Climate adaptation'!E:E,'Climate adaptation'!O:O,"Error",0,1)="N/A","N",IF(_xlfn.XLOOKUP(A90,Water!E:E,Water!N:N,"Error",0,1)="N/A","N",IF(_xlfn.XLOOKUP(A90,'Circular economy'!E:E,'Circular economy'!N:N,"Error",0,1)="N/A","N",IF(_xlfn.XLOOKUP(A90,'Pollution prevention'!E:E,'Pollution prevention'!N:N,"Error",0,1)="N/A","N","Y")))))</f>
        <v>N</v>
      </c>
      <c r="H90" s="34" t="str">
        <f t="shared" ref="H90:H103" si="2">IF(OR(B90="Y",C90="Y",D90="Y",E90="Y",F90="Y",G90="Y"),"Y","N")</f>
        <v>Y</v>
      </c>
    </row>
    <row r="91" spans="1:8" ht="13">
      <c r="A91" s="35" t="s">
        <v>4081</v>
      </c>
      <c r="B91" s="34" t="s">
        <v>4152</v>
      </c>
      <c r="C91" s="34" t="str">
        <f>IF(_xlfn.XLOOKUP(A91,'Climate mitigation'!E:E,'Climate mitigation'!I:I,"Error",0,1)="N/A","N",IF(_xlfn.XLOOKUP(A91,Water!E:E,Water!K:K,"Error",0,1)="N/A","N",IF(_xlfn.XLOOKUP(A91,'Circular economy'!E:E,'Circular economy'!K:K,"Error",0,1)="N/A","N",IF(_xlfn.XLOOKUP(A91,'Pollution prevention'!E:E,'Pollution prevention'!K:K,"Error",0,1)="N/A","N",IF(_xlfn.XLOOKUP(A91,Biodiversity!E:E,Biodiversity!K:K,"Error",0,1)="N/A","N","Y")))))</f>
        <v>Y</v>
      </c>
      <c r="D91" s="34" t="str">
        <f>IF(_xlfn.XLOOKUP(A91,'Climate mitigation'!E:E,'Climate mitigation'!J:J,"Error",0,1)="N/A","N",IF(_xlfn.XLOOKUP(A91,'Climate adaptation'!E:E,'Climate adaptation'!L:L,"Error",0,1)="N/A","N",IF(_xlfn.XLOOKUP(A91,'Circular economy'!E:E,'Circular economy'!L:L,"Error",0,1)="N/A","N",IF(_xlfn.XLOOKUP(A91,'Pollution prevention'!E:E,'Pollution prevention'!L:L,"Error",0,1)="N/A","N",IF(_xlfn.XLOOKUP(A91,Biodiversity!E:E,Biodiversity!L:L,"Error",0,1)="N/A","N","Y")))))</f>
        <v>Y</v>
      </c>
      <c r="E91" s="34" t="str">
        <f>IF(_xlfn.XLOOKUP(A91,'Climate mitigation'!E:E,'Climate mitigation'!K:K,"Error",0,1)="N/A","N",IF(_xlfn.XLOOKUP(A91,'Climate adaptation'!E:E,'Climate adaptation'!M:M,"Error",0,1)="N/A","N",IF(_xlfn.XLOOKUP(A91,Water!E:E,Water!L:L,"Error",0,1)="N/A","N",IF(_xlfn.XLOOKUP(A91,'Pollution prevention'!E:E,'Pollution prevention'!M:M,"Error",0,1)="N/A","N",IF(_xlfn.XLOOKUP(A91,Biodiversity!E:E,Biodiversity!M:M,"Error",0,1)="N/A","N","Y")))))</f>
        <v>Y</v>
      </c>
      <c r="F91" s="34" t="str">
        <f>IF(_xlfn.XLOOKUP(A91,'Climate mitigation'!E:E,'Climate mitigation'!L:L,"Error",0,1)="N/A","N",IF(_xlfn.XLOOKUP(A91,'Climate adaptation'!E:E,'Climate adaptation'!N:N,"Error",0,1)="N/A","N",IF(_xlfn.XLOOKUP(A91,Water!E:E,Water!M:M,"Error",0,1)="N/A","N",IF(_xlfn.XLOOKUP(A91,'Circular economy'!E:E,'Circular economy'!M:M,"Error",0,1)="N/A","N",IF(_xlfn.XLOOKUP(A91,Biodiversity!E:E,Biodiversity!N:N,"Error",0,1)="N/A","N","Y")))))</f>
        <v>Y</v>
      </c>
      <c r="G91" s="34" t="str">
        <f>IF(_xlfn.XLOOKUP(A91,'Climate mitigation'!E:E,'Climate mitigation'!M:M,"Error",0,1)="N/A","N",IF(_xlfn.XLOOKUP(A91,'Climate adaptation'!E:E,'Climate adaptation'!O:O,"Error",0,1)="N/A","N",IF(_xlfn.XLOOKUP(A91,Water!E:E,Water!N:N,"Error",0,1)="N/A","N",IF(_xlfn.XLOOKUP(A91,'Circular economy'!E:E,'Circular economy'!N:N,"Error",0,1)="N/A","N",IF(_xlfn.XLOOKUP(A91,'Pollution prevention'!E:E,'Pollution prevention'!N:N,"Error",0,1)="N/A","N","Y")))))</f>
        <v>N</v>
      </c>
      <c r="H91" s="34" t="str">
        <f t="shared" si="2"/>
        <v>Y</v>
      </c>
    </row>
    <row r="92" spans="1:8" ht="13">
      <c r="A92" s="35" t="s">
        <v>4082</v>
      </c>
      <c r="B92" s="34" t="str">
        <f>IF(_xlfn.XLOOKUP(A92,'Climate adaptation'!E:E,'Climate adaptation'!K:K,"Error",0,1)="N/A","N",IF(_xlfn.XLOOKUP(A92,Water!E:E,Water!J:J,"Error",0,1)="N/A","N",IF(_xlfn.XLOOKUP(A92,'Circular economy'!E:E,'Circular economy'!J:J,"Error",0,1)="N/A","N",IF(_xlfn.XLOOKUP(A92,'Pollution prevention'!E:E,'Pollution prevention'!J:J,"Error",0,1)="N/A","N",IF(_xlfn.XLOOKUP(A92,Biodiversity!E:E,Biodiversity!J:J,"Error",0,1)="N/A","N","Y")))))</f>
        <v>Y</v>
      </c>
      <c r="C92" s="34" t="str">
        <f>IF(_xlfn.XLOOKUP(A92,'Climate mitigation'!E:E,'Climate mitigation'!I:I,"Error",0,1)="N/A","N",IF(_xlfn.XLOOKUP(A92,Water!E:E,Water!K:K,"Error",0,1)="N/A","N",IF(_xlfn.XLOOKUP(A92,'Circular economy'!E:E,'Circular economy'!K:K,"Error",0,1)="N/A","N",IF(_xlfn.XLOOKUP(A92,'Pollution prevention'!E:E,'Pollution prevention'!K:K,"Error",0,1)="N/A","N",IF(_xlfn.XLOOKUP(A92,Biodiversity!E:E,Biodiversity!K:K,"Error",0,1)="N/A","N","Y")))))</f>
        <v>Y</v>
      </c>
      <c r="D92" s="34" t="str">
        <f>IF(_xlfn.XLOOKUP(A92,'Climate mitigation'!E:E,'Climate mitigation'!J:J,"Error",0,1)="N/A","N",IF(_xlfn.XLOOKUP(A92,'Climate adaptation'!E:E,'Climate adaptation'!L:L,"Error",0,1)="N/A","N",IF(_xlfn.XLOOKUP(A92,'Circular economy'!E:E,'Circular economy'!L:L,"Error",0,1)="N/A","N",IF(_xlfn.XLOOKUP(A92,'Pollution prevention'!E:E,'Pollution prevention'!L:L,"Error",0,1)="N/A","N",IF(_xlfn.XLOOKUP(A92,Biodiversity!E:E,Biodiversity!L:L,"Error",0,1)="N/A","N","Y")))))</f>
        <v>Y</v>
      </c>
      <c r="E92" s="34" t="str">
        <f>IF(_xlfn.XLOOKUP(A92,'Climate mitigation'!E:E,'Climate mitigation'!K:K,"Error",0,1)="N/A","N",IF(_xlfn.XLOOKUP(A92,'Climate adaptation'!E:E,'Climate adaptation'!M:M,"Error",0,1)="N/A","N",IF(_xlfn.XLOOKUP(A92,Water!E:E,Water!L:L,"Error",0,1)="N/A","N",IF(_xlfn.XLOOKUP(A92,'Pollution prevention'!E:E,'Pollution prevention'!M:M,"Error",0,1)="N/A","N",IF(_xlfn.XLOOKUP(A92,Biodiversity!E:E,Biodiversity!M:M,"Error",0,1)="N/A","N","Y")))))</f>
        <v>Y</v>
      </c>
      <c r="F92" s="34" t="str">
        <f>IF(_xlfn.XLOOKUP(A92,'Climate mitigation'!E:E,'Climate mitigation'!L:L,"Error",0,1)="N/A","N",IF(_xlfn.XLOOKUP(A92,'Climate adaptation'!E:E,'Climate adaptation'!N:N,"Error",0,1)="N/A","N",IF(_xlfn.XLOOKUP(A92,Water!E:E,Water!M:M,"Error",0,1)="N/A","N",IF(_xlfn.XLOOKUP(A92,'Circular economy'!E:E,'Circular economy'!M:M,"Error",0,1)="N/A","N",IF(_xlfn.XLOOKUP(A92,Biodiversity!E:E,Biodiversity!N:N,"Error",0,1)="N/A","N","Y")))))</f>
        <v>Y</v>
      </c>
      <c r="G92" s="34" t="str">
        <f>IF(_xlfn.XLOOKUP(A92,'Climate mitigation'!E:E,'Climate mitigation'!M:M,"Error",0,1)="N/A","N",IF(_xlfn.XLOOKUP(A92,'Climate adaptation'!E:E,'Climate adaptation'!O:O,"Error",0,1)="N/A","N",IF(_xlfn.XLOOKUP(A92,Water!E:E,Water!N:N,"Error",0,1)="N/A","N",IF(_xlfn.XLOOKUP(A92,'Circular economy'!E:E,'Circular economy'!N:N,"Error",0,1)="N/A","N",IF(_xlfn.XLOOKUP(A92,'Pollution prevention'!E:E,'Pollution prevention'!N:N,"Error",0,1)="N/A","N","Y")))))</f>
        <v>Y</v>
      </c>
      <c r="H92" s="34" t="str">
        <f t="shared" si="2"/>
        <v>Y</v>
      </c>
    </row>
    <row r="93" spans="1:8" ht="13">
      <c r="A93" s="35" t="s">
        <v>4083</v>
      </c>
      <c r="B93" s="34" t="str">
        <f>IF(_xlfn.XLOOKUP(A93,'Climate adaptation'!E:E,'Climate adaptation'!K:K,"Error",0,1)="N/A","N",IF(_xlfn.XLOOKUP(A93,Water!E:E,Water!J:J,"Error",0,1)="N/A","N",IF(_xlfn.XLOOKUP(A93,'Circular economy'!E:E,'Circular economy'!J:J,"Error",0,1)="N/A","N",IF(_xlfn.XLOOKUP(A93,'Pollution prevention'!E:E,'Pollution prevention'!J:J,"Error",0,1)="N/A","N",IF(_xlfn.XLOOKUP(A93,Biodiversity!E:E,Biodiversity!J:J,"Error",0,1)="N/A","N","Y")))))</f>
        <v>Y</v>
      </c>
      <c r="C93" s="34" t="str">
        <f>IF(_xlfn.XLOOKUP(A93,'Climate mitigation'!E:E,'Climate mitigation'!I:I,"Error",0,1)="N/A","N",IF(_xlfn.XLOOKUP(A93,Water!E:E,Water!K:K,"Error",0,1)="N/A","N",IF(_xlfn.XLOOKUP(A93,'Circular economy'!E:E,'Circular economy'!K:K,"Error",0,1)="N/A","N",IF(_xlfn.XLOOKUP(A93,'Pollution prevention'!E:E,'Pollution prevention'!K:K,"Error",0,1)="N/A","N",IF(_xlfn.XLOOKUP(A93,Biodiversity!E:E,Biodiversity!K:K,"Error",0,1)="N/A","N","Y")))))</f>
        <v>Y</v>
      </c>
      <c r="D93" s="34" t="str">
        <f>IF(_xlfn.XLOOKUP(A93,'Climate mitigation'!E:E,'Climate mitigation'!J:J,"Error",0,1)="N/A","N",IF(_xlfn.XLOOKUP(A93,'Climate adaptation'!E:E,'Climate adaptation'!L:L,"Error",0,1)="N/A","N",IF(_xlfn.XLOOKUP(A93,'Circular economy'!E:E,'Circular economy'!L:L,"Error",0,1)="N/A","N",IF(_xlfn.XLOOKUP(A93,'Pollution prevention'!E:E,'Pollution prevention'!L:L,"Error",0,1)="N/A","N",IF(_xlfn.XLOOKUP(A93,Biodiversity!E:E,Biodiversity!L:L,"Error",0,1)="N/A","N","Y")))))</f>
        <v>Y</v>
      </c>
      <c r="E93" s="34" t="str">
        <f>IF(_xlfn.XLOOKUP(A93,'Climate mitigation'!E:E,'Climate mitigation'!K:K,"Error",0,1)="N/A","N",IF(_xlfn.XLOOKUP(A93,'Climate adaptation'!E:E,'Climate adaptation'!M:M,"Error",0,1)="N/A","N",IF(_xlfn.XLOOKUP(A93,Water!E:E,Water!L:L,"Error",0,1)="N/A","N",IF(_xlfn.XLOOKUP(A93,'Pollution prevention'!E:E,'Pollution prevention'!M:M,"Error",0,1)="N/A","N",IF(_xlfn.XLOOKUP(A93,Biodiversity!E:E,Biodiversity!M:M,"Error",0,1)="N/A","N","Y")))))</f>
        <v>Y</v>
      </c>
      <c r="F93" s="34" t="str">
        <f>IF(_xlfn.XLOOKUP(A93,'Climate mitigation'!E:E,'Climate mitigation'!L:L,"Error",0,1)="N/A","N",IF(_xlfn.XLOOKUP(A93,'Climate adaptation'!E:E,'Climate adaptation'!N:N,"Error",0,1)="N/A","N",IF(_xlfn.XLOOKUP(A93,Water!E:E,Water!M:M,"Error",0,1)="N/A","N",IF(_xlfn.XLOOKUP(A93,'Circular economy'!E:E,'Circular economy'!M:M,"Error",0,1)="N/A","N",IF(_xlfn.XLOOKUP(A93,Biodiversity!E:E,Biodiversity!N:N,"Error",0,1)="N/A","N","Y")))))</f>
        <v>Y</v>
      </c>
      <c r="G93" s="34" t="str">
        <f>IF(_xlfn.XLOOKUP(A93,'Climate mitigation'!E:E,'Climate mitigation'!M:M,"Error",0,1)="N/A","N",IF(_xlfn.XLOOKUP(A93,'Climate adaptation'!E:E,'Climate adaptation'!O:O,"Error",0,1)="N/A","N",IF(_xlfn.XLOOKUP(A93,Water!E:E,Water!N:N,"Error",0,1)="N/A","N",IF(_xlfn.XLOOKUP(A93,'Circular economy'!E:E,'Circular economy'!N:N,"Error",0,1)="N/A","N",IF(_xlfn.XLOOKUP(A93,'Pollution prevention'!E:E,'Pollution prevention'!N:N,"Error",0,1)="N/A","N","Y")))))</f>
        <v>N</v>
      </c>
      <c r="H93" s="34" t="str">
        <f t="shared" si="2"/>
        <v>Y</v>
      </c>
    </row>
    <row r="94" spans="1:8" ht="26">
      <c r="A94" s="35" t="s">
        <v>4084</v>
      </c>
      <c r="B94" s="34" t="str">
        <f>IF(_xlfn.XLOOKUP(A94,'Climate adaptation'!E:E,'Climate adaptation'!K:K,"Error",0,1)="N/A","N",IF(_xlfn.XLOOKUP(A94,Water!E:E,Water!J:J,"Error",0,1)="N/A","N",IF(_xlfn.XLOOKUP(A94,'Circular economy'!E:E,'Circular economy'!J:J,"Error",0,1)="N/A","N",IF(_xlfn.XLOOKUP(A94,'Pollution prevention'!E:E,'Pollution prevention'!J:J,"Error",0,1)="N/A","N",IF(_xlfn.XLOOKUP(A94,Biodiversity!E:E,Biodiversity!J:J,"Error",0,1)="N/A","N","Y")))))</f>
        <v>Y</v>
      </c>
      <c r="C94" s="34" t="str">
        <f>IF(_xlfn.XLOOKUP(A94,'Climate mitigation'!E:E,'Climate mitigation'!I:I,"Error",0,1)="N/A","N",IF(_xlfn.XLOOKUP(A94,Water!E:E,Water!K:K,"Error",0,1)="N/A","N",IF(_xlfn.XLOOKUP(A94,'Circular economy'!E:E,'Circular economy'!K:K,"Error",0,1)="N/A","N",IF(_xlfn.XLOOKUP(A94,'Pollution prevention'!E:E,'Pollution prevention'!K:K,"Error",0,1)="N/A","N",IF(_xlfn.XLOOKUP(A94,Biodiversity!E:E,Biodiversity!K:K,"Error",0,1)="N/A","N","Y")))))</f>
        <v>Y</v>
      </c>
      <c r="D94" s="34" t="str">
        <f>IF(_xlfn.XLOOKUP(A94,'Climate mitigation'!E:E,'Climate mitigation'!J:J,"Error",0,1)="N/A","N",IF(_xlfn.XLOOKUP(A94,'Climate adaptation'!E:E,'Climate adaptation'!L:L,"Error",0,1)="N/A","N",IF(_xlfn.XLOOKUP(A94,'Circular economy'!E:E,'Circular economy'!L:L,"Error",0,1)="N/A","N",IF(_xlfn.XLOOKUP(A94,'Pollution prevention'!E:E,'Pollution prevention'!L:L,"Error",0,1)="N/A","N",IF(_xlfn.XLOOKUP(A94,Biodiversity!E:E,Biodiversity!L:L,"Error",0,1)="N/A","N","Y")))))</f>
        <v>N</v>
      </c>
      <c r="E94" s="34" t="str">
        <f>IF(_xlfn.XLOOKUP(A94,'Climate mitigation'!E:E,'Climate mitigation'!K:K,"Error",0,1)="N/A","N",IF(_xlfn.XLOOKUP(A94,'Climate adaptation'!E:E,'Climate adaptation'!M:M,"Error",0,1)="N/A","N",IF(_xlfn.XLOOKUP(A94,Water!E:E,Water!L:L,"Error",0,1)="N/A","N",IF(_xlfn.XLOOKUP(A94,'Pollution prevention'!E:E,'Pollution prevention'!M:M,"Error",0,1)="N/A","N",IF(_xlfn.XLOOKUP(A94,Biodiversity!E:E,Biodiversity!M:M,"Error",0,1)="N/A","N","Y")))))</f>
        <v>N</v>
      </c>
      <c r="F94" s="34" t="str">
        <f>IF(_xlfn.XLOOKUP(A94,'Climate mitigation'!E:E,'Climate mitigation'!L:L,"Error",0,1)="N/A","N",IF(_xlfn.XLOOKUP(A94,'Climate adaptation'!E:E,'Climate adaptation'!N:N,"Error",0,1)="N/A","N",IF(_xlfn.XLOOKUP(A94,Water!E:E,Water!M:M,"Error",0,1)="N/A","N",IF(_xlfn.XLOOKUP(A94,'Circular economy'!E:E,'Circular economy'!M:M,"Error",0,1)="N/A","N",IF(_xlfn.XLOOKUP(A94,Biodiversity!E:E,Biodiversity!N:N,"Error",0,1)="N/A","N","Y")))))</f>
        <v>Y</v>
      </c>
      <c r="G94" s="34" t="str">
        <f>IF(_xlfn.XLOOKUP(A94,'Climate mitigation'!E:E,'Climate mitigation'!M:M,"Error",0,1)="N/A","N",IF(_xlfn.XLOOKUP(A94,'Climate adaptation'!E:E,'Climate adaptation'!O:O,"Error",0,1)="N/A","N",IF(_xlfn.XLOOKUP(A94,Water!E:E,Water!N:N,"Error",0,1)="N/A","N",IF(_xlfn.XLOOKUP(A94,'Circular economy'!E:E,'Circular economy'!N:N,"Error",0,1)="N/A","N",IF(_xlfn.XLOOKUP(A94,'Pollution prevention'!E:E,'Pollution prevention'!N:N,"Error",0,1)="N/A","N","Y")))))</f>
        <v>N</v>
      </c>
      <c r="H94" s="34" t="str">
        <f t="shared" si="2"/>
        <v>Y</v>
      </c>
    </row>
    <row r="95" spans="1:8" ht="39">
      <c r="A95" s="35" t="s">
        <v>4085</v>
      </c>
      <c r="B95" s="34" t="str">
        <f>IF(_xlfn.XLOOKUP(A95,'Climate adaptation'!E:E,'Climate adaptation'!K:K,"Error",0,1)="N/A","N",IF(_xlfn.XLOOKUP(A95,Water!E:E,Water!J:J,"Error",0,1)="N/A","N",IF(_xlfn.XLOOKUP(A95,'Circular economy'!E:E,'Circular economy'!J:J,"Error",0,1)="N/A","N",IF(_xlfn.XLOOKUP(A95,'Pollution prevention'!E:E,'Pollution prevention'!J:J,"Error",0,1)="N/A","N",IF(_xlfn.XLOOKUP(A95,Biodiversity!E:E,Biodiversity!J:J,"Error",0,1)="N/A","N","Y")))))</f>
        <v>Y</v>
      </c>
      <c r="C95" s="34" t="str">
        <f>IF(_xlfn.XLOOKUP(A95,'Climate mitigation'!E:E,'Climate mitigation'!I:I,"Error",0,1)="N/A","N",IF(_xlfn.XLOOKUP(A95,Water!E:E,Water!K:K,"Error",0,1)="N/A","N",IF(_xlfn.XLOOKUP(A95,'Circular economy'!E:E,'Circular economy'!K:K,"Error",0,1)="N/A","N",IF(_xlfn.XLOOKUP(A95,'Pollution prevention'!E:E,'Pollution prevention'!K:K,"Error",0,1)="N/A","N",IF(_xlfn.XLOOKUP(A95,Biodiversity!E:E,Biodiversity!K:K,"Error",0,1)="N/A","N","Y")))))</f>
        <v>Y</v>
      </c>
      <c r="D95" s="34" t="str">
        <f>IF(_xlfn.XLOOKUP(A95,'Climate mitigation'!E:E,'Climate mitigation'!J:J,"Error",0,1)="N/A","N",IF(_xlfn.XLOOKUP(A95,'Climate adaptation'!E:E,'Climate adaptation'!L:L,"Error",0,1)="N/A","N",IF(_xlfn.XLOOKUP(A95,'Circular economy'!E:E,'Circular economy'!L:L,"Error",0,1)="N/A","N",IF(_xlfn.XLOOKUP(A95,'Pollution prevention'!E:E,'Pollution prevention'!L:L,"Error",0,1)="N/A","N",IF(_xlfn.XLOOKUP(A95,Biodiversity!E:E,Biodiversity!L:L,"Error",0,1)="N/A","N","Y")))))</f>
        <v>N</v>
      </c>
      <c r="E95" s="34" t="str">
        <f>IF(_xlfn.XLOOKUP(A95,'Climate mitigation'!E:E,'Climate mitigation'!K:K,"Error",0,1)="N/A","N",IF(_xlfn.XLOOKUP(A95,'Climate adaptation'!E:E,'Climate adaptation'!M:M,"Error",0,1)="N/A","N",IF(_xlfn.XLOOKUP(A95,Water!E:E,Water!L:L,"Error",0,1)="N/A","N",IF(_xlfn.XLOOKUP(A95,'Pollution prevention'!E:E,'Pollution prevention'!M:M,"Error",0,1)="N/A","N",IF(_xlfn.XLOOKUP(A95,Biodiversity!E:E,Biodiversity!M:M,"Error",0,1)="N/A","N","Y")))))</f>
        <v>N</v>
      </c>
      <c r="F95" s="34" t="str">
        <f>IF(_xlfn.XLOOKUP(A95,'Climate mitigation'!E:E,'Climate mitigation'!L:L,"Error",0,1)="N/A","N",IF(_xlfn.XLOOKUP(A95,'Climate adaptation'!E:E,'Climate adaptation'!N:N,"Error",0,1)="N/A","N",IF(_xlfn.XLOOKUP(A95,Water!E:E,Water!M:M,"Error",0,1)="N/A","N",IF(_xlfn.XLOOKUP(A95,'Circular economy'!E:E,'Circular economy'!M:M,"Error",0,1)="N/A","N",IF(_xlfn.XLOOKUP(A95,Biodiversity!E:E,Biodiversity!N:N,"Error",0,1)="N/A","N","Y")))))</f>
        <v>N</v>
      </c>
      <c r="G95" s="34" t="str">
        <f>IF(_xlfn.XLOOKUP(A95,'Climate mitigation'!E:E,'Climate mitigation'!M:M,"Error",0,1)="N/A","N",IF(_xlfn.XLOOKUP(A95,'Climate adaptation'!E:E,'Climate adaptation'!O:O,"Error",0,1)="N/A","N",IF(_xlfn.XLOOKUP(A95,Water!E:E,Water!N:N,"Error",0,1)="N/A","N",IF(_xlfn.XLOOKUP(A95,'Circular economy'!E:E,'Circular economy'!N:N,"Error",0,1)="N/A","N",IF(_xlfn.XLOOKUP(A95,'Pollution prevention'!E:E,'Pollution prevention'!N:N,"Error",0,1)="N/A","N","Y")))))</f>
        <v>N</v>
      </c>
      <c r="H95" s="34" t="str">
        <f t="shared" si="2"/>
        <v>Y</v>
      </c>
    </row>
    <row r="96" spans="1:8" ht="39">
      <c r="A96" s="35" t="s">
        <v>4086</v>
      </c>
      <c r="B96" s="34" t="str">
        <f>IF(_xlfn.XLOOKUP(A96,'Climate adaptation'!E:E,'Climate adaptation'!K:K,"Error",0,1)="N/A","N",IF(_xlfn.XLOOKUP(A96,Water!E:E,Water!J:J,"Error",0,1)="N/A","N",IF(_xlfn.XLOOKUP(A96,'Circular economy'!E:E,'Circular economy'!J:J,"Error",0,1)="N/A","N",IF(_xlfn.XLOOKUP(A96,'Pollution prevention'!E:E,'Pollution prevention'!J:J,"Error",0,1)="N/A","N",IF(_xlfn.XLOOKUP(A96,Biodiversity!E:E,Biodiversity!J:J,"Error",0,1)="N/A","N","Y")))))</f>
        <v>Y</v>
      </c>
      <c r="C96" s="34" t="str">
        <f>IF(_xlfn.XLOOKUP(A96,'Climate mitigation'!E:E,'Climate mitigation'!I:I,"Error",0,1)="N/A","N",IF(_xlfn.XLOOKUP(A96,Water!E:E,Water!K:K,"Error",0,1)="N/A","N",IF(_xlfn.XLOOKUP(A96,'Circular economy'!E:E,'Circular economy'!K:K,"Error",0,1)="N/A","N",IF(_xlfn.XLOOKUP(A96,'Pollution prevention'!E:E,'Pollution prevention'!K:K,"Error",0,1)="N/A","N",IF(_xlfn.XLOOKUP(A96,Biodiversity!E:E,Biodiversity!K:K,"Error",0,1)="N/A","N","Y")))))</f>
        <v>Y</v>
      </c>
      <c r="D96" s="34" t="str">
        <f>IF(_xlfn.XLOOKUP(A96,'Climate mitigation'!E:E,'Climate mitigation'!J:J,"Error",0,1)="N/A","N",IF(_xlfn.XLOOKUP(A96,'Climate adaptation'!E:E,'Climate adaptation'!L:L,"Error",0,1)="N/A","N",IF(_xlfn.XLOOKUP(A96,'Circular economy'!E:E,'Circular economy'!L:L,"Error",0,1)="N/A","N",IF(_xlfn.XLOOKUP(A96,'Pollution prevention'!E:E,'Pollution prevention'!L:L,"Error",0,1)="N/A","N",IF(_xlfn.XLOOKUP(A96,Biodiversity!E:E,Biodiversity!L:L,"Error",0,1)="N/A","N","Y")))))</f>
        <v>N</v>
      </c>
      <c r="E96" s="34" t="str">
        <f>IF(_xlfn.XLOOKUP(A96,'Climate mitigation'!E:E,'Climate mitigation'!K:K,"Error",0,1)="N/A","N",IF(_xlfn.XLOOKUP(A96,'Climate adaptation'!E:E,'Climate adaptation'!M:M,"Error",0,1)="N/A","N",IF(_xlfn.XLOOKUP(A96,Water!E:E,Water!L:L,"Error",0,1)="N/A","N",IF(_xlfn.XLOOKUP(A96,'Pollution prevention'!E:E,'Pollution prevention'!M:M,"Error",0,1)="N/A","N",IF(_xlfn.XLOOKUP(A96,Biodiversity!E:E,Biodiversity!M:M,"Error",0,1)="N/A","N","Y")))))</f>
        <v>N</v>
      </c>
      <c r="F96" s="34" t="str">
        <f>IF(_xlfn.XLOOKUP(A96,'Climate mitigation'!E:E,'Climate mitigation'!L:L,"Error",0,1)="N/A","N",IF(_xlfn.XLOOKUP(A96,'Climate adaptation'!E:E,'Climate adaptation'!N:N,"Error",0,1)="N/A","N",IF(_xlfn.XLOOKUP(A96,Water!E:E,Water!M:M,"Error",0,1)="N/A","N",IF(_xlfn.XLOOKUP(A96,'Circular economy'!E:E,'Circular economy'!M:M,"Error",0,1)="N/A","N",IF(_xlfn.XLOOKUP(A96,Biodiversity!E:E,Biodiversity!N:N,"Error",0,1)="N/A","N","Y")))))</f>
        <v>N</v>
      </c>
      <c r="G96" s="34" t="str">
        <f>IF(_xlfn.XLOOKUP(A96,'Climate mitigation'!E:E,'Climate mitigation'!M:M,"Error",0,1)="N/A","N",IF(_xlfn.XLOOKUP(A96,'Climate adaptation'!E:E,'Climate adaptation'!O:O,"Error",0,1)="N/A","N",IF(_xlfn.XLOOKUP(A96,Water!E:E,Water!N:N,"Error",0,1)="N/A","N",IF(_xlfn.XLOOKUP(A96,'Circular economy'!E:E,'Circular economy'!N:N,"Error",0,1)="N/A","N",IF(_xlfn.XLOOKUP(A96,'Pollution prevention'!E:E,'Pollution prevention'!N:N,"Error",0,1)="N/A","N","Y")))))</f>
        <v>N</v>
      </c>
      <c r="H96" s="34" t="str">
        <f t="shared" si="2"/>
        <v>Y</v>
      </c>
    </row>
    <row r="97" spans="1:8" ht="26">
      <c r="A97" s="35" t="s">
        <v>4087</v>
      </c>
      <c r="B97" s="34" t="str">
        <f>IF(_xlfn.XLOOKUP(A97,'Climate adaptation'!E:E,'Climate adaptation'!K:K,"Error",0,1)="N/A","N",IF(_xlfn.XLOOKUP(A97,Water!E:E,Water!J:J,"Error",0,1)="N/A","N",IF(_xlfn.XLOOKUP(A97,'Circular economy'!E:E,'Circular economy'!J:J,"Error",0,1)="N/A","N",IF(_xlfn.XLOOKUP(A97,'Pollution prevention'!E:E,'Pollution prevention'!J:J,"Error",0,1)="N/A","N",IF(_xlfn.XLOOKUP(A97,Biodiversity!E:E,Biodiversity!J:J,"Error",0,1)="N/A","N","Y")))))</f>
        <v>Y</v>
      </c>
      <c r="C97" s="34" t="str">
        <f>IF(_xlfn.XLOOKUP(A97,'Climate mitigation'!E:E,'Climate mitigation'!I:I,"Error",0,1)="N/A","N",IF(_xlfn.XLOOKUP(A97,Water!E:E,Water!K:K,"Error",0,1)="N/A","N",IF(_xlfn.XLOOKUP(A97,'Circular economy'!E:E,'Circular economy'!K:K,"Error",0,1)="N/A","N",IF(_xlfn.XLOOKUP(A97,'Pollution prevention'!E:E,'Pollution prevention'!K:K,"Error",0,1)="N/A","N",IF(_xlfn.XLOOKUP(A97,Biodiversity!E:E,Biodiversity!K:K,"Error",0,1)="N/A","N","Y")))))</f>
        <v>Y</v>
      </c>
      <c r="D97" s="34" t="str">
        <f>IF(_xlfn.XLOOKUP(A97,'Climate mitigation'!E:E,'Climate mitigation'!J:J,"Error",0,1)="N/A","N",IF(_xlfn.XLOOKUP(A97,'Climate adaptation'!E:E,'Climate adaptation'!L:L,"Error",0,1)="N/A","N",IF(_xlfn.XLOOKUP(A97,'Circular economy'!E:E,'Circular economy'!L:L,"Error",0,1)="N/A","N",IF(_xlfn.XLOOKUP(A97,'Pollution prevention'!E:E,'Pollution prevention'!L:L,"Error",0,1)="N/A","N",IF(_xlfn.XLOOKUP(A97,Biodiversity!E:E,Biodiversity!L:L,"Error",0,1)="N/A","N","Y")))))</f>
        <v>N</v>
      </c>
      <c r="E97" s="34" t="str">
        <f>IF(_xlfn.XLOOKUP(A97,'Climate mitigation'!E:E,'Climate mitigation'!K:K,"Error",0,1)="N/A","N",IF(_xlfn.XLOOKUP(A97,'Climate adaptation'!E:E,'Climate adaptation'!M:M,"Error",0,1)="N/A","N",IF(_xlfn.XLOOKUP(A97,Water!E:E,Water!L:L,"Error",0,1)="N/A","N",IF(_xlfn.XLOOKUP(A97,'Pollution prevention'!E:E,'Pollution prevention'!M:M,"Error",0,1)="N/A","N",IF(_xlfn.XLOOKUP(A97,Biodiversity!E:E,Biodiversity!M:M,"Error",0,1)="N/A","N","Y")))))</f>
        <v>N</v>
      </c>
      <c r="F97" s="34" t="str">
        <f>IF(_xlfn.XLOOKUP(A97,'Climate mitigation'!E:E,'Climate mitigation'!L:L,"Error",0,1)="N/A","N",IF(_xlfn.XLOOKUP(A97,'Climate adaptation'!E:E,'Climate adaptation'!N:N,"Error",0,1)="N/A","N",IF(_xlfn.XLOOKUP(A97,Water!E:E,Water!M:M,"Error",0,1)="N/A","N",IF(_xlfn.XLOOKUP(A97,'Circular economy'!E:E,'Circular economy'!M:M,"Error",0,1)="N/A","N",IF(_xlfn.XLOOKUP(A97,Biodiversity!E:E,Biodiversity!N:N,"Error",0,1)="N/A","N","Y")))))</f>
        <v>N</v>
      </c>
      <c r="G97" s="34" t="str">
        <f>IF(_xlfn.XLOOKUP(A97,'Climate mitigation'!E:E,'Climate mitigation'!M:M,"Error",0,1)="N/A","N",IF(_xlfn.XLOOKUP(A97,'Climate adaptation'!E:E,'Climate adaptation'!O:O,"Error",0,1)="N/A","N",IF(_xlfn.XLOOKUP(A97,Water!E:E,Water!N:N,"Error",0,1)="N/A","N",IF(_xlfn.XLOOKUP(A97,'Circular economy'!E:E,'Circular economy'!N:N,"Error",0,1)="N/A","N",IF(_xlfn.XLOOKUP(A97,'Pollution prevention'!E:E,'Pollution prevention'!N:N,"Error",0,1)="N/A","N","Y")))))</f>
        <v>N</v>
      </c>
      <c r="H97" s="34" t="str">
        <f t="shared" si="2"/>
        <v>Y</v>
      </c>
    </row>
    <row r="98" spans="1:8" ht="13">
      <c r="A98" s="35" t="s">
        <v>4088</v>
      </c>
      <c r="B98" s="34" t="str">
        <f>IF(_xlfn.XLOOKUP(A98,'Climate adaptation'!E:E,'Climate adaptation'!K:K,"Error",0,1)="N/A","N",IF(_xlfn.XLOOKUP(A98,Water!E:E,Water!J:J,"Error",0,1)="N/A","N",IF(_xlfn.XLOOKUP(A98,'Circular economy'!E:E,'Circular economy'!J:J,"Error",0,1)="N/A","N",IF(_xlfn.XLOOKUP(A98,'Pollution prevention'!E:E,'Pollution prevention'!J:J,"Error",0,1)="N/A","N",IF(_xlfn.XLOOKUP(A98,Biodiversity!E:E,Biodiversity!J:J,"Error",0,1)="N/A","N","Y")))))</f>
        <v>Y</v>
      </c>
      <c r="C98" s="34" t="str">
        <f>IF(_xlfn.XLOOKUP(A98,'Climate mitigation'!E:E,'Climate mitigation'!I:I,"Error",0,1)="N/A","N",IF(_xlfn.XLOOKUP(A98,Water!E:E,Water!K:K,"Error",0,1)="N/A","N",IF(_xlfn.XLOOKUP(A98,'Circular economy'!E:E,'Circular economy'!K:K,"Error",0,1)="N/A","N",IF(_xlfn.XLOOKUP(A98,'Pollution prevention'!E:E,'Pollution prevention'!K:K,"Error",0,1)="N/A","N",IF(_xlfn.XLOOKUP(A98,Biodiversity!E:E,Biodiversity!K:K,"Error",0,1)="N/A","N","Y")))))</f>
        <v>Y</v>
      </c>
      <c r="D98" s="34" t="str">
        <f>IF(_xlfn.XLOOKUP(A98,'Climate mitigation'!E:E,'Climate mitigation'!J:J,"Error",0,1)="N/A","N",IF(_xlfn.XLOOKUP(A98,'Climate adaptation'!E:E,'Climate adaptation'!L:L,"Error",0,1)="N/A","N",IF(_xlfn.XLOOKUP(A98,'Circular economy'!E:E,'Circular economy'!L:L,"Error",0,1)="N/A","N",IF(_xlfn.XLOOKUP(A98,'Pollution prevention'!E:E,'Pollution prevention'!L:L,"Error",0,1)="N/A","N",IF(_xlfn.XLOOKUP(A98,Biodiversity!E:E,Biodiversity!L:L,"Error",0,1)="N/A","N","Y")))))</f>
        <v>N</v>
      </c>
      <c r="E98" s="34" t="str">
        <f>IF(_xlfn.XLOOKUP(A98,'Climate mitigation'!E:E,'Climate mitigation'!K:K,"Error",0,1)="N/A","N",IF(_xlfn.XLOOKUP(A98,'Climate adaptation'!E:E,'Climate adaptation'!M:M,"Error",0,1)="N/A","N",IF(_xlfn.XLOOKUP(A98,Water!E:E,Water!L:L,"Error",0,1)="N/A","N",IF(_xlfn.XLOOKUP(A98,'Pollution prevention'!E:E,'Pollution prevention'!M:M,"Error",0,1)="N/A","N",IF(_xlfn.XLOOKUP(A98,Biodiversity!E:E,Biodiversity!M:M,"Error",0,1)="N/A","N","Y")))))</f>
        <v>N</v>
      </c>
      <c r="F98" s="34" t="str">
        <f>IF(_xlfn.XLOOKUP(A98,'Climate mitigation'!E:E,'Climate mitigation'!L:L,"Error",0,1)="N/A","N",IF(_xlfn.XLOOKUP(A98,'Climate adaptation'!E:E,'Climate adaptation'!N:N,"Error",0,1)="N/A","N",IF(_xlfn.XLOOKUP(A98,Water!E:E,Water!M:M,"Error",0,1)="N/A","N",IF(_xlfn.XLOOKUP(A98,'Circular economy'!E:E,'Circular economy'!M:M,"Error",0,1)="N/A","N",IF(_xlfn.XLOOKUP(A98,Biodiversity!E:E,Biodiversity!N:N,"Error",0,1)="N/A","N","Y")))))</f>
        <v>N</v>
      </c>
      <c r="G98" s="34" t="str">
        <f>IF(_xlfn.XLOOKUP(A98,'Climate mitigation'!E:E,'Climate mitigation'!M:M,"Error",0,1)="N/A","N",IF(_xlfn.XLOOKUP(A98,'Climate adaptation'!E:E,'Climate adaptation'!O:O,"Error",0,1)="N/A","N",IF(_xlfn.XLOOKUP(A98,Water!E:E,Water!N:N,"Error",0,1)="N/A","N",IF(_xlfn.XLOOKUP(A98,'Circular economy'!E:E,'Circular economy'!N:N,"Error",0,1)="N/A","N",IF(_xlfn.XLOOKUP(A98,'Pollution prevention'!E:E,'Pollution prevention'!N:N,"Error",0,1)="N/A","N","Y")))))</f>
        <v>N</v>
      </c>
      <c r="H98" s="34" t="str">
        <f t="shared" si="2"/>
        <v>Y</v>
      </c>
    </row>
    <row r="99" spans="1:8" ht="13">
      <c r="A99" s="35" t="s">
        <v>4089</v>
      </c>
      <c r="B99" s="34" t="str">
        <f>IF(_xlfn.XLOOKUP(A99,'Climate adaptation'!E:E,'Climate adaptation'!K:K,"Error",0,1)="N/A","N",IF(_xlfn.XLOOKUP(A99,Water!E:E,Water!J:J,"Error",0,1)="N/A","N",IF(_xlfn.XLOOKUP(A99,'Circular economy'!E:E,'Circular economy'!J:J,"Error",0,1)="N/A","N",IF(_xlfn.XLOOKUP(A99,'Pollution prevention'!E:E,'Pollution prevention'!J:J,"Error",0,1)="N/A","N",IF(_xlfn.XLOOKUP(A99,Biodiversity!E:E,Biodiversity!J:J,"Error",0,1)="N/A","N","Y")))))</f>
        <v>Y</v>
      </c>
      <c r="C99" s="34" t="str">
        <f>IF(_xlfn.XLOOKUP(A99,'Climate mitigation'!E:E,'Climate mitigation'!I:I,"Error",0,1)="N/A","N",IF(_xlfn.XLOOKUP(A99,Water!E:E,Water!K:K,"Error",0,1)="N/A","N",IF(_xlfn.XLOOKUP(A99,'Circular economy'!E:E,'Circular economy'!K:K,"Error",0,1)="N/A","N",IF(_xlfn.XLOOKUP(A99,'Pollution prevention'!E:E,'Pollution prevention'!K:K,"Error",0,1)="N/A","N",IF(_xlfn.XLOOKUP(A99,Biodiversity!E:E,Biodiversity!K:K,"Error",0,1)="N/A","N","Y")))))</f>
        <v>Y</v>
      </c>
      <c r="D99" s="34" t="str">
        <f>IF(_xlfn.XLOOKUP(A99,'Climate mitigation'!E:E,'Climate mitigation'!J:J,"Error",0,1)="N/A","N",IF(_xlfn.XLOOKUP(A99,'Climate adaptation'!E:E,'Climate adaptation'!L:L,"Error",0,1)="N/A","N",IF(_xlfn.XLOOKUP(A99,'Circular economy'!E:E,'Circular economy'!L:L,"Error",0,1)="N/A","N",IF(_xlfn.XLOOKUP(A99,'Pollution prevention'!E:E,'Pollution prevention'!L:L,"Error",0,1)="N/A","N",IF(_xlfn.XLOOKUP(A99,Biodiversity!E:E,Biodiversity!L:L,"Error",0,1)="N/A","N","Y")))))</f>
        <v>Y</v>
      </c>
      <c r="E99" s="34" t="str">
        <f>IF(_xlfn.XLOOKUP(A99,'Climate mitigation'!E:E,'Climate mitigation'!K:K,"Error",0,1)="N/A","N",IF(_xlfn.XLOOKUP(A99,'Climate adaptation'!E:E,'Climate adaptation'!M:M,"Error",0,1)="N/A","N",IF(_xlfn.XLOOKUP(A99,Water!E:E,Water!L:L,"Error",0,1)="N/A","N",IF(_xlfn.XLOOKUP(A99,'Pollution prevention'!E:E,'Pollution prevention'!M:M,"Error",0,1)="N/A","N",IF(_xlfn.XLOOKUP(A99,Biodiversity!E:E,Biodiversity!M:M,"Error",0,1)="N/A","N","Y")))))</f>
        <v>Y</v>
      </c>
      <c r="F99" s="34" t="str">
        <f>IF(_xlfn.XLOOKUP(A99,'Climate mitigation'!E:E,'Climate mitigation'!L:L,"Error",0,1)="N/A","N",IF(_xlfn.XLOOKUP(A99,'Climate adaptation'!E:E,'Climate adaptation'!N:N,"Error",0,1)="N/A","N",IF(_xlfn.XLOOKUP(A99,Water!E:E,Water!M:M,"Error",0,1)="N/A","N",IF(_xlfn.XLOOKUP(A99,'Circular economy'!E:E,'Circular economy'!M:M,"Error",0,1)="N/A","N",IF(_xlfn.XLOOKUP(A99,Biodiversity!E:E,Biodiversity!N:N,"Error",0,1)="N/A","N","Y")))))</f>
        <v>N</v>
      </c>
      <c r="G99" s="34" t="str">
        <f>IF(_xlfn.XLOOKUP(A99,'Climate mitigation'!E:E,'Climate mitigation'!M:M,"Error",0,1)="N/A","N",IF(_xlfn.XLOOKUP(A99,'Climate adaptation'!E:E,'Climate adaptation'!O:O,"Error",0,1)="N/A","N",IF(_xlfn.XLOOKUP(A99,Water!E:E,Water!N:N,"Error",0,1)="N/A","N",IF(_xlfn.XLOOKUP(A99,'Circular economy'!E:E,'Circular economy'!N:N,"Error",0,1)="N/A","N",IF(_xlfn.XLOOKUP(A99,'Pollution prevention'!E:E,'Pollution prevention'!N:N,"Error",0,1)="N/A","N","Y")))))</f>
        <v>N</v>
      </c>
      <c r="H99" s="34" t="str">
        <f t="shared" si="2"/>
        <v>Y</v>
      </c>
    </row>
    <row r="100" spans="1:8" ht="26">
      <c r="A100" s="35" t="s">
        <v>4090</v>
      </c>
      <c r="B100" s="34" t="s">
        <v>4152</v>
      </c>
      <c r="C100" s="34" t="str">
        <f>IF(_xlfn.XLOOKUP(A100,'Climate mitigation'!E:E,'Climate mitigation'!I:I,"Error",0,1)="N/A","N",IF(_xlfn.XLOOKUP(A100,Water!E:E,Water!K:K,"Error",0,1)="N/A","N",IF(_xlfn.XLOOKUP(A100,'Circular economy'!E:E,'Circular economy'!K:K,"Error",0,1)="N/A","N",IF(_xlfn.XLOOKUP(A100,'Pollution prevention'!E:E,'Pollution prevention'!K:K,"Error",0,1)="N/A","N",IF(_xlfn.XLOOKUP(A100,Biodiversity!E:E,Biodiversity!K:K,"Error",0,1)="N/A","N","Y")))))</f>
        <v>Y</v>
      </c>
      <c r="D100" s="34" t="str">
        <f>IF(_xlfn.XLOOKUP(A100,'Climate mitigation'!E:E,'Climate mitigation'!J:J,"Error",0,1)="N/A","N",IF(_xlfn.XLOOKUP(A100,'Climate adaptation'!E:E,'Climate adaptation'!L:L,"Error",0,1)="N/A","N",IF(_xlfn.XLOOKUP(A100,'Circular economy'!E:E,'Circular economy'!L:L,"Error",0,1)="N/A","N",IF(_xlfn.XLOOKUP(A100,'Pollution prevention'!E:E,'Pollution prevention'!L:L,"Error",0,1)="N/A","N",IF(_xlfn.XLOOKUP(A100,Biodiversity!E:E,Biodiversity!L:L,"Error",0,1)="N/A","N","Y")))))</f>
        <v>N</v>
      </c>
      <c r="E100" s="34" t="str">
        <f>IF(_xlfn.XLOOKUP(A100,'Climate mitigation'!E:E,'Climate mitigation'!K:K,"Error",0,1)="N/A","N",IF(_xlfn.XLOOKUP(A100,'Climate adaptation'!E:E,'Climate adaptation'!M:M,"Error",0,1)="N/A","N",IF(_xlfn.XLOOKUP(A100,Water!E:E,Water!L:L,"Error",0,1)="N/A","N",IF(_xlfn.XLOOKUP(A100,'Pollution prevention'!E:E,'Pollution prevention'!M:M,"Error",0,1)="N/A","N",IF(_xlfn.XLOOKUP(A100,Biodiversity!E:E,Biodiversity!M:M,"Error",0,1)="N/A","N","Y")))))</f>
        <v>Y</v>
      </c>
      <c r="F100" s="34" t="str">
        <f>IF(_xlfn.XLOOKUP(A100,'Climate mitigation'!E:E,'Climate mitigation'!L:L,"Error",0,1)="N/A","N",IF(_xlfn.XLOOKUP(A100,'Climate adaptation'!E:E,'Climate adaptation'!N:N,"Error",0,1)="N/A","N",IF(_xlfn.XLOOKUP(A100,Water!E:E,Water!M:M,"Error",0,1)="N/A","N",IF(_xlfn.XLOOKUP(A100,'Circular economy'!E:E,'Circular economy'!M:M,"Error",0,1)="N/A","N",IF(_xlfn.XLOOKUP(A100,Biodiversity!E:E,Biodiversity!N:N,"Error",0,1)="N/A","N","Y")))))</f>
        <v>N</v>
      </c>
      <c r="G100" s="34" t="str">
        <f>IF(_xlfn.XLOOKUP(A100,'Climate mitigation'!E:E,'Climate mitigation'!M:M,"Error",0,1)="N/A","N",IF(_xlfn.XLOOKUP(A100,'Climate adaptation'!E:E,'Climate adaptation'!O:O,"Error",0,1)="N/A","N",IF(_xlfn.XLOOKUP(A100,Water!E:E,Water!N:N,"Error",0,1)="N/A","N",IF(_xlfn.XLOOKUP(A100,'Circular economy'!E:E,'Circular economy'!N:N,"Error",0,1)="N/A","N",IF(_xlfn.XLOOKUP(A100,'Pollution prevention'!E:E,'Pollution prevention'!N:N,"Error",0,1)="N/A","N","Y")))))</f>
        <v>N</v>
      </c>
      <c r="H100" s="34" t="str">
        <f t="shared" si="2"/>
        <v>Y</v>
      </c>
    </row>
    <row r="101" spans="1:8" ht="26">
      <c r="A101" s="35" t="s">
        <v>4091</v>
      </c>
      <c r="B101" s="34" t="str">
        <f>IF(_xlfn.XLOOKUP(A101,'Climate adaptation'!E:E,'Climate adaptation'!K:K,"Error",0,1)="N/A","N",IF(_xlfn.XLOOKUP(A101,Water!E:E,Water!J:J,"Error",0,1)="N/A","N",IF(_xlfn.XLOOKUP(A101,'Circular economy'!E:E,'Circular economy'!J:J,"Error",0,1)="N/A","N",IF(_xlfn.XLOOKUP(A101,'Pollution prevention'!E:E,'Pollution prevention'!J:J,"Error",0,1)="N/A","N",IF(_xlfn.XLOOKUP(A101,Biodiversity!E:E,Biodiversity!J:J,"Error",0,1)="N/A","N","Y")))))</f>
        <v>Y</v>
      </c>
      <c r="C101" s="34" t="str">
        <f>IF(_xlfn.XLOOKUP(A101,'Climate mitigation'!E:E,'Climate mitigation'!I:I,"Error",0,1)="N/A","N",IF(_xlfn.XLOOKUP(A101,Water!E:E,Water!K:K,"Error",0,1)="N/A","N",IF(_xlfn.XLOOKUP(A101,'Circular economy'!E:E,'Circular economy'!K:K,"Error",0,1)="N/A","N",IF(_xlfn.XLOOKUP(A101,'Pollution prevention'!E:E,'Pollution prevention'!K:K,"Error",0,1)="N/A","N",IF(_xlfn.XLOOKUP(A101,Biodiversity!E:E,Biodiversity!K:K,"Error",0,1)="N/A","N","Y")))))</f>
        <v>Y</v>
      </c>
      <c r="D101" s="34" t="str">
        <f>IF(_xlfn.XLOOKUP(A101,'Climate mitigation'!E:E,'Climate mitigation'!J:J,"Error",0,1)="N/A","N",IF(_xlfn.XLOOKUP(A101,'Climate adaptation'!E:E,'Climate adaptation'!L:L,"Error",0,1)="N/A","N",IF(_xlfn.XLOOKUP(A101,'Circular economy'!E:E,'Circular economy'!L:L,"Error",0,1)="N/A","N",IF(_xlfn.XLOOKUP(A101,'Pollution prevention'!E:E,'Pollution prevention'!L:L,"Error",0,1)="N/A","N",IF(_xlfn.XLOOKUP(A101,Biodiversity!E:E,Biodiversity!L:L,"Error",0,1)="N/A","N","Y")))))</f>
        <v>Y</v>
      </c>
      <c r="E101" s="34" t="str">
        <f>IF(_xlfn.XLOOKUP(A101,'Climate mitigation'!E:E,'Climate mitigation'!K:K,"Error",0,1)="N/A","N",IF(_xlfn.XLOOKUP(A101,'Climate adaptation'!E:E,'Climate adaptation'!M:M,"Error",0,1)="N/A","N",IF(_xlfn.XLOOKUP(A101,Water!E:E,Water!L:L,"Error",0,1)="N/A","N",IF(_xlfn.XLOOKUP(A101,'Pollution prevention'!E:E,'Pollution prevention'!M:M,"Error",0,1)="N/A","N",IF(_xlfn.XLOOKUP(A101,Biodiversity!E:E,Biodiversity!M:M,"Error",0,1)="N/A","N","Y")))))</f>
        <v>Y</v>
      </c>
      <c r="F101" s="34" t="str">
        <f>IF(_xlfn.XLOOKUP(A101,'Climate mitigation'!E:E,'Climate mitigation'!L:L,"Error",0,1)="N/A","N",IF(_xlfn.XLOOKUP(A101,'Climate adaptation'!E:E,'Climate adaptation'!N:N,"Error",0,1)="N/A","N",IF(_xlfn.XLOOKUP(A101,Water!E:E,Water!M:M,"Error",0,1)="N/A","N",IF(_xlfn.XLOOKUP(A101,'Circular economy'!E:E,'Circular economy'!M:M,"Error",0,1)="N/A","N",IF(_xlfn.XLOOKUP(A101,Biodiversity!E:E,Biodiversity!N:N,"Error",0,1)="N/A","N","Y")))))</f>
        <v>Y</v>
      </c>
      <c r="G101" s="34" t="str">
        <f>IF(_xlfn.XLOOKUP(A101,'Climate mitigation'!E:E,'Climate mitigation'!M:M,"Error",0,1)="N/A","N",IF(_xlfn.XLOOKUP(A101,'Climate adaptation'!E:E,'Climate adaptation'!O:O,"Error",0,1)="N/A","N",IF(_xlfn.XLOOKUP(A101,Water!E:E,Water!N:N,"Error",0,1)="N/A","N",IF(_xlfn.XLOOKUP(A101,'Circular economy'!E:E,'Circular economy'!N:N,"Error",0,1)="N/A","N",IF(_xlfn.XLOOKUP(A101,'Pollution prevention'!E:E,'Pollution prevention'!N:N,"Error",0,1)="N/A","N","Y")))))</f>
        <v>Y</v>
      </c>
      <c r="H101" s="34" t="str">
        <f t="shared" si="2"/>
        <v>Y</v>
      </c>
    </row>
    <row r="102" spans="1:8" ht="26">
      <c r="A102" s="35" t="s">
        <v>4092</v>
      </c>
      <c r="B102" s="34" t="s">
        <v>4152</v>
      </c>
      <c r="C102" s="34" t="str">
        <f>IF(_xlfn.XLOOKUP(A102,'Climate mitigation'!E:E,'Climate mitigation'!I:I,"Error",0,1)="N/A","N",IF(_xlfn.XLOOKUP(A102,Water!E:E,Water!K:K,"Error",0,1)="N/A","N",IF(_xlfn.XLOOKUP(A102,'Circular economy'!E:E,'Circular economy'!K:K,"Error",0,1)="N/A","N",IF(_xlfn.XLOOKUP(A102,'Pollution prevention'!E:E,'Pollution prevention'!K:K,"Error",0,1)="N/A","N",IF(_xlfn.XLOOKUP(A102,Biodiversity!E:E,Biodiversity!K:K,"Error",0,1)="N/A","N","Y")))))</f>
        <v>Y</v>
      </c>
      <c r="D102" s="34" t="str">
        <f>IF(_xlfn.XLOOKUP(A102,'Climate mitigation'!E:E,'Climate mitigation'!J:J,"Error",0,1)="N/A","N",IF(_xlfn.XLOOKUP(A102,'Climate adaptation'!E:E,'Climate adaptation'!L:L,"Error",0,1)="N/A","N",IF(_xlfn.XLOOKUP(A102,'Circular economy'!E:E,'Circular economy'!L:L,"Error",0,1)="N/A","N",IF(_xlfn.XLOOKUP(A102,'Pollution prevention'!E:E,'Pollution prevention'!L:L,"Error",0,1)="N/A","N",IF(_xlfn.XLOOKUP(A102,Biodiversity!E:E,Biodiversity!L:L,"Error",0,1)="N/A","N","Y")))))</f>
        <v>Y</v>
      </c>
      <c r="E102" s="34" t="str">
        <f>IF(_xlfn.XLOOKUP(A102,'Climate mitigation'!E:E,'Climate mitigation'!K:K,"Error",0,1)="N/A","N",IF(_xlfn.XLOOKUP(A102,'Climate adaptation'!E:E,'Climate adaptation'!M:M,"Error",0,1)="N/A","N",IF(_xlfn.XLOOKUP(A102,Water!E:E,Water!L:L,"Error",0,1)="N/A","N",IF(_xlfn.XLOOKUP(A102,'Pollution prevention'!E:E,'Pollution prevention'!M:M,"Error",0,1)="N/A","N",IF(_xlfn.XLOOKUP(A102,Biodiversity!E:E,Biodiversity!M:M,"Error",0,1)="N/A","N","Y")))))</f>
        <v>Y</v>
      </c>
      <c r="F102" s="34" t="str">
        <f>IF(_xlfn.XLOOKUP(A102,'Climate mitigation'!E:E,'Climate mitigation'!L:L,"Error",0,1)="N/A","N",IF(_xlfn.XLOOKUP(A102,'Climate adaptation'!E:E,'Climate adaptation'!N:N,"Error",0,1)="N/A","N",IF(_xlfn.XLOOKUP(A102,Water!E:E,Water!M:M,"Error",0,1)="N/A","N",IF(_xlfn.XLOOKUP(A102,'Circular economy'!E:E,'Circular economy'!M:M,"Error",0,1)="N/A","N",IF(_xlfn.XLOOKUP(A102,Biodiversity!E:E,Biodiversity!N:N,"Error",0,1)="N/A","N","Y")))))</f>
        <v>Y</v>
      </c>
      <c r="G102" s="34" t="str">
        <f>IF(_xlfn.XLOOKUP(A102,'Climate mitigation'!E:E,'Climate mitigation'!M:M,"Error",0,1)="N/A","N",IF(_xlfn.XLOOKUP(A102,'Climate adaptation'!E:E,'Climate adaptation'!O:O,"Error",0,1)="N/A","N",IF(_xlfn.XLOOKUP(A102,Water!E:E,Water!N:N,"Error",0,1)="N/A","N",IF(_xlfn.XLOOKUP(A102,'Circular economy'!E:E,'Circular economy'!N:N,"Error",0,1)="N/A","N",IF(_xlfn.XLOOKUP(A102,'Pollution prevention'!E:E,'Pollution prevention'!N:N,"Error",0,1)="N/A","N","Y")))))</f>
        <v>Y</v>
      </c>
      <c r="H102" s="34" t="str">
        <f t="shared" si="2"/>
        <v>Y</v>
      </c>
    </row>
    <row r="103" spans="1:8" ht="26">
      <c r="A103" s="35" t="s">
        <v>4093</v>
      </c>
      <c r="B103" s="34" t="s">
        <v>4152</v>
      </c>
      <c r="C103" s="34" t="str">
        <f>IF(_xlfn.XLOOKUP(A103,'Climate mitigation'!E:E,'Climate mitigation'!I:I,"Error",0,1)="N/A","N",IF(_xlfn.XLOOKUP(A103,Water!E:E,Water!K:K,"Error",0,1)="N/A","N",IF(_xlfn.XLOOKUP(A103,'Circular economy'!E:E,'Circular economy'!K:K,"Error",0,1)="N/A","N",IF(_xlfn.XLOOKUP(A103,'Pollution prevention'!E:E,'Pollution prevention'!K:K,"Error",0,1)="N/A","N",IF(_xlfn.XLOOKUP(A103,Biodiversity!E:E,Biodiversity!K:K,"Error",0,1)="N/A","N","Y")))))</f>
        <v>Y</v>
      </c>
      <c r="D103" s="34" t="str">
        <f>IF(_xlfn.XLOOKUP(A103,'Climate mitigation'!E:E,'Climate mitigation'!J:J,"Error",0,1)="N/A","N",IF(_xlfn.XLOOKUP(A103,'Climate adaptation'!E:E,'Climate adaptation'!L:L,"Error",0,1)="N/A","N",IF(_xlfn.XLOOKUP(A103,'Circular economy'!E:E,'Circular economy'!L:L,"Error",0,1)="N/A","N",IF(_xlfn.XLOOKUP(A103,'Pollution prevention'!E:E,'Pollution prevention'!L:L,"Error",0,1)="N/A","N",IF(_xlfn.XLOOKUP(A103,Biodiversity!E:E,Biodiversity!L:L,"Error",0,1)="N/A","N","Y")))))</f>
        <v>N</v>
      </c>
      <c r="E103" s="34" t="str">
        <f>IF(_xlfn.XLOOKUP(A103,'Climate mitigation'!E:E,'Climate mitigation'!K:K,"Error",0,1)="N/A","N",IF(_xlfn.XLOOKUP(A103,'Climate adaptation'!E:E,'Climate adaptation'!M:M,"Error",0,1)="N/A","N",IF(_xlfn.XLOOKUP(A103,Water!E:E,Water!L:L,"Error",0,1)="N/A","N",IF(_xlfn.XLOOKUP(A103,'Pollution prevention'!E:E,'Pollution prevention'!M:M,"Error",0,1)="N/A","N",IF(_xlfn.XLOOKUP(A103,Biodiversity!E:E,Biodiversity!M:M,"Error",0,1)="N/A","N","Y")))))</f>
        <v>N</v>
      </c>
      <c r="F103" s="34" t="str">
        <f>IF(_xlfn.XLOOKUP(A103,'Climate mitigation'!E:E,'Climate mitigation'!L:L,"Error",0,1)="N/A","N",IF(_xlfn.XLOOKUP(A103,'Climate adaptation'!E:E,'Climate adaptation'!N:N,"Error",0,1)="N/A","N",IF(_xlfn.XLOOKUP(A103,Water!E:E,Water!M:M,"Error",0,1)="N/A","N",IF(_xlfn.XLOOKUP(A103,'Circular economy'!E:E,'Circular economy'!M:M,"Error",0,1)="N/A","N",IF(_xlfn.XLOOKUP(A103,Biodiversity!E:E,Biodiversity!N:N,"Error",0,1)="N/A","N","Y")))))</f>
        <v>N</v>
      </c>
      <c r="G103" s="34" t="str">
        <f>IF(_xlfn.XLOOKUP(A103,'Climate mitigation'!E:E,'Climate mitigation'!M:M,"Error",0,1)="N/A","N",IF(_xlfn.XLOOKUP(A103,'Climate adaptation'!E:E,'Climate adaptation'!O:O,"Error",0,1)="N/A","N",IF(_xlfn.XLOOKUP(A103,Water!E:E,Water!N:N,"Error",0,1)="N/A","N",IF(_xlfn.XLOOKUP(A103,'Circular economy'!E:E,'Circular economy'!N:N,"Error",0,1)="N/A","N",IF(_xlfn.XLOOKUP(A103,'Pollution prevention'!E:E,'Pollution prevention'!N:N,"Error",0,1)="N/A","N","Y")))))</f>
        <v>N</v>
      </c>
      <c r="H103" s="34" t="str">
        <f t="shared" si="2"/>
        <v>Y</v>
      </c>
    </row>
    <row r="104" spans="1:8" ht="13">
      <c r="A104" s="35" t="s">
        <v>4095</v>
      </c>
      <c r="B104" s="34" t="str">
        <f>IF(_xlfn.XLOOKUP(A104,'Climate adaptation'!E:E,'Climate adaptation'!K:K,"Error",0,1)="N/A","N",IF(_xlfn.XLOOKUP(A104,Water!E:E,Water!J:J,"Error",0,1)="N/A","N",IF(_xlfn.XLOOKUP(A104,'Circular economy'!E:E,'Circular economy'!J:J,"Error",0,1)="N/A","N",IF(_xlfn.XLOOKUP(A104,'Pollution prevention'!E:E,'Pollution prevention'!J:J,"Error",0,1)="N/A","N",IF(_xlfn.XLOOKUP(A104,Biodiversity!E:E,Biodiversity!J:J,"Error",0,1)="N/A","N","Y")))))</f>
        <v>Y</v>
      </c>
      <c r="C104" s="34" t="s">
        <v>4152</v>
      </c>
      <c r="D104" s="34" t="str">
        <f>IF(_xlfn.XLOOKUP(A104,'Climate mitigation'!E:E,'Climate mitigation'!J:J,"Error",0,1)="N/A","N",IF(_xlfn.XLOOKUP(A104,'Climate adaptation'!E:E,'Climate adaptation'!L:L,"Error",0,1)="N/A","N",IF(_xlfn.XLOOKUP(A104,'Circular economy'!E:E,'Circular economy'!L:L,"Error",0,1)="N/A","N",IF(_xlfn.XLOOKUP(A104,'Pollution prevention'!E:E,'Pollution prevention'!L:L,"Error",0,1)="N/A","N",IF(_xlfn.XLOOKUP(A104,Biodiversity!E:E,Biodiversity!L:L,"Error",0,1)="N/A","N","Y")))))</f>
        <v>Y</v>
      </c>
      <c r="E104" s="34" t="str">
        <f>IF(_xlfn.XLOOKUP(A104,'Climate mitigation'!E:E,'Climate mitigation'!K:K,"Error",0,1)="N/A","N",IF(_xlfn.XLOOKUP(A104,'Climate adaptation'!E:E,'Climate adaptation'!M:M,"Error",0,1)="N/A","N",IF(_xlfn.XLOOKUP(A104,Water!E:E,Water!L:L,"Error",0,1)="N/A","N",IF(_xlfn.XLOOKUP(A104,'Pollution prevention'!E:E,'Pollution prevention'!M:M,"Error",0,1)="N/A","N",IF(_xlfn.XLOOKUP(A104,Biodiversity!E:E,Biodiversity!M:M,"Error",0,1)="N/A","N","Y")))))</f>
        <v>N</v>
      </c>
      <c r="F104" s="34" t="str">
        <f>IF(_xlfn.XLOOKUP(A104,'Climate mitigation'!E:E,'Climate mitigation'!L:L,"Error",0,1)="N/A","N",IF(_xlfn.XLOOKUP(A104,'Climate adaptation'!E:E,'Climate adaptation'!N:N,"Error",0,1)="N/A","N",IF(_xlfn.XLOOKUP(A104,Water!E:E,Water!M:M,"Error",0,1)="N/A","N",IF(_xlfn.XLOOKUP(A104,'Circular economy'!E:E,'Circular economy'!M:M,"Error",0,1)="N/A","N",IF(_xlfn.XLOOKUP(A104,Biodiversity!E:E,Biodiversity!N:N,"Error",0,1)="N/A","N","Y")))))</f>
        <v>Y</v>
      </c>
      <c r="G104" s="34" t="str">
        <f>IF(_xlfn.XLOOKUP(A104,'Climate mitigation'!E:E,'Climate mitigation'!M:M,"Error",0,1)="N/A","N",IF(_xlfn.XLOOKUP(A104,'Climate adaptation'!E:E,'Climate adaptation'!O:O,"Error",0,1)="N/A","N",IF(_xlfn.XLOOKUP(A104,Water!E:E,Water!N:N,"Error",0,1)="N/A","N",IF(_xlfn.XLOOKUP(A104,'Circular economy'!E:E,'Circular economy'!N:N,"Error",0,1)="N/A","N",IF(_xlfn.XLOOKUP(A104,'Pollution prevention'!E:E,'Pollution prevention'!N:N,"Error",0,1)="N/A","N","Y")))))</f>
        <v>Y</v>
      </c>
      <c r="H104" s="34" t="str">
        <f t="shared" ref="H104:H121" si="3">IF(OR(B104="Y",C104="Y",D104="Y",E104="Y",F104="Y",G104="Y"),"Y","N")</f>
        <v>Y</v>
      </c>
    </row>
    <row r="105" spans="1:8" ht="26">
      <c r="A105" s="35" t="s">
        <v>4096</v>
      </c>
      <c r="B105" s="34" t="str">
        <f>IF(_xlfn.XLOOKUP(A105,'Climate adaptation'!E:E,'Climate adaptation'!K:K,"Error",0,1)="N/A","N",IF(_xlfn.XLOOKUP(A105,Water!E:E,Water!J:J,"Error",0,1)="N/A","N",IF(_xlfn.XLOOKUP(A105,'Circular economy'!E:E,'Circular economy'!J:J,"Error",0,1)="N/A","N",IF(_xlfn.XLOOKUP(A105,'Pollution prevention'!E:E,'Pollution prevention'!J:J,"Error",0,1)="N/A","N",IF(_xlfn.XLOOKUP(A105,Biodiversity!E:E,Biodiversity!J:J,"Error",0,1)="N/A","N","Y")))))</f>
        <v>Y</v>
      </c>
      <c r="C105" s="34" t="s">
        <v>4152</v>
      </c>
      <c r="D105" s="34" t="str">
        <f>IF(_xlfn.XLOOKUP(A105,'Climate mitigation'!E:E,'Climate mitigation'!J:J,"Error",0,1)="N/A","N",IF(_xlfn.XLOOKUP(A105,'Climate adaptation'!E:E,'Climate adaptation'!L:L,"Error",0,1)="N/A","N",IF(_xlfn.XLOOKUP(A105,'Circular economy'!E:E,'Circular economy'!L:L,"Error",0,1)="N/A","N",IF(_xlfn.XLOOKUP(A105,'Pollution prevention'!E:E,'Pollution prevention'!L:L,"Error",0,1)="N/A","N",IF(_xlfn.XLOOKUP(A105,Biodiversity!E:E,Biodiversity!L:L,"Error",0,1)="N/A","N","Y")))))</f>
        <v>Y</v>
      </c>
      <c r="E105" s="34" t="str">
        <f>IF(_xlfn.XLOOKUP(A105,'Climate mitigation'!E:E,'Climate mitigation'!K:K,"Error",0,1)="N/A","N",IF(_xlfn.XLOOKUP(A105,'Climate adaptation'!E:E,'Climate adaptation'!M:M,"Error",0,1)="N/A","N",IF(_xlfn.XLOOKUP(A105,Water!E:E,Water!L:L,"Error",0,1)="N/A","N",IF(_xlfn.XLOOKUP(A105,'Pollution prevention'!E:E,'Pollution prevention'!M:M,"Error",0,1)="N/A","N",IF(_xlfn.XLOOKUP(A105,Biodiversity!E:E,Biodiversity!M:M,"Error",0,1)="N/A","N","Y")))))</f>
        <v>Y</v>
      </c>
      <c r="F105" s="34" t="str">
        <f>IF(_xlfn.XLOOKUP(A105,'Climate mitigation'!E:E,'Climate mitigation'!L:L,"Error",0,1)="N/A","N",IF(_xlfn.XLOOKUP(A105,'Climate adaptation'!E:E,'Climate adaptation'!N:N,"Error",0,1)="N/A","N",IF(_xlfn.XLOOKUP(A105,Water!E:E,Water!M:M,"Error",0,1)="N/A","N",IF(_xlfn.XLOOKUP(A105,'Circular economy'!E:E,'Circular economy'!M:M,"Error",0,1)="N/A","N",IF(_xlfn.XLOOKUP(A105,Biodiversity!E:E,Biodiversity!N:N,"Error",0,1)="N/A","N","Y")))))</f>
        <v>Y</v>
      </c>
      <c r="G105" s="34" t="str">
        <f>IF(_xlfn.XLOOKUP(A105,'Climate mitigation'!E:E,'Climate mitigation'!M:M,"Error",0,1)="N/A","N",IF(_xlfn.XLOOKUP(A105,'Climate adaptation'!E:E,'Climate adaptation'!O:O,"Error",0,1)="N/A","N",IF(_xlfn.XLOOKUP(A105,Water!E:E,Water!N:N,"Error",0,1)="N/A","N",IF(_xlfn.XLOOKUP(A105,'Circular economy'!E:E,'Circular economy'!N:N,"Error",0,1)="N/A","N",IF(_xlfn.XLOOKUP(A105,'Pollution prevention'!E:E,'Pollution prevention'!N:N,"Error",0,1)="N/A","N","Y")))))</f>
        <v>Y</v>
      </c>
      <c r="H105" s="34" t="str">
        <f t="shared" si="3"/>
        <v>Y</v>
      </c>
    </row>
    <row r="106" spans="1:8" ht="13">
      <c r="A106" s="35" t="s">
        <v>4097</v>
      </c>
      <c r="B106" s="34" t="str">
        <f>IF(_xlfn.XLOOKUP(A106,'Climate adaptation'!E:E,'Climate adaptation'!K:K,"Error",0,1)="N/A","N",IF(_xlfn.XLOOKUP(A106,Water!E:E,Water!J:J,"Error",0,1)="N/A","N",IF(_xlfn.XLOOKUP(A106,'Circular economy'!E:E,'Circular economy'!J:J,"Error",0,1)="N/A","N",IF(_xlfn.XLOOKUP(A106,'Pollution prevention'!E:E,'Pollution prevention'!J:J,"Error",0,1)="N/A","N",IF(_xlfn.XLOOKUP(A106,Biodiversity!E:E,Biodiversity!J:J,"Error",0,1)="N/A","N","Y")))))</f>
        <v>Y</v>
      </c>
      <c r="C106" s="34" t="s">
        <v>4152</v>
      </c>
      <c r="D106" s="34" t="str">
        <f>IF(_xlfn.XLOOKUP(A106,'Climate mitigation'!E:E,'Climate mitigation'!J:J,"Error",0,1)="N/A","N",IF(_xlfn.XLOOKUP(A106,'Climate adaptation'!E:E,'Climate adaptation'!L:L,"Error",0,1)="N/A","N",IF(_xlfn.XLOOKUP(A106,'Circular economy'!E:E,'Circular economy'!L:L,"Error",0,1)="N/A","N",IF(_xlfn.XLOOKUP(A106,'Pollution prevention'!E:E,'Pollution prevention'!L:L,"Error",0,1)="N/A","N",IF(_xlfn.XLOOKUP(A106,Biodiversity!E:E,Biodiversity!L:L,"Error",0,1)="N/A","N","Y")))))</f>
        <v>Y</v>
      </c>
      <c r="E106" s="34" t="str">
        <f>IF(_xlfn.XLOOKUP(A106,'Climate mitigation'!E:E,'Climate mitigation'!K:K,"Error",0,1)="N/A","N",IF(_xlfn.XLOOKUP(A106,'Climate adaptation'!E:E,'Climate adaptation'!M:M,"Error",0,1)="N/A","N",IF(_xlfn.XLOOKUP(A106,Water!E:E,Water!L:L,"Error",0,1)="N/A","N",IF(_xlfn.XLOOKUP(A106,'Pollution prevention'!E:E,'Pollution prevention'!M:M,"Error",0,1)="N/A","N",IF(_xlfn.XLOOKUP(A106,Biodiversity!E:E,Biodiversity!M:M,"Error",0,1)="N/A","N","Y")))))</f>
        <v>Y</v>
      </c>
      <c r="F106" s="34" t="str">
        <f>IF(_xlfn.XLOOKUP(A106,'Climate mitigation'!E:E,'Climate mitigation'!L:L,"Error",0,1)="N/A","N",IF(_xlfn.XLOOKUP(A106,'Climate adaptation'!E:E,'Climate adaptation'!N:N,"Error",0,1)="N/A","N",IF(_xlfn.XLOOKUP(A106,Water!E:E,Water!M:M,"Error",0,1)="N/A","N",IF(_xlfn.XLOOKUP(A106,'Circular economy'!E:E,'Circular economy'!M:M,"Error",0,1)="N/A","N",IF(_xlfn.XLOOKUP(A106,Biodiversity!E:E,Biodiversity!N:N,"Error",0,1)="N/A","N","Y")))))</f>
        <v>Y</v>
      </c>
      <c r="G106" s="34" t="str">
        <f>IF(_xlfn.XLOOKUP(A106,'Climate mitigation'!E:E,'Climate mitigation'!M:M,"Error",0,1)="N/A","N",IF(_xlfn.XLOOKUP(A106,'Climate adaptation'!E:E,'Climate adaptation'!O:O,"Error",0,1)="N/A","N",IF(_xlfn.XLOOKUP(A106,Water!E:E,Water!N:N,"Error",0,1)="N/A","N",IF(_xlfn.XLOOKUP(A106,'Circular economy'!E:E,'Circular economy'!N:N,"Error",0,1)="N/A","N",IF(_xlfn.XLOOKUP(A106,'Pollution prevention'!E:E,'Pollution prevention'!N:N,"Error",0,1)="N/A","N","Y")))))</f>
        <v>Y</v>
      </c>
      <c r="H106" s="34" t="str">
        <f t="shared" si="3"/>
        <v>Y</v>
      </c>
    </row>
    <row r="107" spans="1:8" ht="13">
      <c r="A107" s="35" t="s">
        <v>4098</v>
      </c>
      <c r="B107" s="34" t="str">
        <f>IF(_xlfn.XLOOKUP(A107,'Climate adaptation'!E:E,'Climate adaptation'!K:K,"Error",0,1)="N/A","N",IF(_xlfn.XLOOKUP(A107,Water!E:E,Water!J:J,"Error",0,1)="N/A","N",IF(_xlfn.XLOOKUP(A107,'Circular economy'!E:E,'Circular economy'!J:J,"Error",0,1)="N/A","N",IF(_xlfn.XLOOKUP(A107,'Pollution prevention'!E:E,'Pollution prevention'!J:J,"Error",0,1)="N/A","N",IF(_xlfn.XLOOKUP(A107,Biodiversity!E:E,Biodiversity!J:J,"Error",0,1)="N/A","N","Y")))))</f>
        <v>Y</v>
      </c>
      <c r="C107" s="34" t="s">
        <v>4152</v>
      </c>
      <c r="D107" s="34" t="str">
        <f>IF(_xlfn.XLOOKUP(A107,'Climate mitigation'!E:E,'Climate mitigation'!J:J,"Error",0,1)="N/A","N",IF(_xlfn.XLOOKUP(A107,'Climate adaptation'!E:E,'Climate adaptation'!L:L,"Error",0,1)="N/A","N",IF(_xlfn.XLOOKUP(A107,'Circular economy'!E:E,'Circular economy'!L:L,"Error",0,1)="N/A","N",IF(_xlfn.XLOOKUP(A107,'Pollution prevention'!E:E,'Pollution prevention'!L:L,"Error",0,1)="N/A","N",IF(_xlfn.XLOOKUP(A107,Biodiversity!E:E,Biodiversity!L:L,"Error",0,1)="N/A","N","Y")))))</f>
        <v>Y</v>
      </c>
      <c r="E107" s="34" t="str">
        <f>IF(_xlfn.XLOOKUP(A107,'Climate mitigation'!E:E,'Climate mitigation'!K:K,"Error",0,1)="N/A","N",IF(_xlfn.XLOOKUP(A107,'Climate adaptation'!E:E,'Climate adaptation'!M:M,"Error",0,1)="N/A","N",IF(_xlfn.XLOOKUP(A107,Water!E:E,Water!L:L,"Error",0,1)="N/A","N",IF(_xlfn.XLOOKUP(A107,'Pollution prevention'!E:E,'Pollution prevention'!M:M,"Error",0,1)="N/A","N",IF(_xlfn.XLOOKUP(A107,Biodiversity!E:E,Biodiversity!M:M,"Error",0,1)="N/A","N","Y")))))</f>
        <v>Y</v>
      </c>
      <c r="F107" s="34" t="str">
        <f>IF(_xlfn.XLOOKUP(A107,'Climate mitigation'!E:E,'Climate mitigation'!L:L,"Error",0,1)="N/A","N",IF(_xlfn.XLOOKUP(A107,'Climate adaptation'!E:E,'Climate adaptation'!N:N,"Error",0,1)="N/A","N",IF(_xlfn.XLOOKUP(A107,Water!E:E,Water!M:M,"Error",0,1)="N/A","N",IF(_xlfn.XLOOKUP(A107,'Circular economy'!E:E,'Circular economy'!M:M,"Error",0,1)="N/A","N",IF(_xlfn.XLOOKUP(A107,Biodiversity!E:E,Biodiversity!N:N,"Error",0,1)="N/A","N","Y")))))</f>
        <v>Y</v>
      </c>
      <c r="G107" s="34" t="str">
        <f>IF(_xlfn.XLOOKUP(A107,'Climate mitigation'!E:E,'Climate mitigation'!M:M,"Error",0,1)="N/A","N",IF(_xlfn.XLOOKUP(A107,'Climate adaptation'!E:E,'Climate adaptation'!O:O,"Error",0,1)="N/A","N",IF(_xlfn.XLOOKUP(A107,Water!E:E,Water!N:N,"Error",0,1)="N/A","N",IF(_xlfn.XLOOKUP(A107,'Circular economy'!E:E,'Circular economy'!N:N,"Error",0,1)="N/A","N",IF(_xlfn.XLOOKUP(A107,'Pollution prevention'!E:E,'Pollution prevention'!N:N,"Error",0,1)="N/A","N","Y")))))</f>
        <v>Y</v>
      </c>
      <c r="H107" s="34" t="str">
        <f t="shared" si="3"/>
        <v>Y</v>
      </c>
    </row>
    <row r="108" spans="1:8" ht="13">
      <c r="A108" s="35" t="s">
        <v>4099</v>
      </c>
      <c r="B108" s="34" t="str">
        <f>IF(_xlfn.XLOOKUP(A108,'Climate adaptation'!E:E,'Climate adaptation'!K:K,"Error",0,1)="N/A","N",IF(_xlfn.XLOOKUP(A108,Water!E:E,Water!J:J,"Error",0,1)="N/A","N",IF(_xlfn.XLOOKUP(A108,'Circular economy'!E:E,'Circular economy'!J:J,"Error",0,1)="N/A","N",IF(_xlfn.XLOOKUP(A108,'Pollution prevention'!E:E,'Pollution prevention'!J:J,"Error",0,1)="N/A","N",IF(_xlfn.XLOOKUP(A108,Biodiversity!E:E,Biodiversity!J:J,"Error",0,1)="N/A","N","Y")))))</f>
        <v>N</v>
      </c>
      <c r="C108" s="34" t="s">
        <v>4152</v>
      </c>
      <c r="D108" s="34" t="str">
        <f>IF(_xlfn.XLOOKUP(A108,'Climate mitigation'!E:E,'Climate mitigation'!J:J,"Error",0,1)="N/A","N",IF(_xlfn.XLOOKUP(A108,'Climate adaptation'!E:E,'Climate adaptation'!L:L,"Error",0,1)="N/A","N",IF(_xlfn.XLOOKUP(A108,'Circular economy'!E:E,'Circular economy'!L:L,"Error",0,1)="N/A","N",IF(_xlfn.XLOOKUP(A108,'Pollution prevention'!E:E,'Pollution prevention'!L:L,"Error",0,1)="N/A","N",IF(_xlfn.XLOOKUP(A108,Biodiversity!E:E,Biodiversity!L:L,"Error",0,1)="N/A","N","Y")))))</f>
        <v>N</v>
      </c>
      <c r="E108" s="34" t="str">
        <f>IF(_xlfn.XLOOKUP(A108,'Climate mitigation'!E:E,'Climate mitigation'!K:K,"Error",0,1)="N/A","N",IF(_xlfn.XLOOKUP(A108,'Climate adaptation'!E:E,'Climate adaptation'!M:M,"Error",0,1)="N/A","N",IF(_xlfn.XLOOKUP(A108,Water!E:E,Water!L:L,"Error",0,1)="N/A","N",IF(_xlfn.XLOOKUP(A108,'Pollution prevention'!E:E,'Pollution prevention'!M:M,"Error",0,1)="N/A","N",IF(_xlfn.XLOOKUP(A108,Biodiversity!E:E,Biodiversity!M:M,"Error",0,1)="N/A","N","Y")))))</f>
        <v>N</v>
      </c>
      <c r="F108" s="34" t="str">
        <f>IF(_xlfn.XLOOKUP(A108,'Climate mitigation'!E:E,'Climate mitigation'!L:L,"Error",0,1)="N/A","N",IF(_xlfn.XLOOKUP(A108,'Climate adaptation'!E:E,'Climate adaptation'!N:N,"Error",0,1)="N/A","N",IF(_xlfn.XLOOKUP(A108,Water!E:E,Water!M:M,"Error",0,1)="N/A","N",IF(_xlfn.XLOOKUP(A108,'Circular economy'!E:E,'Circular economy'!M:M,"Error",0,1)="N/A","N",IF(_xlfn.XLOOKUP(A108,Biodiversity!E:E,Biodiversity!N:N,"Error",0,1)="N/A","N","Y")))))</f>
        <v>N</v>
      </c>
      <c r="G108" s="34" t="str">
        <f>IF(_xlfn.XLOOKUP(A108,'Climate mitigation'!E:E,'Climate mitigation'!M:M,"Error",0,1)="N/A","N",IF(_xlfn.XLOOKUP(A108,'Climate adaptation'!E:E,'Climate adaptation'!O:O,"Error",0,1)="N/A","N",IF(_xlfn.XLOOKUP(A108,Water!E:E,Water!N:N,"Error",0,1)="N/A","N",IF(_xlfn.XLOOKUP(A108,'Circular economy'!E:E,'Circular economy'!N:N,"Error",0,1)="N/A","N",IF(_xlfn.XLOOKUP(A108,'Pollution prevention'!E:E,'Pollution prevention'!N:N,"Error",0,1)="N/A","N","Y")))))</f>
        <v>N</v>
      </c>
      <c r="H108" s="34" t="str">
        <f t="shared" si="3"/>
        <v>N</v>
      </c>
    </row>
    <row r="109" spans="1:8" ht="13">
      <c r="A109" s="35" t="s">
        <v>4100</v>
      </c>
      <c r="B109" s="34" t="str">
        <f>IF(_xlfn.XLOOKUP(A109,'Climate adaptation'!E:E,'Climate adaptation'!K:K,"Error",0,1)="N/A","N",IF(_xlfn.XLOOKUP(A109,Water!E:E,Water!J:J,"Error",0,1)="N/A","N",IF(_xlfn.XLOOKUP(A109,'Circular economy'!E:E,'Circular economy'!J:J,"Error",0,1)="N/A","N",IF(_xlfn.XLOOKUP(A109,'Pollution prevention'!E:E,'Pollution prevention'!J:J,"Error",0,1)="N/A","N",IF(_xlfn.XLOOKUP(A109,Biodiversity!E:E,Biodiversity!J:J,"Error",0,1)="N/A","N","Y")))))</f>
        <v>N</v>
      </c>
      <c r="C109" s="34" t="s">
        <v>4152</v>
      </c>
      <c r="D109" s="34" t="str">
        <f>IF(_xlfn.XLOOKUP(A109,'Climate mitigation'!E:E,'Climate mitigation'!J:J,"Error",0,1)="N/A","N",IF(_xlfn.XLOOKUP(A109,'Climate adaptation'!E:E,'Climate adaptation'!L:L,"Error",0,1)="N/A","N",IF(_xlfn.XLOOKUP(A109,'Circular economy'!E:E,'Circular economy'!L:L,"Error",0,1)="N/A","N",IF(_xlfn.XLOOKUP(A109,'Pollution prevention'!E:E,'Pollution prevention'!L:L,"Error",0,1)="N/A","N",IF(_xlfn.XLOOKUP(A109,Biodiversity!E:E,Biodiversity!L:L,"Error",0,1)="N/A","N","Y")))))</f>
        <v>N</v>
      </c>
      <c r="E109" s="34" t="str">
        <f>IF(_xlfn.XLOOKUP(A109,'Climate mitigation'!E:E,'Climate mitigation'!K:K,"Error",0,1)="N/A","N",IF(_xlfn.XLOOKUP(A109,'Climate adaptation'!E:E,'Climate adaptation'!M:M,"Error",0,1)="N/A","N",IF(_xlfn.XLOOKUP(A109,Water!E:E,Water!L:L,"Error",0,1)="N/A","N",IF(_xlfn.XLOOKUP(A109,'Pollution prevention'!E:E,'Pollution prevention'!M:M,"Error",0,1)="N/A","N",IF(_xlfn.XLOOKUP(A109,Biodiversity!E:E,Biodiversity!M:M,"Error",0,1)="N/A","N","Y")))))</f>
        <v>N</v>
      </c>
      <c r="F109" s="34" t="str">
        <f>IF(_xlfn.XLOOKUP(A109,'Climate mitigation'!E:E,'Climate mitigation'!L:L,"Error",0,1)="N/A","N",IF(_xlfn.XLOOKUP(A109,'Climate adaptation'!E:E,'Climate adaptation'!N:N,"Error",0,1)="N/A","N",IF(_xlfn.XLOOKUP(A109,Water!E:E,Water!M:M,"Error",0,1)="N/A","N",IF(_xlfn.XLOOKUP(A109,'Circular economy'!E:E,'Circular economy'!M:M,"Error",0,1)="N/A","N",IF(_xlfn.XLOOKUP(A109,Biodiversity!E:E,Biodiversity!N:N,"Error",0,1)="N/A","N","Y")))))</f>
        <v>N</v>
      </c>
      <c r="G109" s="34" t="str">
        <f>IF(_xlfn.XLOOKUP(A109,'Climate mitigation'!E:E,'Climate mitigation'!M:M,"Error",0,1)="N/A","N",IF(_xlfn.XLOOKUP(A109,'Climate adaptation'!E:E,'Climate adaptation'!O:O,"Error",0,1)="N/A","N",IF(_xlfn.XLOOKUP(A109,Water!E:E,Water!N:N,"Error",0,1)="N/A","N",IF(_xlfn.XLOOKUP(A109,'Circular economy'!E:E,'Circular economy'!N:N,"Error",0,1)="N/A","N",IF(_xlfn.XLOOKUP(A109,'Pollution prevention'!E:E,'Pollution prevention'!N:N,"Error",0,1)="N/A","N","Y")))))</f>
        <v>N</v>
      </c>
      <c r="H109" s="34" t="str">
        <f t="shared" si="3"/>
        <v>N</v>
      </c>
    </row>
    <row r="110" spans="1:8" ht="26">
      <c r="A110" s="35" t="s">
        <v>4101</v>
      </c>
      <c r="B110" s="34" t="str">
        <f>IF(_xlfn.XLOOKUP(A110,'Climate adaptation'!E:E,'Climate adaptation'!K:K,"Error",0,1)="N/A","N",IF(_xlfn.XLOOKUP(A110,Water!E:E,Water!J:J,"Error",0,1)="N/A","N",IF(_xlfn.XLOOKUP(A110,'Circular economy'!E:E,'Circular economy'!J:J,"Error",0,1)="N/A","N",IF(_xlfn.XLOOKUP(A110,'Pollution prevention'!E:E,'Pollution prevention'!J:J,"Error",0,1)="N/A","N",IF(_xlfn.XLOOKUP(A110,Biodiversity!E:E,Biodiversity!J:J,"Error",0,1)="N/A","N","Y")))))</f>
        <v>N</v>
      </c>
      <c r="C110" s="34" t="s">
        <v>4152</v>
      </c>
      <c r="D110" s="34" t="str">
        <f>IF(_xlfn.XLOOKUP(A110,'Climate mitigation'!E:E,'Climate mitigation'!J:J,"Error",0,1)="N/A","N",IF(_xlfn.XLOOKUP(A110,'Climate adaptation'!E:E,'Climate adaptation'!L:L,"Error",0,1)="N/A","N",IF(_xlfn.XLOOKUP(A110,'Circular economy'!E:E,'Circular economy'!L:L,"Error",0,1)="N/A","N",IF(_xlfn.XLOOKUP(A110,'Pollution prevention'!E:E,'Pollution prevention'!L:L,"Error",0,1)="N/A","N",IF(_xlfn.XLOOKUP(A110,Biodiversity!E:E,Biodiversity!L:L,"Error",0,1)="N/A","N","Y")))))</f>
        <v>N</v>
      </c>
      <c r="E110" s="34" t="str">
        <f>IF(_xlfn.XLOOKUP(A110,'Climate mitigation'!E:E,'Climate mitigation'!K:K,"Error",0,1)="N/A","N",IF(_xlfn.XLOOKUP(A110,'Climate adaptation'!E:E,'Climate adaptation'!M:M,"Error",0,1)="N/A","N",IF(_xlfn.XLOOKUP(A110,Water!E:E,Water!L:L,"Error",0,1)="N/A","N",IF(_xlfn.XLOOKUP(A110,'Pollution prevention'!E:E,'Pollution prevention'!M:M,"Error",0,1)="N/A","N",IF(_xlfn.XLOOKUP(A110,Biodiversity!E:E,Biodiversity!M:M,"Error",0,1)="N/A","N","Y")))))</f>
        <v>N</v>
      </c>
      <c r="F110" s="34" t="str">
        <f>IF(_xlfn.XLOOKUP(A110,'Climate mitigation'!E:E,'Climate mitigation'!L:L,"Error",0,1)="N/A","N",IF(_xlfn.XLOOKUP(A110,'Climate adaptation'!E:E,'Climate adaptation'!N:N,"Error",0,1)="N/A","N",IF(_xlfn.XLOOKUP(A110,Water!E:E,Water!M:M,"Error",0,1)="N/A","N",IF(_xlfn.XLOOKUP(A110,'Circular economy'!E:E,'Circular economy'!M:M,"Error",0,1)="N/A","N",IF(_xlfn.XLOOKUP(A110,Biodiversity!E:E,Biodiversity!N:N,"Error",0,1)="N/A","N","Y")))))</f>
        <v>N</v>
      </c>
      <c r="G110" s="34" t="str">
        <f>IF(_xlfn.XLOOKUP(A110,'Climate mitigation'!E:E,'Climate mitigation'!M:M,"Error",0,1)="N/A","N",IF(_xlfn.XLOOKUP(A110,'Climate adaptation'!E:E,'Climate adaptation'!O:O,"Error",0,1)="N/A","N",IF(_xlfn.XLOOKUP(A110,Water!E:E,Water!N:N,"Error",0,1)="N/A","N",IF(_xlfn.XLOOKUP(A110,'Circular economy'!E:E,'Circular economy'!N:N,"Error",0,1)="N/A","N",IF(_xlfn.XLOOKUP(A110,'Pollution prevention'!E:E,'Pollution prevention'!N:N,"Error",0,1)="N/A","N","Y")))))</f>
        <v>N</v>
      </c>
      <c r="H110" s="34" t="str">
        <f t="shared" si="3"/>
        <v>N</v>
      </c>
    </row>
    <row r="111" spans="1:8" ht="26">
      <c r="A111" s="35" t="s">
        <v>4102</v>
      </c>
      <c r="B111" s="34" t="str">
        <f>IF(_xlfn.XLOOKUP(A111,'Climate adaptation'!E:E,'Climate adaptation'!K:K,"Error",0,1)="N/A","N",IF(_xlfn.XLOOKUP(A111,Water!E:E,Water!J:J,"Error",0,1)="N/A","N",IF(_xlfn.XLOOKUP(A111,'Circular economy'!E:E,'Circular economy'!J:J,"Error",0,1)="N/A","N",IF(_xlfn.XLOOKUP(A111,'Pollution prevention'!E:E,'Pollution prevention'!J:J,"Error",0,1)="N/A","N",IF(_xlfn.XLOOKUP(A111,Biodiversity!E:E,Biodiversity!J:J,"Error",0,1)="N/A","N","Y")))))</f>
        <v>Y</v>
      </c>
      <c r="C111" s="34" t="s">
        <v>4152</v>
      </c>
      <c r="D111" s="34" t="str">
        <f>IF(_xlfn.XLOOKUP(A111,'Climate mitigation'!E:E,'Climate mitigation'!J:J,"Error",0,1)="N/A","N",IF(_xlfn.XLOOKUP(A111,'Climate adaptation'!E:E,'Climate adaptation'!L:L,"Error",0,1)="N/A","N",IF(_xlfn.XLOOKUP(A111,'Circular economy'!E:E,'Circular economy'!L:L,"Error",0,1)="N/A","N",IF(_xlfn.XLOOKUP(A111,'Pollution prevention'!E:E,'Pollution prevention'!L:L,"Error",0,1)="N/A","N",IF(_xlfn.XLOOKUP(A111,Biodiversity!E:E,Biodiversity!L:L,"Error",0,1)="N/A","N","Y")))))</f>
        <v>Y</v>
      </c>
      <c r="E111" s="34" t="str">
        <f>IF(_xlfn.XLOOKUP(A111,'Climate mitigation'!E:E,'Climate mitigation'!K:K,"Error",0,1)="N/A","N",IF(_xlfn.XLOOKUP(A111,'Climate adaptation'!E:E,'Climate adaptation'!M:M,"Error",0,1)="N/A","N",IF(_xlfn.XLOOKUP(A111,Water!E:E,Water!L:L,"Error",0,1)="N/A","N",IF(_xlfn.XLOOKUP(A111,'Pollution prevention'!E:E,'Pollution prevention'!M:M,"Error",0,1)="N/A","N",IF(_xlfn.XLOOKUP(A111,Biodiversity!E:E,Biodiversity!M:M,"Error",0,1)="N/A","N","Y")))))</f>
        <v>N</v>
      </c>
      <c r="F111" s="34" t="str">
        <f>IF(_xlfn.XLOOKUP(A111,'Climate mitigation'!E:E,'Climate mitigation'!L:L,"Error",0,1)="N/A","N",IF(_xlfn.XLOOKUP(A111,'Climate adaptation'!E:E,'Climate adaptation'!N:N,"Error",0,1)="N/A","N",IF(_xlfn.XLOOKUP(A111,Water!E:E,Water!M:M,"Error",0,1)="N/A","N",IF(_xlfn.XLOOKUP(A111,'Circular economy'!E:E,'Circular economy'!M:M,"Error",0,1)="N/A","N",IF(_xlfn.XLOOKUP(A111,Biodiversity!E:E,Biodiversity!N:N,"Error",0,1)="N/A","N","Y")))))</f>
        <v>N</v>
      </c>
      <c r="G111" s="34" t="str">
        <f>IF(_xlfn.XLOOKUP(A111,'Climate mitigation'!E:E,'Climate mitigation'!M:M,"Error",0,1)="N/A","N",IF(_xlfn.XLOOKUP(A111,'Climate adaptation'!E:E,'Climate adaptation'!O:O,"Error",0,1)="N/A","N",IF(_xlfn.XLOOKUP(A111,Water!E:E,Water!N:N,"Error",0,1)="N/A","N",IF(_xlfn.XLOOKUP(A111,'Circular economy'!E:E,'Circular economy'!N:N,"Error",0,1)="N/A","N",IF(_xlfn.XLOOKUP(A111,'Pollution prevention'!E:E,'Pollution prevention'!N:N,"Error",0,1)="N/A","N","Y")))))</f>
        <v>N</v>
      </c>
      <c r="H111" s="34" t="str">
        <f t="shared" si="3"/>
        <v>Y</v>
      </c>
    </row>
    <row r="112" spans="1:8" ht="26">
      <c r="A112" s="35" t="s">
        <v>4103</v>
      </c>
      <c r="B112" s="34" t="str">
        <f>IF(_xlfn.XLOOKUP(A112,'Climate adaptation'!E:E,'Climate adaptation'!K:K,"Error",0,1)="N/A","N",IF(_xlfn.XLOOKUP(A112,Water!E:E,Water!J:J,"Error",0,1)="N/A","N",IF(_xlfn.XLOOKUP(A112,'Circular economy'!E:E,'Circular economy'!J:J,"Error",0,1)="N/A","N",IF(_xlfn.XLOOKUP(A112,'Pollution prevention'!E:E,'Pollution prevention'!J:J,"Error",0,1)="N/A","N",IF(_xlfn.XLOOKUP(A112,Biodiversity!E:E,Biodiversity!J:J,"Error",0,1)="N/A","N","Y")))))</f>
        <v>Y</v>
      </c>
      <c r="C112" s="34" t="s">
        <v>4152</v>
      </c>
      <c r="D112" s="34" t="str">
        <f>IF(_xlfn.XLOOKUP(A112,'Climate mitigation'!E:E,'Climate mitigation'!J:J,"Error",0,1)="N/A","N",IF(_xlfn.XLOOKUP(A112,'Climate adaptation'!E:E,'Climate adaptation'!L:L,"Error",0,1)="N/A","N",IF(_xlfn.XLOOKUP(A112,'Circular economy'!E:E,'Circular economy'!L:L,"Error",0,1)="N/A","N",IF(_xlfn.XLOOKUP(A112,'Pollution prevention'!E:E,'Pollution prevention'!L:L,"Error",0,1)="N/A","N",IF(_xlfn.XLOOKUP(A112,Biodiversity!E:E,Biodiversity!L:L,"Error",0,1)="N/A","N","Y")))))</f>
        <v>N</v>
      </c>
      <c r="E112" s="34" t="str">
        <f>IF(_xlfn.XLOOKUP(A112,'Climate mitigation'!E:E,'Climate mitigation'!K:K,"Error",0,1)="N/A","N",IF(_xlfn.XLOOKUP(A112,'Climate adaptation'!E:E,'Climate adaptation'!M:M,"Error",0,1)="N/A","N",IF(_xlfn.XLOOKUP(A112,Water!E:E,Water!L:L,"Error",0,1)="N/A","N",IF(_xlfn.XLOOKUP(A112,'Pollution prevention'!E:E,'Pollution prevention'!M:M,"Error",0,1)="N/A","N",IF(_xlfn.XLOOKUP(A112,Biodiversity!E:E,Biodiversity!M:M,"Error",0,1)="N/A","N","Y")))))</f>
        <v>N</v>
      </c>
      <c r="F112" s="34" t="str">
        <f>IF(_xlfn.XLOOKUP(A112,'Climate mitigation'!E:E,'Climate mitigation'!L:L,"Error",0,1)="N/A","N",IF(_xlfn.XLOOKUP(A112,'Climate adaptation'!E:E,'Climate adaptation'!N:N,"Error",0,1)="N/A","N",IF(_xlfn.XLOOKUP(A112,Water!E:E,Water!M:M,"Error",0,1)="N/A","N",IF(_xlfn.XLOOKUP(A112,'Circular economy'!E:E,'Circular economy'!M:M,"Error",0,1)="N/A","N",IF(_xlfn.XLOOKUP(A112,Biodiversity!E:E,Biodiversity!N:N,"Error",0,1)="N/A","N","Y")))))</f>
        <v>N</v>
      </c>
      <c r="G112" s="34" t="str">
        <f>IF(_xlfn.XLOOKUP(A112,'Climate mitigation'!E:E,'Climate mitigation'!M:M,"Error",0,1)="N/A","N",IF(_xlfn.XLOOKUP(A112,'Climate adaptation'!E:E,'Climate adaptation'!O:O,"Error",0,1)="N/A","N",IF(_xlfn.XLOOKUP(A112,Water!E:E,Water!N:N,"Error",0,1)="N/A","N",IF(_xlfn.XLOOKUP(A112,'Circular economy'!E:E,'Circular economy'!N:N,"Error",0,1)="N/A","N",IF(_xlfn.XLOOKUP(A112,'Pollution prevention'!E:E,'Pollution prevention'!N:N,"Error",0,1)="N/A","N","Y")))))</f>
        <v>N</v>
      </c>
      <c r="H112" s="34" t="str">
        <f t="shared" si="3"/>
        <v>Y</v>
      </c>
    </row>
    <row r="113" spans="1:8" ht="26">
      <c r="A113" s="35" t="s">
        <v>4104</v>
      </c>
      <c r="B113" s="34" t="str">
        <f>IF(_xlfn.XLOOKUP(A113,'Climate adaptation'!E:E,'Climate adaptation'!K:K,"Error",0,1)="N/A","N",IF(_xlfn.XLOOKUP(A113,Water!E:E,Water!J:J,"Error",0,1)="N/A","N",IF(_xlfn.XLOOKUP(A113,'Circular economy'!E:E,'Circular economy'!J:J,"Error",0,1)="N/A","N",IF(_xlfn.XLOOKUP(A113,'Pollution prevention'!E:E,'Pollution prevention'!J:J,"Error",0,1)="N/A","N",IF(_xlfn.XLOOKUP(A113,Biodiversity!E:E,Biodiversity!J:J,"Error",0,1)="N/A","N","Y")))))</f>
        <v>Y</v>
      </c>
      <c r="C113" s="34" t="s">
        <v>4152</v>
      </c>
      <c r="D113" s="34" t="str">
        <f>IF(_xlfn.XLOOKUP(A113,'Climate mitigation'!E:E,'Climate mitigation'!J:J,"Error",0,1)="N/A","N",IF(_xlfn.XLOOKUP(A113,'Climate adaptation'!E:E,'Climate adaptation'!L:L,"Error",0,1)="N/A","N",IF(_xlfn.XLOOKUP(A113,'Circular economy'!E:E,'Circular economy'!L:L,"Error",0,1)="N/A","N",IF(_xlfn.XLOOKUP(A113,'Pollution prevention'!E:E,'Pollution prevention'!L:L,"Error",0,1)="N/A","N",IF(_xlfn.XLOOKUP(A113,Biodiversity!E:E,Biodiversity!L:L,"Error",0,1)="N/A","N","Y")))))</f>
        <v>N</v>
      </c>
      <c r="E113" s="34" t="str">
        <f>IF(_xlfn.XLOOKUP(A113,'Climate mitigation'!E:E,'Climate mitigation'!K:K,"Error",0,1)="N/A","N",IF(_xlfn.XLOOKUP(A113,'Climate adaptation'!E:E,'Climate adaptation'!M:M,"Error",0,1)="N/A","N",IF(_xlfn.XLOOKUP(A113,Water!E:E,Water!L:L,"Error",0,1)="N/A","N",IF(_xlfn.XLOOKUP(A113,'Pollution prevention'!E:E,'Pollution prevention'!M:M,"Error",0,1)="N/A","N",IF(_xlfn.XLOOKUP(A113,Biodiversity!E:E,Biodiversity!M:M,"Error",0,1)="N/A","N","Y")))))</f>
        <v>N</v>
      </c>
      <c r="F113" s="34" t="str">
        <f>IF(_xlfn.XLOOKUP(A113,'Climate mitigation'!E:E,'Climate mitigation'!L:L,"Error",0,1)="N/A","N",IF(_xlfn.XLOOKUP(A113,'Climate adaptation'!E:E,'Climate adaptation'!N:N,"Error",0,1)="N/A","N",IF(_xlfn.XLOOKUP(A113,Water!E:E,Water!M:M,"Error",0,1)="N/A","N",IF(_xlfn.XLOOKUP(A113,'Circular economy'!E:E,'Circular economy'!M:M,"Error",0,1)="N/A","N",IF(_xlfn.XLOOKUP(A113,Biodiversity!E:E,Biodiversity!N:N,"Error",0,1)="N/A","N","Y")))))</f>
        <v>N</v>
      </c>
      <c r="G113" s="34" t="str">
        <f>IF(_xlfn.XLOOKUP(A113,'Climate mitigation'!E:E,'Climate mitigation'!M:M,"Error",0,1)="N/A","N",IF(_xlfn.XLOOKUP(A113,'Climate adaptation'!E:E,'Climate adaptation'!O:O,"Error",0,1)="N/A","N",IF(_xlfn.XLOOKUP(A113,Water!E:E,Water!N:N,"Error",0,1)="N/A","N",IF(_xlfn.XLOOKUP(A113,'Circular economy'!E:E,'Circular economy'!N:N,"Error",0,1)="N/A","N",IF(_xlfn.XLOOKUP(A113,'Pollution prevention'!E:E,'Pollution prevention'!N:N,"Error",0,1)="N/A","N","Y")))))</f>
        <v>N</v>
      </c>
      <c r="H113" s="34" t="str">
        <f t="shared" si="3"/>
        <v>Y</v>
      </c>
    </row>
    <row r="114" spans="1:8" ht="13">
      <c r="A114" s="35" t="s">
        <v>4105</v>
      </c>
      <c r="B114" s="34" t="str">
        <f>IF(_xlfn.XLOOKUP(A114,'Climate adaptation'!E:E,'Climate adaptation'!K:K,"Error",0,1)="N/A","N",IF(_xlfn.XLOOKUP(A114,Water!E:E,Water!J:J,"Error",0,1)="N/A","N",IF(_xlfn.XLOOKUP(A114,'Circular economy'!E:E,'Circular economy'!J:J,"Error",0,1)="N/A","N",IF(_xlfn.XLOOKUP(A114,'Pollution prevention'!E:E,'Pollution prevention'!J:J,"Error",0,1)="N/A","N",IF(_xlfn.XLOOKUP(A114,Biodiversity!E:E,Biodiversity!J:J,"Error",0,1)="N/A","N","Y")))))</f>
        <v>Y</v>
      </c>
      <c r="C114" s="34" t="s">
        <v>4152</v>
      </c>
      <c r="D114" s="34" t="str">
        <f>IF(_xlfn.XLOOKUP(A114,'Climate mitigation'!E:E,'Climate mitigation'!J:J,"Error",0,1)="N/A","N",IF(_xlfn.XLOOKUP(A114,'Climate adaptation'!E:E,'Climate adaptation'!L:L,"Error",0,1)="N/A","N",IF(_xlfn.XLOOKUP(A114,'Circular economy'!E:E,'Circular economy'!L:L,"Error",0,1)="N/A","N",IF(_xlfn.XLOOKUP(A114,'Pollution prevention'!E:E,'Pollution prevention'!L:L,"Error",0,1)="N/A","N",IF(_xlfn.XLOOKUP(A114,Biodiversity!E:E,Biodiversity!L:L,"Error",0,1)="N/A","N","Y")))))</f>
        <v>N</v>
      </c>
      <c r="E114" s="34" t="str">
        <f>IF(_xlfn.XLOOKUP(A114,'Climate mitigation'!E:E,'Climate mitigation'!K:K,"Error",0,1)="N/A","N",IF(_xlfn.XLOOKUP(A114,'Climate adaptation'!E:E,'Climate adaptation'!M:M,"Error",0,1)="N/A","N",IF(_xlfn.XLOOKUP(A114,Water!E:E,Water!L:L,"Error",0,1)="N/A","N",IF(_xlfn.XLOOKUP(A114,'Pollution prevention'!E:E,'Pollution prevention'!M:M,"Error",0,1)="N/A","N",IF(_xlfn.XLOOKUP(A114,Biodiversity!E:E,Biodiversity!M:M,"Error",0,1)="N/A","N","Y")))))</f>
        <v>N</v>
      </c>
      <c r="F114" s="34" t="str">
        <f>IF(_xlfn.XLOOKUP(A114,'Climate mitigation'!E:E,'Climate mitigation'!L:L,"Error",0,1)="N/A","N",IF(_xlfn.XLOOKUP(A114,'Climate adaptation'!E:E,'Climate adaptation'!N:N,"Error",0,1)="N/A","N",IF(_xlfn.XLOOKUP(A114,Water!E:E,Water!M:M,"Error",0,1)="N/A","N",IF(_xlfn.XLOOKUP(A114,'Circular economy'!E:E,'Circular economy'!M:M,"Error",0,1)="N/A","N",IF(_xlfn.XLOOKUP(A114,Biodiversity!E:E,Biodiversity!N:N,"Error",0,1)="N/A","N","Y")))))</f>
        <v>N</v>
      </c>
      <c r="G114" s="34" t="str">
        <f>IF(_xlfn.XLOOKUP(A114,'Climate mitigation'!E:E,'Climate mitigation'!M:M,"Error",0,1)="N/A","N",IF(_xlfn.XLOOKUP(A114,'Climate adaptation'!E:E,'Climate adaptation'!O:O,"Error",0,1)="N/A","N",IF(_xlfn.XLOOKUP(A114,Water!E:E,Water!N:N,"Error",0,1)="N/A","N",IF(_xlfn.XLOOKUP(A114,'Circular economy'!E:E,'Circular economy'!N:N,"Error",0,1)="N/A","N",IF(_xlfn.XLOOKUP(A114,'Pollution prevention'!E:E,'Pollution prevention'!N:N,"Error",0,1)="N/A","N","Y")))))</f>
        <v>N</v>
      </c>
      <c r="H114" s="34" t="str">
        <f t="shared" si="3"/>
        <v>Y</v>
      </c>
    </row>
    <row r="115" spans="1:8" ht="13">
      <c r="A115" s="35" t="s">
        <v>4106</v>
      </c>
      <c r="B115" s="34" t="str">
        <f>IF(_xlfn.XLOOKUP(A115,'Climate adaptation'!E:E,'Climate adaptation'!K:K,"Error",0,1)="N/A","N",IF(_xlfn.XLOOKUP(A115,Water!E:E,Water!J:J,"Error",0,1)="N/A","N",IF(_xlfn.XLOOKUP(A115,'Circular economy'!E:E,'Circular economy'!J:J,"Error",0,1)="N/A","N",IF(_xlfn.XLOOKUP(A115,'Pollution prevention'!E:E,'Pollution prevention'!J:J,"Error",0,1)="N/A","N",IF(_xlfn.XLOOKUP(A115,Biodiversity!E:E,Biodiversity!J:J,"Error",0,1)="N/A","N","Y")))))</f>
        <v>N</v>
      </c>
      <c r="C115" s="34" t="s">
        <v>4152</v>
      </c>
      <c r="D115" s="34" t="str">
        <f>IF(_xlfn.XLOOKUP(A115,'Climate mitigation'!E:E,'Climate mitigation'!J:J,"Error",0,1)="N/A","N",IF(_xlfn.XLOOKUP(A115,'Climate adaptation'!E:E,'Climate adaptation'!L:L,"Error",0,1)="N/A","N",IF(_xlfn.XLOOKUP(A115,'Circular economy'!E:E,'Circular economy'!L:L,"Error",0,1)="N/A","N",IF(_xlfn.XLOOKUP(A115,'Pollution prevention'!E:E,'Pollution prevention'!L:L,"Error",0,1)="N/A","N",IF(_xlfn.XLOOKUP(A115,Biodiversity!E:E,Biodiversity!L:L,"Error",0,1)="N/A","N","Y")))))</f>
        <v>N</v>
      </c>
      <c r="E115" s="34" t="str">
        <f>IF(_xlfn.XLOOKUP(A115,'Climate mitigation'!E:E,'Climate mitigation'!K:K,"Error",0,1)="N/A","N",IF(_xlfn.XLOOKUP(A115,'Climate adaptation'!E:E,'Climate adaptation'!M:M,"Error",0,1)="N/A","N",IF(_xlfn.XLOOKUP(A115,Water!E:E,Water!L:L,"Error",0,1)="N/A","N",IF(_xlfn.XLOOKUP(A115,'Pollution prevention'!E:E,'Pollution prevention'!M:M,"Error",0,1)="N/A","N",IF(_xlfn.XLOOKUP(A115,Biodiversity!E:E,Biodiversity!M:M,"Error",0,1)="N/A","N","Y")))))</f>
        <v>N</v>
      </c>
      <c r="F115" s="34" t="str">
        <f>IF(_xlfn.XLOOKUP(A115,'Climate mitigation'!E:E,'Climate mitigation'!L:L,"Error",0,1)="N/A","N",IF(_xlfn.XLOOKUP(A115,'Climate adaptation'!E:E,'Climate adaptation'!N:N,"Error",0,1)="N/A","N",IF(_xlfn.XLOOKUP(A115,Water!E:E,Water!M:M,"Error",0,1)="N/A","N",IF(_xlfn.XLOOKUP(A115,'Circular economy'!E:E,'Circular economy'!M:M,"Error",0,1)="N/A","N",IF(_xlfn.XLOOKUP(A115,Biodiversity!E:E,Biodiversity!N:N,"Error",0,1)="N/A","N","Y")))))</f>
        <v>N</v>
      </c>
      <c r="G115" s="34" t="str">
        <f>IF(_xlfn.XLOOKUP(A115,'Climate mitigation'!E:E,'Climate mitigation'!M:M,"Error",0,1)="N/A","N",IF(_xlfn.XLOOKUP(A115,'Climate adaptation'!E:E,'Climate adaptation'!O:O,"Error",0,1)="N/A","N",IF(_xlfn.XLOOKUP(A115,Water!E:E,Water!N:N,"Error",0,1)="N/A","N",IF(_xlfn.XLOOKUP(A115,'Circular economy'!E:E,'Circular economy'!N:N,"Error",0,1)="N/A","N",IF(_xlfn.XLOOKUP(A115,'Pollution prevention'!E:E,'Pollution prevention'!N:N,"Error",0,1)="N/A","N","Y")))))</f>
        <v>N</v>
      </c>
      <c r="H115" s="34" t="str">
        <f t="shared" si="3"/>
        <v>N</v>
      </c>
    </row>
    <row r="116" spans="1:8" ht="13">
      <c r="A116" s="35" t="s">
        <v>4107</v>
      </c>
      <c r="B116" s="34" t="str">
        <f>IF(_xlfn.XLOOKUP(A116,'Climate adaptation'!E:E,'Climate adaptation'!K:K,"Error",0,1)="N/A","N",IF(_xlfn.XLOOKUP(A116,Water!E:E,Water!J:J,"Error",0,1)="N/A","N",IF(_xlfn.XLOOKUP(A116,'Circular economy'!E:E,'Circular economy'!J:J,"Error",0,1)="N/A","N",IF(_xlfn.XLOOKUP(A116,'Pollution prevention'!E:E,'Pollution prevention'!J:J,"Error",0,1)="N/A","N",IF(_xlfn.XLOOKUP(A116,Biodiversity!E:E,Biodiversity!J:J,"Error",0,1)="N/A","N","Y")))))</f>
        <v>N</v>
      </c>
      <c r="C116" s="34" t="s">
        <v>4152</v>
      </c>
      <c r="D116" s="34" t="str">
        <f>IF(_xlfn.XLOOKUP(A116,'Climate mitigation'!E:E,'Climate mitigation'!J:J,"Error",0,1)="N/A","N",IF(_xlfn.XLOOKUP(A116,'Climate adaptation'!E:E,'Climate adaptation'!L:L,"Error",0,1)="N/A","N",IF(_xlfn.XLOOKUP(A116,'Circular economy'!E:E,'Circular economy'!L:L,"Error",0,1)="N/A","N",IF(_xlfn.XLOOKUP(A116,'Pollution prevention'!E:E,'Pollution prevention'!L:L,"Error",0,1)="N/A","N",IF(_xlfn.XLOOKUP(A116,Biodiversity!E:E,Biodiversity!L:L,"Error",0,1)="N/A","N","Y")))))</f>
        <v>N</v>
      </c>
      <c r="E116" s="34" t="str">
        <f>IF(_xlfn.XLOOKUP(A116,'Climate mitigation'!E:E,'Climate mitigation'!K:K,"Error",0,1)="N/A","N",IF(_xlfn.XLOOKUP(A116,'Climate adaptation'!E:E,'Climate adaptation'!M:M,"Error",0,1)="N/A","N",IF(_xlfn.XLOOKUP(A116,Water!E:E,Water!L:L,"Error",0,1)="N/A","N",IF(_xlfn.XLOOKUP(A116,'Pollution prevention'!E:E,'Pollution prevention'!M:M,"Error",0,1)="N/A","N",IF(_xlfn.XLOOKUP(A116,Biodiversity!E:E,Biodiversity!M:M,"Error",0,1)="N/A","N","Y")))))</f>
        <v>N</v>
      </c>
      <c r="F116" s="34" t="str">
        <f>IF(_xlfn.XLOOKUP(A116,'Climate mitigation'!E:E,'Climate mitigation'!L:L,"Error",0,1)="N/A","N",IF(_xlfn.XLOOKUP(A116,'Climate adaptation'!E:E,'Climate adaptation'!N:N,"Error",0,1)="N/A","N",IF(_xlfn.XLOOKUP(A116,Water!E:E,Water!M:M,"Error",0,1)="N/A","N",IF(_xlfn.XLOOKUP(A116,'Circular economy'!E:E,'Circular economy'!M:M,"Error",0,1)="N/A","N",IF(_xlfn.XLOOKUP(A116,Biodiversity!E:E,Biodiversity!N:N,"Error",0,1)="N/A","N","Y")))))</f>
        <v>Y</v>
      </c>
      <c r="G116" s="34" t="str">
        <f>IF(_xlfn.XLOOKUP(A116,'Climate mitigation'!E:E,'Climate mitigation'!M:M,"Error",0,1)="N/A","N",IF(_xlfn.XLOOKUP(A116,'Climate adaptation'!E:E,'Climate adaptation'!O:O,"Error",0,1)="N/A","N",IF(_xlfn.XLOOKUP(A116,Water!E:E,Water!N:N,"Error",0,1)="N/A","N",IF(_xlfn.XLOOKUP(A116,'Circular economy'!E:E,'Circular economy'!N:N,"Error",0,1)="N/A","N",IF(_xlfn.XLOOKUP(A116,'Pollution prevention'!E:E,'Pollution prevention'!N:N,"Error",0,1)="N/A","N","Y")))))</f>
        <v>N</v>
      </c>
      <c r="H116" s="34" t="str">
        <f t="shared" si="3"/>
        <v>Y</v>
      </c>
    </row>
    <row r="117" spans="1:8" ht="13">
      <c r="A117" s="35" t="s">
        <v>4108</v>
      </c>
      <c r="B117" s="34" t="str">
        <f>IF(_xlfn.XLOOKUP(A117,'Climate adaptation'!E:E,'Climate adaptation'!K:K,"Error",0,1)="N/A","N",IF(_xlfn.XLOOKUP(A117,Water!E:E,Water!J:J,"Error",0,1)="N/A","N",IF(_xlfn.XLOOKUP(A117,'Circular economy'!E:E,'Circular economy'!J:J,"Error",0,1)="N/A","N",IF(_xlfn.XLOOKUP(A117,'Pollution prevention'!E:E,'Pollution prevention'!J:J,"Error",0,1)="N/A","N",IF(_xlfn.XLOOKUP(A117,Biodiversity!E:E,Biodiversity!J:J,"Error",0,1)="N/A","N","Y")))))</f>
        <v>N</v>
      </c>
      <c r="C117" s="34" t="s">
        <v>4152</v>
      </c>
      <c r="D117" s="34" t="str">
        <f>IF(_xlfn.XLOOKUP(A117,'Climate mitigation'!E:E,'Climate mitigation'!J:J,"Error",0,1)="N/A","N",IF(_xlfn.XLOOKUP(A117,'Climate adaptation'!E:E,'Climate adaptation'!L:L,"Error",0,1)="N/A","N",IF(_xlfn.XLOOKUP(A117,'Circular economy'!E:E,'Circular economy'!L:L,"Error",0,1)="N/A","N",IF(_xlfn.XLOOKUP(A117,'Pollution prevention'!E:E,'Pollution prevention'!L:L,"Error",0,1)="N/A","N",IF(_xlfn.XLOOKUP(A117,Biodiversity!E:E,Biodiversity!L:L,"Error",0,1)="N/A","N","Y")))))</f>
        <v>N</v>
      </c>
      <c r="E117" s="34" t="str">
        <f>IF(_xlfn.XLOOKUP(A117,'Climate mitigation'!E:E,'Climate mitigation'!K:K,"Error",0,1)="N/A","N",IF(_xlfn.XLOOKUP(A117,'Climate adaptation'!E:E,'Climate adaptation'!M:M,"Error",0,1)="N/A","N",IF(_xlfn.XLOOKUP(A117,Water!E:E,Water!L:L,"Error",0,1)="N/A","N",IF(_xlfn.XLOOKUP(A117,'Pollution prevention'!E:E,'Pollution prevention'!M:M,"Error",0,1)="N/A","N",IF(_xlfn.XLOOKUP(A117,Biodiversity!E:E,Biodiversity!M:M,"Error",0,1)="N/A","N","Y")))))</f>
        <v>N</v>
      </c>
      <c r="F117" s="34" t="str">
        <f>IF(_xlfn.XLOOKUP(A117,'Climate mitigation'!E:E,'Climate mitigation'!L:L,"Error",0,1)="N/A","N",IF(_xlfn.XLOOKUP(A117,'Climate adaptation'!E:E,'Climate adaptation'!N:N,"Error",0,1)="N/A","N",IF(_xlfn.XLOOKUP(A117,Water!E:E,Water!M:M,"Error",0,1)="N/A","N",IF(_xlfn.XLOOKUP(A117,'Circular economy'!E:E,'Circular economy'!M:M,"Error",0,1)="N/A","N",IF(_xlfn.XLOOKUP(A117,Biodiversity!E:E,Biodiversity!N:N,"Error",0,1)="N/A","N","Y")))))</f>
        <v>N</v>
      </c>
      <c r="G117" s="34" t="str">
        <f>IF(_xlfn.XLOOKUP(A117,'Climate mitigation'!E:E,'Climate mitigation'!M:M,"Error",0,1)="N/A","N",IF(_xlfn.XLOOKUP(A117,'Climate adaptation'!E:E,'Climate adaptation'!O:O,"Error",0,1)="N/A","N",IF(_xlfn.XLOOKUP(A117,Water!E:E,Water!N:N,"Error",0,1)="N/A","N",IF(_xlfn.XLOOKUP(A117,'Circular economy'!E:E,'Circular economy'!N:N,"Error",0,1)="N/A","N",IF(_xlfn.XLOOKUP(A117,'Pollution prevention'!E:E,'Pollution prevention'!N:N,"Error",0,1)="N/A","N","Y")))))</f>
        <v>N</v>
      </c>
      <c r="H117" s="34" t="str">
        <f t="shared" si="3"/>
        <v>N</v>
      </c>
    </row>
    <row r="118" spans="1:8" ht="13">
      <c r="A118" s="35" t="s">
        <v>4109</v>
      </c>
      <c r="B118" s="34" t="str">
        <f>IF(_xlfn.XLOOKUP(A118,'Climate adaptation'!E:E,'Climate adaptation'!K:K,"Error",0,1)="N/A","N",IF(_xlfn.XLOOKUP(A118,Water!E:E,Water!J:J,"Error",0,1)="N/A","N",IF(_xlfn.XLOOKUP(A118,'Circular economy'!E:E,'Circular economy'!J:J,"Error",0,1)="N/A","N",IF(_xlfn.XLOOKUP(A118,'Pollution prevention'!E:E,'Pollution prevention'!J:J,"Error",0,1)="N/A","N",IF(_xlfn.XLOOKUP(A118,Biodiversity!E:E,Biodiversity!J:J,"Error",0,1)="N/A","N","Y")))))</f>
        <v>N</v>
      </c>
      <c r="C118" s="34" t="s">
        <v>4152</v>
      </c>
      <c r="D118" s="34" t="str">
        <f>IF(_xlfn.XLOOKUP(A118,'Climate mitigation'!E:E,'Climate mitigation'!J:J,"Error",0,1)="N/A","N",IF(_xlfn.XLOOKUP(A118,'Climate adaptation'!E:E,'Climate adaptation'!L:L,"Error",0,1)="N/A","N",IF(_xlfn.XLOOKUP(A118,'Circular economy'!E:E,'Circular economy'!L:L,"Error",0,1)="N/A","N",IF(_xlfn.XLOOKUP(A118,'Pollution prevention'!E:E,'Pollution prevention'!L:L,"Error",0,1)="N/A","N",IF(_xlfn.XLOOKUP(A118,Biodiversity!E:E,Biodiversity!L:L,"Error",0,1)="N/A","N","Y")))))</f>
        <v>N</v>
      </c>
      <c r="E118" s="34" t="str">
        <f>IF(_xlfn.XLOOKUP(A118,'Climate mitigation'!E:E,'Climate mitigation'!K:K,"Error",0,1)="N/A","N",IF(_xlfn.XLOOKUP(A118,'Climate adaptation'!E:E,'Climate adaptation'!M:M,"Error",0,1)="N/A","N",IF(_xlfn.XLOOKUP(A118,Water!E:E,Water!L:L,"Error",0,1)="N/A","N",IF(_xlfn.XLOOKUP(A118,'Pollution prevention'!E:E,'Pollution prevention'!M:M,"Error",0,1)="N/A","N",IF(_xlfn.XLOOKUP(A118,Biodiversity!E:E,Biodiversity!M:M,"Error",0,1)="N/A","N","Y")))))</f>
        <v>N</v>
      </c>
      <c r="F118" s="34" t="str">
        <f>IF(_xlfn.XLOOKUP(A118,'Climate mitigation'!E:E,'Climate mitigation'!L:L,"Error",0,1)="N/A","N",IF(_xlfn.XLOOKUP(A118,'Climate adaptation'!E:E,'Climate adaptation'!N:N,"Error",0,1)="N/A","N",IF(_xlfn.XLOOKUP(A118,Water!E:E,Water!M:M,"Error",0,1)="N/A","N",IF(_xlfn.XLOOKUP(A118,'Circular economy'!E:E,'Circular economy'!M:M,"Error",0,1)="N/A","N",IF(_xlfn.XLOOKUP(A118,Biodiversity!E:E,Biodiversity!N:N,"Error",0,1)="N/A","N","Y")))))</f>
        <v>N</v>
      </c>
      <c r="G118" s="34" t="str">
        <f>IF(_xlfn.XLOOKUP(A118,'Climate mitigation'!E:E,'Climate mitigation'!M:M,"Error",0,1)="N/A","N",IF(_xlfn.XLOOKUP(A118,'Climate adaptation'!E:E,'Climate adaptation'!O:O,"Error",0,1)="N/A","N",IF(_xlfn.XLOOKUP(A118,Water!E:E,Water!N:N,"Error",0,1)="N/A","N",IF(_xlfn.XLOOKUP(A118,'Circular economy'!E:E,'Circular economy'!N:N,"Error",0,1)="N/A","N",IF(_xlfn.XLOOKUP(A118,'Pollution prevention'!E:E,'Pollution prevention'!N:N,"Error",0,1)="N/A","N","Y")))))</f>
        <v>N</v>
      </c>
      <c r="H118" s="34" t="str">
        <f t="shared" si="3"/>
        <v>N</v>
      </c>
    </row>
    <row r="119" spans="1:8" ht="26">
      <c r="A119" s="35" t="s">
        <v>4110</v>
      </c>
      <c r="B119" s="34" t="str">
        <f>IF(_xlfn.XLOOKUP(A119,'Climate adaptation'!E:E,'Climate adaptation'!K:K,"Error",0,1)="N/A","N",IF(_xlfn.XLOOKUP(A119,Water!E:E,Water!J:J,"Error",0,1)="N/A","N",IF(_xlfn.XLOOKUP(A119,'Circular economy'!E:E,'Circular economy'!J:J,"Error",0,1)="N/A","N",IF(_xlfn.XLOOKUP(A119,'Pollution prevention'!E:E,'Pollution prevention'!J:J,"Error",0,1)="N/A","N",IF(_xlfn.XLOOKUP(A119,Biodiversity!E:E,Biodiversity!J:J,"Error",0,1)="N/A","N","Y")))))</f>
        <v>N</v>
      </c>
      <c r="C119" s="34" t="s">
        <v>4152</v>
      </c>
      <c r="D119" s="34" t="str">
        <f>IF(_xlfn.XLOOKUP(A119,'Climate mitigation'!E:E,'Climate mitigation'!J:J,"Error",0,1)="N/A","N",IF(_xlfn.XLOOKUP(A119,'Climate adaptation'!E:E,'Climate adaptation'!L:L,"Error",0,1)="N/A","N",IF(_xlfn.XLOOKUP(A119,'Circular economy'!E:E,'Circular economy'!L:L,"Error",0,1)="N/A","N",IF(_xlfn.XLOOKUP(A119,'Pollution prevention'!E:E,'Pollution prevention'!L:L,"Error",0,1)="N/A","N",IF(_xlfn.XLOOKUP(A119,Biodiversity!E:E,Biodiversity!L:L,"Error",0,1)="N/A","N","Y")))))</f>
        <v>N</v>
      </c>
      <c r="E119" s="34" t="str">
        <f>IF(_xlfn.XLOOKUP(A119,'Climate mitigation'!E:E,'Climate mitigation'!K:K,"Error",0,1)="N/A","N",IF(_xlfn.XLOOKUP(A119,'Climate adaptation'!E:E,'Climate adaptation'!M:M,"Error",0,1)="N/A","N",IF(_xlfn.XLOOKUP(A119,Water!E:E,Water!L:L,"Error",0,1)="N/A","N",IF(_xlfn.XLOOKUP(A119,'Pollution prevention'!E:E,'Pollution prevention'!M:M,"Error",0,1)="N/A","N",IF(_xlfn.XLOOKUP(A119,Biodiversity!E:E,Biodiversity!M:M,"Error",0,1)="N/A","N","Y")))))</f>
        <v>N</v>
      </c>
      <c r="F119" s="34" t="str">
        <f>IF(_xlfn.XLOOKUP(A119,'Climate mitigation'!E:E,'Climate mitigation'!L:L,"Error",0,1)="N/A","N",IF(_xlfn.XLOOKUP(A119,'Climate adaptation'!E:E,'Climate adaptation'!N:N,"Error",0,1)="N/A","N",IF(_xlfn.XLOOKUP(A119,Water!E:E,Water!M:M,"Error",0,1)="N/A","N",IF(_xlfn.XLOOKUP(A119,'Circular economy'!E:E,'Circular economy'!M:M,"Error",0,1)="N/A","N",IF(_xlfn.XLOOKUP(A119,Biodiversity!E:E,Biodiversity!N:N,"Error",0,1)="N/A","N","Y")))))</f>
        <v>N</v>
      </c>
      <c r="G119" s="34" t="str">
        <f>IF(_xlfn.XLOOKUP(A119,'Climate mitigation'!E:E,'Climate mitigation'!M:M,"Error",0,1)="N/A","N",IF(_xlfn.XLOOKUP(A119,'Climate adaptation'!E:E,'Climate adaptation'!O:O,"Error",0,1)="N/A","N",IF(_xlfn.XLOOKUP(A119,Water!E:E,Water!N:N,"Error",0,1)="N/A","N",IF(_xlfn.XLOOKUP(A119,'Circular economy'!E:E,'Circular economy'!N:N,"Error",0,1)="N/A","N",IF(_xlfn.XLOOKUP(A119,'Pollution prevention'!E:E,'Pollution prevention'!N:N,"Error",0,1)="N/A","N","Y")))))</f>
        <v>N</v>
      </c>
      <c r="H119" s="34" t="str">
        <f t="shared" si="3"/>
        <v>N</v>
      </c>
    </row>
    <row r="120" spans="1:8" ht="13">
      <c r="A120" s="35" t="s">
        <v>4111</v>
      </c>
      <c r="B120" s="34" t="str">
        <f>IF(_xlfn.XLOOKUP(A120,'Climate adaptation'!E:E,'Climate adaptation'!K:K,"Error",0,1)="N/A","N",IF(_xlfn.XLOOKUP(A120,Water!E:E,Water!J:J,"Error",0,1)="N/A","N",IF(_xlfn.XLOOKUP(A120,'Circular economy'!E:E,'Circular economy'!J:J,"Error",0,1)="N/A","N",IF(_xlfn.XLOOKUP(A120,'Pollution prevention'!E:E,'Pollution prevention'!J:J,"Error",0,1)="N/A","N",IF(_xlfn.XLOOKUP(A120,Biodiversity!E:E,Biodiversity!J:J,"Error",0,1)="N/A","N","Y")))))</f>
        <v>Y</v>
      </c>
      <c r="C120" s="34" t="s">
        <v>4152</v>
      </c>
      <c r="D120" s="34" t="str">
        <f>IF(_xlfn.XLOOKUP(A120,'Climate mitigation'!E:E,'Climate mitigation'!J:J,"Error",0,1)="N/A","N",IF(_xlfn.XLOOKUP(A120,'Climate adaptation'!E:E,'Climate adaptation'!L:L,"Error",0,1)="N/A","N",IF(_xlfn.XLOOKUP(A120,'Circular economy'!E:E,'Circular economy'!L:L,"Error",0,1)="N/A","N",IF(_xlfn.XLOOKUP(A120,'Pollution prevention'!E:E,'Pollution prevention'!L:L,"Error",0,1)="N/A","N",IF(_xlfn.XLOOKUP(A120,Biodiversity!E:E,Biodiversity!L:L,"Error",0,1)="N/A","N","Y")))))</f>
        <v>Y</v>
      </c>
      <c r="E120" s="34" t="str">
        <f>IF(_xlfn.XLOOKUP(A120,'Climate mitigation'!E:E,'Climate mitigation'!K:K,"Error",0,1)="N/A","N",IF(_xlfn.XLOOKUP(A120,'Climate adaptation'!E:E,'Climate adaptation'!M:M,"Error",0,1)="N/A","N",IF(_xlfn.XLOOKUP(A120,Water!E:E,Water!L:L,"Error",0,1)="N/A","N",IF(_xlfn.XLOOKUP(A120,'Pollution prevention'!E:E,'Pollution prevention'!M:M,"Error",0,1)="N/A","N",IF(_xlfn.XLOOKUP(A120,Biodiversity!E:E,Biodiversity!M:M,"Error",0,1)="N/A","N","Y")))))</f>
        <v>Y</v>
      </c>
      <c r="F120" s="34" t="str">
        <f>IF(_xlfn.XLOOKUP(A120,'Climate mitigation'!E:E,'Climate mitigation'!L:L,"Error",0,1)="N/A","N",IF(_xlfn.XLOOKUP(A120,'Climate adaptation'!E:E,'Climate adaptation'!N:N,"Error",0,1)="N/A","N",IF(_xlfn.XLOOKUP(A120,Water!E:E,Water!M:M,"Error",0,1)="N/A","N",IF(_xlfn.XLOOKUP(A120,'Circular economy'!E:E,'Circular economy'!M:M,"Error",0,1)="N/A","N",IF(_xlfn.XLOOKUP(A120,Biodiversity!E:E,Biodiversity!N:N,"Error",0,1)="N/A","N","Y")))))</f>
        <v>Y</v>
      </c>
      <c r="G120" s="34" t="str">
        <f>IF(_xlfn.XLOOKUP(A120,'Climate mitigation'!E:E,'Climate mitigation'!M:M,"Error",0,1)="N/A","N",IF(_xlfn.XLOOKUP(A120,'Climate adaptation'!E:E,'Climate adaptation'!O:O,"Error",0,1)="N/A","N",IF(_xlfn.XLOOKUP(A120,Water!E:E,Water!N:N,"Error",0,1)="N/A","N",IF(_xlfn.XLOOKUP(A120,'Circular economy'!E:E,'Circular economy'!N:N,"Error",0,1)="N/A","N",IF(_xlfn.XLOOKUP(A120,'Pollution prevention'!E:E,'Pollution prevention'!N:N,"Error",0,1)="N/A","N","Y")))))</f>
        <v>Y</v>
      </c>
      <c r="H120" s="34" t="str">
        <f t="shared" si="3"/>
        <v>Y</v>
      </c>
    </row>
    <row r="121" spans="1:8" ht="26">
      <c r="A121" s="35" t="s">
        <v>4112</v>
      </c>
      <c r="B121" s="34" t="str">
        <f>IF(_xlfn.XLOOKUP(A121,'Climate adaptation'!E:E,'Climate adaptation'!K:K,"Error",0,1)="N/A","N",IF(_xlfn.XLOOKUP(A121,Water!E:E,Water!J:J,"Error",0,1)="N/A","N",IF(_xlfn.XLOOKUP(A121,'Circular economy'!E:E,'Circular economy'!J:J,"Error",0,1)="N/A","N",IF(_xlfn.XLOOKUP(A121,'Pollution prevention'!E:E,'Pollution prevention'!J:J,"Error",0,1)="N/A","N",IF(_xlfn.XLOOKUP(A121,Biodiversity!E:E,Biodiversity!J:J,"Error",0,1)="N/A","N","Y")))))</f>
        <v>N</v>
      </c>
      <c r="C121" s="34" t="s">
        <v>4152</v>
      </c>
      <c r="D121" s="34" t="str">
        <f>IF(_xlfn.XLOOKUP(A121,'Climate mitigation'!E:E,'Climate mitigation'!J:J,"Error",0,1)="N/A","N",IF(_xlfn.XLOOKUP(A121,'Climate adaptation'!E:E,'Climate adaptation'!L:L,"Error",0,1)="N/A","N",IF(_xlfn.XLOOKUP(A121,'Circular economy'!E:E,'Circular economy'!L:L,"Error",0,1)="N/A","N",IF(_xlfn.XLOOKUP(A121,'Pollution prevention'!E:E,'Pollution prevention'!L:L,"Error",0,1)="N/A","N",IF(_xlfn.XLOOKUP(A121,Biodiversity!E:E,Biodiversity!L:L,"Error",0,1)="N/A","N","Y")))))</f>
        <v>Y</v>
      </c>
      <c r="E121" s="34" t="str">
        <f>IF(_xlfn.XLOOKUP(A121,'Climate mitigation'!E:E,'Climate mitigation'!K:K,"Error",0,1)="N/A","N",IF(_xlfn.XLOOKUP(A121,'Climate adaptation'!E:E,'Climate adaptation'!M:M,"Error",0,1)="N/A","N",IF(_xlfn.XLOOKUP(A121,Water!E:E,Water!L:L,"Error",0,1)="N/A","N",IF(_xlfn.XLOOKUP(A121,'Pollution prevention'!E:E,'Pollution prevention'!M:M,"Error",0,1)="N/A","N",IF(_xlfn.XLOOKUP(A121,Biodiversity!E:E,Biodiversity!M:M,"Error",0,1)="N/A","N","Y")))))</f>
        <v>Y</v>
      </c>
      <c r="F121" s="34" t="str">
        <f>IF(_xlfn.XLOOKUP(A121,'Climate mitigation'!E:E,'Climate mitigation'!L:L,"Error",0,1)="N/A","N",IF(_xlfn.XLOOKUP(A121,'Climate adaptation'!E:E,'Climate adaptation'!N:N,"Error",0,1)="N/A","N",IF(_xlfn.XLOOKUP(A121,Water!E:E,Water!M:M,"Error",0,1)="N/A","N",IF(_xlfn.XLOOKUP(A121,'Circular economy'!E:E,'Circular economy'!M:M,"Error",0,1)="N/A","N",IF(_xlfn.XLOOKUP(A121,Biodiversity!E:E,Biodiversity!N:N,"Error",0,1)="N/A","N","Y")))))</f>
        <v>Y</v>
      </c>
      <c r="G121" s="34" t="str">
        <f>IF(_xlfn.XLOOKUP(A121,'Climate mitigation'!E:E,'Climate mitigation'!M:M,"Error",0,1)="N/A","N",IF(_xlfn.XLOOKUP(A121,'Climate adaptation'!E:E,'Climate adaptation'!O:O,"Error",0,1)="N/A","N",IF(_xlfn.XLOOKUP(A121,Water!E:E,Water!N:N,"Error",0,1)="N/A","N",IF(_xlfn.XLOOKUP(A121,'Circular economy'!E:E,'Circular economy'!N:N,"Error",0,1)="N/A","N",IF(_xlfn.XLOOKUP(A121,'Pollution prevention'!E:E,'Pollution prevention'!N:N,"Error",0,1)="N/A","N","Y")))))</f>
        <v>Y</v>
      </c>
      <c r="H121" s="34" t="str">
        <f t="shared" si="3"/>
        <v>Y</v>
      </c>
    </row>
    <row r="122" spans="1:8" ht="39">
      <c r="A122" s="35" t="s">
        <v>4114</v>
      </c>
      <c r="B122" s="34" t="str">
        <f>IF(_xlfn.XLOOKUP(A122,'Climate adaptation'!E:E,'Climate adaptation'!K:K,"Error",0,1)="N/A","N",IF(_xlfn.XLOOKUP(A122,Water!E:E,Water!J:J,"Error",0,1)="N/A","N",IF(_xlfn.XLOOKUP(A122,'Circular economy'!E:E,'Circular economy'!J:J,"Error",0,1)="N/A","N",IF(_xlfn.XLOOKUP(A122,'Pollution prevention'!E:E,'Pollution prevention'!J:J,"Error",0,1)="N/A","N",IF(_xlfn.XLOOKUP(A122,Biodiversity!E:E,Biodiversity!J:J,"Error",0,1)="N/A","N","Y")))))</f>
        <v>N</v>
      </c>
      <c r="C122" s="34" t="str">
        <f>IF(_xlfn.XLOOKUP(A122,'Climate mitigation'!E:E,'Climate mitigation'!I:I,"Error",0,1)="N/A","N",IF(_xlfn.XLOOKUP(A122,Water!E:E,Water!K:K,"Error",0,1)="N/A","N",IF(_xlfn.XLOOKUP(A122,'Circular economy'!E:E,'Circular economy'!K:K,"Error",0,1)="N/A","N",IF(_xlfn.XLOOKUP(A122,'Pollution prevention'!E:E,'Pollution prevention'!K:K,"Error",0,1)="N/A","N",IF(_xlfn.XLOOKUP(A122,Biodiversity!E:E,Biodiversity!K:K,"Error",0,1)="N/A","N","Y")))))</f>
        <v>Y</v>
      </c>
      <c r="D122" s="34" t="s">
        <v>4152</v>
      </c>
      <c r="E122" s="34" t="str">
        <f>IF(_xlfn.XLOOKUP(A122,'Climate mitigation'!E:E,'Climate mitigation'!K:K,"Error",0,1)="N/A","N",IF(_xlfn.XLOOKUP(A122,'Climate adaptation'!E:E,'Climate adaptation'!M:M,"Error",0,1)="N/A","N",IF(_xlfn.XLOOKUP(A122,Water!E:E,Water!L:L,"Error",0,1)="N/A","N",IF(_xlfn.XLOOKUP(A122,'Pollution prevention'!E:E,'Pollution prevention'!M:M,"Error",0,1)="N/A","N",IF(_xlfn.XLOOKUP(A122,Biodiversity!E:E,Biodiversity!M:M,"Error",0,1)="N/A","N","Y")))))</f>
        <v>Y</v>
      </c>
      <c r="F122" s="34" t="str">
        <f>IF(_xlfn.XLOOKUP(A122,'Climate mitigation'!E:E,'Climate mitigation'!L:L,"Error",0,1)="N/A","N",IF(_xlfn.XLOOKUP(A122,'Climate adaptation'!E:E,'Climate adaptation'!N:N,"Error",0,1)="N/A","N",IF(_xlfn.XLOOKUP(A122,Water!E:E,Water!M:M,"Error",0,1)="N/A","N",IF(_xlfn.XLOOKUP(A122,'Circular economy'!E:E,'Circular economy'!M:M,"Error",0,1)="N/A","N",IF(_xlfn.XLOOKUP(A122,Biodiversity!E:E,Biodiversity!N:N,"Error",0,1)="N/A","N","Y")))))</f>
        <v>Y</v>
      </c>
      <c r="G122" s="34" t="str">
        <f>IF(_xlfn.XLOOKUP(A122,'Climate mitigation'!E:E,'Climate mitigation'!M:M,"Error",0,1)="N/A","N",IF(_xlfn.XLOOKUP(A122,'Climate adaptation'!E:E,'Climate adaptation'!O:O,"Error",0,1)="N/A","N",IF(_xlfn.XLOOKUP(A122,Water!E:E,Water!N:N,"Error",0,1)="N/A","N",IF(_xlfn.XLOOKUP(A122,'Circular economy'!E:E,'Circular economy'!N:N,"Error",0,1)="N/A","N",IF(_xlfn.XLOOKUP(A122,'Pollution prevention'!E:E,'Pollution prevention'!N:N,"Error",0,1)="N/A","N","Y")))))</f>
        <v>Y</v>
      </c>
      <c r="H122" s="34" t="str">
        <f t="shared" ref="H122:H127" si="4">IF(OR(B122="Y",C122="Y",D122="Y",E122="Y",F122="Y",G122="Y"),"Y","N")</f>
        <v>Y</v>
      </c>
    </row>
    <row r="123" spans="1:8" ht="13">
      <c r="A123" s="35" t="s">
        <v>4115</v>
      </c>
      <c r="B123" s="34" t="str">
        <f>IF(_xlfn.XLOOKUP(A123,'Climate adaptation'!E:E,'Climate adaptation'!K:K,"Error",0,1)="N/A","N",IF(_xlfn.XLOOKUP(A123,Water!E:E,Water!J:J,"Error",0,1)="N/A","N",IF(_xlfn.XLOOKUP(A123,'Circular economy'!E:E,'Circular economy'!J:J,"Error",0,1)="N/A","N",IF(_xlfn.XLOOKUP(A123,'Pollution prevention'!E:E,'Pollution prevention'!J:J,"Error",0,1)="N/A","N",IF(_xlfn.XLOOKUP(A123,Biodiversity!E:E,Biodiversity!J:J,"Error",0,1)="N/A","N","Y")))))</f>
        <v>N</v>
      </c>
      <c r="C123" s="34" t="str">
        <f>IF(_xlfn.XLOOKUP(A123,'Climate mitigation'!E:E,'Climate mitigation'!I:I,"Error",0,1)="N/A","N",IF(_xlfn.XLOOKUP(A123,Water!E:E,Water!K:K,"Error",0,1)="N/A","N",IF(_xlfn.XLOOKUP(A123,'Circular economy'!E:E,'Circular economy'!K:K,"Error",0,1)="N/A","N",IF(_xlfn.XLOOKUP(A123,'Pollution prevention'!E:E,'Pollution prevention'!K:K,"Error",0,1)="N/A","N",IF(_xlfn.XLOOKUP(A123,Biodiversity!E:E,Biodiversity!K:K,"Error",0,1)="N/A","N","Y")))))</f>
        <v>Y</v>
      </c>
      <c r="D123" s="34" t="s">
        <v>4152</v>
      </c>
      <c r="E123" s="34" t="str">
        <f>IF(_xlfn.XLOOKUP(A123,'Climate mitigation'!E:E,'Climate mitigation'!K:K,"Error",0,1)="N/A","N",IF(_xlfn.XLOOKUP(A123,'Climate adaptation'!E:E,'Climate adaptation'!M:M,"Error",0,1)="N/A","N",IF(_xlfn.XLOOKUP(A123,Water!E:E,Water!L:L,"Error",0,1)="N/A","N",IF(_xlfn.XLOOKUP(A123,'Pollution prevention'!E:E,'Pollution prevention'!M:M,"Error",0,1)="N/A","N",IF(_xlfn.XLOOKUP(A123,Biodiversity!E:E,Biodiversity!M:M,"Error",0,1)="N/A","N","Y")))))</f>
        <v>N</v>
      </c>
      <c r="F123" s="34" t="str">
        <f>IF(_xlfn.XLOOKUP(A123,'Climate mitigation'!E:E,'Climate mitigation'!L:L,"Error",0,1)="N/A","N",IF(_xlfn.XLOOKUP(A123,'Climate adaptation'!E:E,'Climate adaptation'!N:N,"Error",0,1)="N/A","N",IF(_xlfn.XLOOKUP(A123,Water!E:E,Water!M:M,"Error",0,1)="N/A","N",IF(_xlfn.XLOOKUP(A123,'Circular economy'!E:E,'Circular economy'!M:M,"Error",0,1)="N/A","N",IF(_xlfn.XLOOKUP(A123,Biodiversity!E:E,Biodiversity!N:N,"Error",0,1)="N/A","N","Y")))))</f>
        <v>N</v>
      </c>
      <c r="G123" s="34" t="str">
        <f>IF(_xlfn.XLOOKUP(A123,'Climate mitigation'!E:E,'Climate mitigation'!M:M,"Error",0,1)="N/A","N",IF(_xlfn.XLOOKUP(A123,'Climate adaptation'!E:E,'Climate adaptation'!O:O,"Error",0,1)="N/A","N",IF(_xlfn.XLOOKUP(A123,Water!E:E,Water!N:N,"Error",0,1)="N/A","N",IF(_xlfn.XLOOKUP(A123,'Circular economy'!E:E,'Circular economy'!N:N,"Error",0,1)="N/A","N",IF(_xlfn.XLOOKUP(A123,'Pollution prevention'!E:E,'Pollution prevention'!N:N,"Error",0,1)="N/A","N","Y")))))</f>
        <v>Y</v>
      </c>
      <c r="H123" s="34" t="str">
        <f t="shared" si="4"/>
        <v>Y</v>
      </c>
    </row>
    <row r="124" spans="1:8" ht="13">
      <c r="A124" s="35" t="s">
        <v>4116</v>
      </c>
      <c r="B124" s="34" t="str">
        <f>IF(_xlfn.XLOOKUP(A124,'Climate adaptation'!E:E,'Climate adaptation'!K:K,"Error",0,1)="N/A","N",IF(_xlfn.XLOOKUP(A124,Water!E:E,Water!J:J,"Error",0,1)="N/A","N",IF(_xlfn.XLOOKUP(A124,'Circular economy'!E:E,'Circular economy'!J:J,"Error",0,1)="N/A","N",IF(_xlfn.XLOOKUP(A124,'Pollution prevention'!E:E,'Pollution prevention'!J:J,"Error",0,1)="N/A","N",IF(_xlfn.XLOOKUP(A124,Biodiversity!E:E,Biodiversity!J:J,"Error",0,1)="N/A","N","Y")))))</f>
        <v>Y</v>
      </c>
      <c r="C124" s="34" t="str">
        <f>IF(_xlfn.XLOOKUP(A124,'Climate mitigation'!E:E,'Climate mitigation'!I:I,"Error",0,1)="N/A","N",IF(_xlfn.XLOOKUP(A124,Water!E:E,Water!K:K,"Error",0,1)="N/A","N",IF(_xlfn.XLOOKUP(A124,'Circular economy'!E:E,'Circular economy'!K:K,"Error",0,1)="N/A","N",IF(_xlfn.XLOOKUP(A124,'Pollution prevention'!E:E,'Pollution prevention'!K:K,"Error",0,1)="N/A","N",IF(_xlfn.XLOOKUP(A124,Biodiversity!E:E,Biodiversity!K:K,"Error",0,1)="N/A","N","Y")))))</f>
        <v>Y</v>
      </c>
      <c r="D124" s="34" t="s">
        <v>4152</v>
      </c>
      <c r="E124" s="34" t="str">
        <f>IF(_xlfn.XLOOKUP(A124,'Climate mitigation'!E:E,'Climate mitigation'!K:K,"Error",0,1)="N/A","N",IF(_xlfn.XLOOKUP(A124,'Climate adaptation'!E:E,'Climate adaptation'!M:M,"Error",0,1)="N/A","N",IF(_xlfn.XLOOKUP(A124,Water!E:E,Water!L:L,"Error",0,1)="N/A","N",IF(_xlfn.XLOOKUP(A124,'Pollution prevention'!E:E,'Pollution prevention'!M:M,"Error",0,1)="N/A","N",IF(_xlfn.XLOOKUP(A124,Biodiversity!E:E,Biodiversity!M:M,"Error",0,1)="N/A","N","Y")))))</f>
        <v>N</v>
      </c>
      <c r="F124" s="34" t="str">
        <f>IF(_xlfn.XLOOKUP(A124,'Climate mitigation'!E:E,'Climate mitigation'!L:L,"Error",0,1)="N/A","N",IF(_xlfn.XLOOKUP(A124,'Climate adaptation'!E:E,'Climate adaptation'!N:N,"Error",0,1)="N/A","N",IF(_xlfn.XLOOKUP(A124,Water!E:E,Water!M:M,"Error",0,1)="N/A","N",IF(_xlfn.XLOOKUP(A124,'Circular economy'!E:E,'Circular economy'!M:M,"Error",0,1)="N/A","N",IF(_xlfn.XLOOKUP(A124,Biodiversity!E:E,Biodiversity!N:N,"Error",0,1)="N/A","N","Y")))))</f>
        <v>Y</v>
      </c>
      <c r="G124" s="34" t="str">
        <f>IF(_xlfn.XLOOKUP(A124,'Climate mitigation'!E:E,'Climate mitigation'!M:M,"Error",0,1)="N/A","N",IF(_xlfn.XLOOKUP(A124,'Climate adaptation'!E:E,'Climate adaptation'!O:O,"Error",0,1)="N/A","N",IF(_xlfn.XLOOKUP(A124,Water!E:E,Water!N:N,"Error",0,1)="N/A","N",IF(_xlfn.XLOOKUP(A124,'Circular economy'!E:E,'Circular economy'!N:N,"Error",0,1)="N/A","N",IF(_xlfn.XLOOKUP(A124,'Pollution prevention'!E:E,'Pollution prevention'!N:N,"Error",0,1)="N/A","N","Y")))))</f>
        <v>Y</v>
      </c>
      <c r="H124" s="34" t="str">
        <f t="shared" si="4"/>
        <v>Y</v>
      </c>
    </row>
    <row r="125" spans="1:8" ht="13">
      <c r="A125" s="35" t="s">
        <v>4117</v>
      </c>
      <c r="B125" s="34" t="str">
        <f>IF(_xlfn.XLOOKUP(A125,'Climate adaptation'!E:E,'Climate adaptation'!K:K,"Error",0,1)="N/A","N",IF(_xlfn.XLOOKUP(A125,Water!E:E,Water!J:J,"Error",0,1)="N/A","N",IF(_xlfn.XLOOKUP(A125,'Circular economy'!E:E,'Circular economy'!J:J,"Error",0,1)="N/A","N",IF(_xlfn.XLOOKUP(A125,'Pollution prevention'!E:E,'Pollution prevention'!J:J,"Error",0,1)="N/A","N",IF(_xlfn.XLOOKUP(A125,Biodiversity!E:E,Biodiversity!J:J,"Error",0,1)="N/A","N","Y")))))</f>
        <v>N</v>
      </c>
      <c r="C125" s="34" t="str">
        <f>IF(_xlfn.XLOOKUP(A125,'Climate mitigation'!E:E,'Climate mitigation'!I:I,"Error",0,1)="N/A","N",IF(_xlfn.XLOOKUP(A125,Water!E:E,Water!K:K,"Error",0,1)="N/A","N",IF(_xlfn.XLOOKUP(A125,'Circular economy'!E:E,'Circular economy'!K:K,"Error",0,1)="N/A","N",IF(_xlfn.XLOOKUP(A125,'Pollution prevention'!E:E,'Pollution prevention'!K:K,"Error",0,1)="N/A","N",IF(_xlfn.XLOOKUP(A125,Biodiversity!E:E,Biodiversity!K:K,"Error",0,1)="N/A","N","Y")))))</f>
        <v>Y</v>
      </c>
      <c r="D125" s="34" t="s">
        <v>4152</v>
      </c>
      <c r="E125" s="34" t="str">
        <f>IF(_xlfn.XLOOKUP(A125,'Climate mitigation'!E:E,'Climate mitigation'!K:K,"Error",0,1)="N/A","N",IF(_xlfn.XLOOKUP(A125,'Climate adaptation'!E:E,'Climate adaptation'!M:M,"Error",0,1)="N/A","N",IF(_xlfn.XLOOKUP(A125,Water!E:E,Water!L:L,"Error",0,1)="N/A","N",IF(_xlfn.XLOOKUP(A125,'Pollution prevention'!E:E,'Pollution prevention'!M:M,"Error",0,1)="N/A","N",IF(_xlfn.XLOOKUP(A125,Biodiversity!E:E,Biodiversity!M:M,"Error",0,1)="N/A","N","Y")))))</f>
        <v>N</v>
      </c>
      <c r="F125" s="34" t="str">
        <f>IF(_xlfn.XLOOKUP(A125,'Climate mitigation'!E:E,'Climate mitigation'!L:L,"Error",0,1)="N/A","N",IF(_xlfn.XLOOKUP(A125,'Climate adaptation'!E:E,'Climate adaptation'!N:N,"Error",0,1)="N/A","N",IF(_xlfn.XLOOKUP(A125,Water!E:E,Water!M:M,"Error",0,1)="N/A","N",IF(_xlfn.XLOOKUP(A125,'Circular economy'!E:E,'Circular economy'!M:M,"Error",0,1)="N/A","N",IF(_xlfn.XLOOKUP(A125,Biodiversity!E:E,Biodiversity!N:N,"Error",0,1)="N/A","N","Y")))))</f>
        <v>Y</v>
      </c>
      <c r="G125" s="34" t="str">
        <f>IF(_xlfn.XLOOKUP(A125,'Climate mitigation'!E:E,'Climate mitigation'!M:M,"Error",0,1)="N/A","N",IF(_xlfn.XLOOKUP(A125,'Climate adaptation'!E:E,'Climate adaptation'!O:O,"Error",0,1)="N/A","N",IF(_xlfn.XLOOKUP(A125,Water!E:E,Water!N:N,"Error",0,1)="N/A","N",IF(_xlfn.XLOOKUP(A125,'Circular economy'!E:E,'Circular economy'!N:N,"Error",0,1)="N/A","N",IF(_xlfn.XLOOKUP(A125,'Pollution prevention'!E:E,'Pollution prevention'!N:N,"Error",0,1)="N/A","N","Y")))))</f>
        <v>Y</v>
      </c>
      <c r="H125" s="34" t="str">
        <f t="shared" si="4"/>
        <v>Y</v>
      </c>
    </row>
    <row r="126" spans="1:8" ht="26">
      <c r="A126" s="35" t="s">
        <v>4118</v>
      </c>
      <c r="B126" s="34" t="str">
        <f>IF(_xlfn.XLOOKUP(A126,'Climate adaptation'!E:E,'Climate adaptation'!K:K,"Error",0,1)="N/A","N",IF(_xlfn.XLOOKUP(A126,Water!E:E,Water!J:J,"Error",0,1)="N/A","N",IF(_xlfn.XLOOKUP(A126,'Circular economy'!E:E,'Circular economy'!J:J,"Error",0,1)="N/A","N",IF(_xlfn.XLOOKUP(A126,'Pollution prevention'!E:E,'Pollution prevention'!J:J,"Error",0,1)="N/A","N",IF(_xlfn.XLOOKUP(A126,Biodiversity!E:E,Biodiversity!J:J,"Error",0,1)="N/A","N","Y")))))</f>
        <v>Y</v>
      </c>
      <c r="C126" s="34" t="str">
        <f>IF(_xlfn.XLOOKUP(A126,'Climate mitigation'!E:E,'Climate mitigation'!I:I,"Error",0,1)="N/A","N",IF(_xlfn.XLOOKUP(A126,Water!E:E,Water!K:K,"Error",0,1)="N/A","N",IF(_xlfn.XLOOKUP(A126,'Circular economy'!E:E,'Circular economy'!K:K,"Error",0,1)="N/A","N",IF(_xlfn.XLOOKUP(A126,'Pollution prevention'!E:E,'Pollution prevention'!K:K,"Error",0,1)="N/A","N",IF(_xlfn.XLOOKUP(A126,Biodiversity!E:E,Biodiversity!K:K,"Error",0,1)="N/A","N","Y")))))</f>
        <v>Y</v>
      </c>
      <c r="D126" s="34" t="s">
        <v>4152</v>
      </c>
      <c r="E126" s="34" t="str">
        <f>IF(_xlfn.XLOOKUP(A126,'Climate mitigation'!E:E,'Climate mitigation'!K:K,"Error",0,1)="N/A","N",IF(_xlfn.XLOOKUP(A126,'Climate adaptation'!E:E,'Climate adaptation'!M:M,"Error",0,1)="N/A","N",IF(_xlfn.XLOOKUP(A126,Water!E:E,Water!L:L,"Error",0,1)="N/A","N",IF(_xlfn.XLOOKUP(A126,'Pollution prevention'!E:E,'Pollution prevention'!M:M,"Error",0,1)="N/A","N",IF(_xlfn.XLOOKUP(A126,Biodiversity!E:E,Biodiversity!M:M,"Error",0,1)="N/A","N","Y")))))</f>
        <v>Y</v>
      </c>
      <c r="F126" s="34" t="str">
        <f>IF(_xlfn.XLOOKUP(A126,'Climate mitigation'!E:E,'Climate mitigation'!L:L,"Error",0,1)="N/A","N",IF(_xlfn.XLOOKUP(A126,'Climate adaptation'!E:E,'Climate adaptation'!N:N,"Error",0,1)="N/A","N",IF(_xlfn.XLOOKUP(A126,Water!E:E,Water!M:M,"Error",0,1)="N/A","N",IF(_xlfn.XLOOKUP(A126,'Circular economy'!E:E,'Circular economy'!M:M,"Error",0,1)="N/A","N",IF(_xlfn.XLOOKUP(A126,Biodiversity!E:E,Biodiversity!N:N,"Error",0,1)="N/A","N","Y")))))</f>
        <v>Y</v>
      </c>
      <c r="G126" s="34" t="str">
        <f>IF(_xlfn.XLOOKUP(A126,'Climate mitigation'!E:E,'Climate mitigation'!M:M,"Error",0,1)="N/A","N",IF(_xlfn.XLOOKUP(A126,'Climate adaptation'!E:E,'Climate adaptation'!O:O,"Error",0,1)="N/A","N",IF(_xlfn.XLOOKUP(A126,Water!E:E,Water!N:N,"Error",0,1)="N/A","N",IF(_xlfn.XLOOKUP(A126,'Circular economy'!E:E,'Circular economy'!N:N,"Error",0,1)="N/A","N",IF(_xlfn.XLOOKUP(A126,'Pollution prevention'!E:E,'Pollution prevention'!N:N,"Error",0,1)="N/A","N","Y")))))</f>
        <v>Y</v>
      </c>
      <c r="H126" s="34" t="str">
        <f t="shared" si="4"/>
        <v>Y</v>
      </c>
    </row>
    <row r="127" spans="1:8" ht="26">
      <c r="A127" s="35" t="s">
        <v>4119</v>
      </c>
      <c r="B127" s="34" t="str">
        <f>IF(_xlfn.XLOOKUP(A127,'Climate adaptation'!E:E,'Climate adaptation'!K:K,"Error",0,1)="N/A","N",IF(_xlfn.XLOOKUP(A127,Water!E:E,Water!J:J,"Error",0,1)="N/A","N",IF(_xlfn.XLOOKUP(A127,'Circular economy'!E:E,'Circular economy'!J:J,"Error",0,1)="N/A","N",IF(_xlfn.XLOOKUP(A127,'Pollution prevention'!E:E,'Pollution prevention'!J:J,"Error",0,1)="N/A","N",IF(_xlfn.XLOOKUP(A127,Biodiversity!E:E,Biodiversity!J:J,"Error",0,1)="N/A","N","Y")))))</f>
        <v>N</v>
      </c>
      <c r="C127" s="34" t="str">
        <f>IF(_xlfn.XLOOKUP(A127,'Climate mitigation'!E:E,'Climate mitigation'!I:I,"Error",0,1)="N/A","N",IF(_xlfn.XLOOKUP(A127,Water!E:E,Water!K:K,"Error",0,1)="N/A","N",IF(_xlfn.XLOOKUP(A127,'Circular economy'!E:E,'Circular economy'!K:K,"Error",0,1)="N/A","N",IF(_xlfn.XLOOKUP(A127,'Pollution prevention'!E:E,'Pollution prevention'!K:K,"Error",0,1)="N/A","N",IF(_xlfn.XLOOKUP(A127,Biodiversity!E:E,Biodiversity!K:K,"Error",0,1)="N/A","N","Y")))))</f>
        <v>Y</v>
      </c>
      <c r="D127" s="34" t="s">
        <v>4152</v>
      </c>
      <c r="E127" s="34" t="str">
        <f>IF(_xlfn.XLOOKUP(A127,'Climate mitigation'!E:E,'Climate mitigation'!K:K,"Error",0,1)="N/A","N",IF(_xlfn.XLOOKUP(A127,'Climate adaptation'!E:E,'Climate adaptation'!M:M,"Error",0,1)="N/A","N",IF(_xlfn.XLOOKUP(A127,Water!E:E,Water!L:L,"Error",0,1)="N/A","N",IF(_xlfn.XLOOKUP(A127,'Pollution prevention'!E:E,'Pollution prevention'!M:M,"Error",0,1)="N/A","N",IF(_xlfn.XLOOKUP(A127,Biodiversity!E:E,Biodiversity!M:M,"Error",0,1)="N/A","N","Y")))))</f>
        <v>Y</v>
      </c>
      <c r="F127" s="34" t="str">
        <f>IF(_xlfn.XLOOKUP(A127,'Climate mitigation'!E:E,'Climate mitigation'!L:L,"Error",0,1)="N/A","N",IF(_xlfn.XLOOKUP(A127,'Climate adaptation'!E:E,'Climate adaptation'!N:N,"Error",0,1)="N/A","N",IF(_xlfn.XLOOKUP(A127,Water!E:E,Water!M:M,"Error",0,1)="N/A","N",IF(_xlfn.XLOOKUP(A127,'Circular economy'!E:E,'Circular economy'!M:M,"Error",0,1)="N/A","N",IF(_xlfn.XLOOKUP(A127,Biodiversity!E:E,Biodiversity!N:N,"Error",0,1)="N/A","N","Y")))))</f>
        <v>Y</v>
      </c>
      <c r="G127" s="34" t="str">
        <f>IF(_xlfn.XLOOKUP(A127,'Climate mitigation'!E:E,'Climate mitigation'!M:M,"Error",0,1)="N/A","N",IF(_xlfn.XLOOKUP(A127,'Climate adaptation'!E:E,'Climate adaptation'!O:O,"Error",0,1)="N/A","N",IF(_xlfn.XLOOKUP(A127,Water!E:E,Water!N:N,"Error",0,1)="N/A","N",IF(_xlfn.XLOOKUP(A127,'Circular economy'!E:E,'Circular economy'!N:N,"Error",0,1)="N/A","N",IF(_xlfn.XLOOKUP(A127,'Pollution prevention'!E:E,'Pollution prevention'!N:N,"Error",0,1)="N/A","N","Y")))))</f>
        <v>N</v>
      </c>
      <c r="H127" s="34" t="str">
        <f t="shared" si="4"/>
        <v>Y</v>
      </c>
    </row>
    <row r="128" spans="1:8" ht="13">
      <c r="A128" s="35" t="s">
        <v>1996</v>
      </c>
      <c r="B128" s="34" t="str">
        <f>IF(_xlfn.XLOOKUP(A128,'Climate adaptation'!E:E,'Climate adaptation'!K:K,"Error",0,1)="N/A","N",IF(_xlfn.XLOOKUP(A128,Water!E:E,Water!J:J,"Error",0,1)="N/A","N",IF(_xlfn.XLOOKUP(A128,'Circular economy'!E:E,'Circular economy'!J:J,"Error",0,1)="N/A","N",IF(_xlfn.XLOOKUP(A128,'Pollution prevention'!E:E,'Pollution prevention'!J:J,"Error",0,1)="N/A","N",IF(_xlfn.XLOOKUP(A128,Biodiversity!E:E,Biodiversity!J:J,"Error",0,1)="N/A","N","Y")))))</f>
        <v>Y</v>
      </c>
      <c r="C128" s="34" t="str">
        <f>IF(_xlfn.XLOOKUP(A128,'Climate mitigation'!E:E,'Climate mitigation'!I:I,"Error",0,1)="N/A","N",IF(_xlfn.XLOOKUP(A128,Water!E:E,Water!K:K,"Error",0,1)="N/A","N",IF(_xlfn.XLOOKUP(A128,'Circular economy'!E:E,'Circular economy'!K:K,"Error",0,1)="N/A","N",IF(_xlfn.XLOOKUP(A128,'Pollution prevention'!E:E,'Pollution prevention'!K:K,"Error",0,1)="N/A","N",IF(_xlfn.XLOOKUP(A128,Biodiversity!E:E,Biodiversity!K:K,"Error",0,1)="N/A","N","Y")))))</f>
        <v>Y</v>
      </c>
      <c r="D128" s="34" t="str">
        <f>IF(_xlfn.XLOOKUP(A128,'Climate mitigation'!E:E,'Climate mitigation'!J:J,"Error",0,1)="N/A","N",IF(_xlfn.XLOOKUP(A128,'Climate adaptation'!E:E,'Climate adaptation'!L:L,"Error",0,1)="N/A","N",IF(_xlfn.XLOOKUP(A128,'Circular economy'!E:E,'Circular economy'!L:L,"Error",0,1)="N/A","N",IF(_xlfn.XLOOKUP(A128,'Pollution prevention'!E:E,'Pollution prevention'!L:L,"Error",0,1)="N/A","N",IF(_xlfn.XLOOKUP(A128,Biodiversity!E:E,Biodiversity!L:L,"Error",0,1)="N/A","N","Y")))))</f>
        <v>Y</v>
      </c>
      <c r="E128" s="34" t="s">
        <v>4152</v>
      </c>
      <c r="F128" s="34" t="str">
        <f>IF(_xlfn.XLOOKUP(A128,'Climate mitigation'!E:E,'Climate mitigation'!L:L,"Error",0,1)="N/A","N",IF(_xlfn.XLOOKUP(A128,'Climate adaptation'!E:E,'Climate adaptation'!N:N,"Error",0,1)="N/A","N",IF(_xlfn.XLOOKUP(A128,Water!E:E,Water!M:M,"Error",0,1)="N/A","N",IF(_xlfn.XLOOKUP(A128,'Circular economy'!E:E,'Circular economy'!M:M,"Error",0,1)="N/A","N",IF(_xlfn.XLOOKUP(A128,Biodiversity!E:E,Biodiversity!N:N,"Error",0,1)="N/A","N","Y")))))</f>
        <v>Y</v>
      </c>
      <c r="G128" s="34" t="str">
        <f>IF(_xlfn.XLOOKUP(A128,'Climate mitigation'!E:E,'Climate mitigation'!M:M,"Error",0,1)="N/A","N",IF(_xlfn.XLOOKUP(A128,'Climate adaptation'!E:E,'Climate adaptation'!O:O,"Error",0,1)="N/A","N",IF(_xlfn.XLOOKUP(A128,Water!E:E,Water!N:N,"Error",0,1)="N/A","N",IF(_xlfn.XLOOKUP(A128,'Circular economy'!E:E,'Circular economy'!N:N,"Error",0,1)="N/A","N",IF(_xlfn.XLOOKUP(A128,'Pollution prevention'!E:E,'Pollution prevention'!N:N,"Error",0,1)="N/A","N","Y")))))</f>
        <v>Y</v>
      </c>
      <c r="H128" s="34" t="str">
        <f t="shared" ref="H128:H146" si="5">IF(OR(B128="Y",C128="Y",D128="Y",E128="Y",F128="Y",G128="Y"),"Y","N")</f>
        <v>Y</v>
      </c>
    </row>
    <row r="129" spans="1:8" ht="13">
      <c r="A129" s="35" t="s">
        <v>4120</v>
      </c>
      <c r="B129" s="34" t="str">
        <f>IF(_xlfn.XLOOKUP(A129,'Climate adaptation'!E:E,'Climate adaptation'!K:K,"Error",0,1)="N/A","N",IF(_xlfn.XLOOKUP(A129,Water!E:E,Water!J:J,"Error",0,1)="N/A","N",IF(_xlfn.XLOOKUP(A129,'Circular economy'!E:E,'Circular economy'!J:J,"Error",0,1)="N/A","N",IF(_xlfn.XLOOKUP(A129,'Pollution prevention'!E:E,'Pollution prevention'!J:J,"Error",0,1)="N/A","N",IF(_xlfn.XLOOKUP(A129,Biodiversity!E:E,Biodiversity!J:J,"Error",0,1)="N/A","N","Y")))))</f>
        <v>Y</v>
      </c>
      <c r="C129" s="34" t="str">
        <f>IF(_xlfn.XLOOKUP(A129,'Climate mitigation'!E:E,'Climate mitigation'!I:I,"Error",0,1)="N/A","N",IF(_xlfn.XLOOKUP(A129,Water!E:E,Water!K:K,"Error",0,1)="N/A","N",IF(_xlfn.XLOOKUP(A129,'Circular economy'!E:E,'Circular economy'!K:K,"Error",0,1)="N/A","N",IF(_xlfn.XLOOKUP(A129,'Pollution prevention'!E:E,'Pollution prevention'!K:K,"Error",0,1)="N/A","N",IF(_xlfn.XLOOKUP(A129,Biodiversity!E:E,Biodiversity!K:K,"Error",0,1)="N/A","N","Y")))))</f>
        <v>Y</v>
      </c>
      <c r="D129" s="34" t="str">
        <f>IF(_xlfn.XLOOKUP(A129,'Climate mitigation'!E:E,'Climate mitigation'!J:J,"Error",0,1)="N/A","N",IF(_xlfn.XLOOKUP(A129,'Climate adaptation'!E:E,'Climate adaptation'!L:L,"Error",0,1)="N/A","N",IF(_xlfn.XLOOKUP(A129,'Circular economy'!E:E,'Circular economy'!L:L,"Error",0,1)="N/A","N",IF(_xlfn.XLOOKUP(A129,'Pollution prevention'!E:E,'Pollution prevention'!L:L,"Error",0,1)="N/A","N",IF(_xlfn.XLOOKUP(A129,Biodiversity!E:E,Biodiversity!L:L,"Error",0,1)="N/A","N","Y")))))</f>
        <v>Y</v>
      </c>
      <c r="E129" s="34" t="s">
        <v>4152</v>
      </c>
      <c r="F129" s="34" t="str">
        <f>IF(_xlfn.XLOOKUP(A129,'Climate mitigation'!E:E,'Climate mitigation'!L:L,"Error",0,1)="N/A","N",IF(_xlfn.XLOOKUP(A129,'Climate adaptation'!E:E,'Climate adaptation'!N:N,"Error",0,1)="N/A","N",IF(_xlfn.XLOOKUP(A129,Water!E:E,Water!M:M,"Error",0,1)="N/A","N",IF(_xlfn.XLOOKUP(A129,'Circular economy'!E:E,'Circular economy'!M:M,"Error",0,1)="N/A","N",IF(_xlfn.XLOOKUP(A129,Biodiversity!E:E,Biodiversity!N:N,"Error",0,1)="N/A","N","Y")))))</f>
        <v>Y</v>
      </c>
      <c r="G129" s="34" t="str">
        <f>IF(_xlfn.XLOOKUP(A129,'Climate mitigation'!E:E,'Climate mitigation'!M:M,"Error",0,1)="N/A","N",IF(_xlfn.XLOOKUP(A129,'Climate adaptation'!E:E,'Climate adaptation'!O:O,"Error",0,1)="N/A","N",IF(_xlfn.XLOOKUP(A129,Water!E:E,Water!N:N,"Error",0,1)="N/A","N",IF(_xlfn.XLOOKUP(A129,'Circular economy'!E:E,'Circular economy'!N:N,"Error",0,1)="N/A","N",IF(_xlfn.XLOOKUP(A129,'Pollution prevention'!E:E,'Pollution prevention'!N:N,"Error",0,1)="N/A","N","Y")))))</f>
        <v>Y</v>
      </c>
      <c r="H129" s="34" t="str">
        <f t="shared" si="5"/>
        <v>Y</v>
      </c>
    </row>
    <row r="130" spans="1:8" ht="13">
      <c r="A130" s="35" t="s">
        <v>4121</v>
      </c>
      <c r="B130" s="34" t="str">
        <f>IF(_xlfn.XLOOKUP(A130,'Climate adaptation'!E:E,'Climate adaptation'!K:K,"Error",0,1)="N/A","N",IF(_xlfn.XLOOKUP(A130,Water!E:E,Water!J:J,"Error",0,1)="N/A","N",IF(_xlfn.XLOOKUP(A130,'Circular economy'!E:E,'Circular economy'!J:J,"Error",0,1)="N/A","N",IF(_xlfn.XLOOKUP(A130,'Pollution prevention'!E:E,'Pollution prevention'!J:J,"Error",0,1)="N/A","N",IF(_xlfn.XLOOKUP(A130,Biodiversity!E:E,Biodiversity!J:J,"Error",0,1)="N/A","N","Y")))))</f>
        <v>N</v>
      </c>
      <c r="C130" s="34" t="str">
        <f>IF(_xlfn.XLOOKUP(A130,'Climate mitigation'!E:E,'Climate mitigation'!I:I,"Error",0,1)="N/A","N",IF(_xlfn.XLOOKUP(A130,Water!E:E,Water!K:K,"Error",0,1)="N/A","N",IF(_xlfn.XLOOKUP(A130,'Circular economy'!E:E,'Circular economy'!K:K,"Error",0,1)="N/A","N",IF(_xlfn.XLOOKUP(A130,'Pollution prevention'!E:E,'Pollution prevention'!K:K,"Error",0,1)="N/A","N",IF(_xlfn.XLOOKUP(A130,Biodiversity!E:E,Biodiversity!K:K,"Error",0,1)="N/A","N","Y")))))</f>
        <v>Y</v>
      </c>
      <c r="D130" s="34" t="str">
        <f>IF(_xlfn.XLOOKUP(A130,'Climate mitigation'!E:E,'Climate mitigation'!J:J,"Error",0,1)="N/A","N",IF(_xlfn.XLOOKUP(A130,'Climate adaptation'!E:E,'Climate adaptation'!L:L,"Error",0,1)="N/A","N",IF(_xlfn.XLOOKUP(A130,'Circular economy'!E:E,'Circular economy'!L:L,"Error",0,1)="N/A","N",IF(_xlfn.XLOOKUP(A130,'Pollution prevention'!E:E,'Pollution prevention'!L:L,"Error",0,1)="N/A","N",IF(_xlfn.XLOOKUP(A130,Biodiversity!E:E,Biodiversity!L:L,"Error",0,1)="N/A","N","Y")))))</f>
        <v>Y</v>
      </c>
      <c r="E130" s="34" t="s">
        <v>4152</v>
      </c>
      <c r="F130" s="34" t="str">
        <f>IF(_xlfn.XLOOKUP(A130,'Climate mitigation'!E:E,'Climate mitigation'!L:L,"Error",0,1)="N/A","N",IF(_xlfn.XLOOKUP(A130,'Climate adaptation'!E:E,'Climate adaptation'!N:N,"Error",0,1)="N/A","N",IF(_xlfn.XLOOKUP(A130,Water!E:E,Water!M:M,"Error",0,1)="N/A","N",IF(_xlfn.XLOOKUP(A130,'Circular economy'!E:E,'Circular economy'!M:M,"Error",0,1)="N/A","N",IF(_xlfn.XLOOKUP(A130,Biodiversity!E:E,Biodiversity!N:N,"Error",0,1)="N/A","N","Y")))))</f>
        <v>Y</v>
      </c>
      <c r="G130" s="34" t="str">
        <f>IF(_xlfn.XLOOKUP(A130,'Climate mitigation'!E:E,'Climate mitigation'!M:M,"Error",0,1)="N/A","N",IF(_xlfn.XLOOKUP(A130,'Climate adaptation'!E:E,'Climate adaptation'!O:O,"Error",0,1)="N/A","N",IF(_xlfn.XLOOKUP(A130,Water!E:E,Water!N:N,"Error",0,1)="N/A","N",IF(_xlfn.XLOOKUP(A130,'Circular economy'!E:E,'Circular economy'!N:N,"Error",0,1)="N/A","N",IF(_xlfn.XLOOKUP(A130,'Pollution prevention'!E:E,'Pollution prevention'!N:N,"Error",0,1)="N/A","N","Y")))))</f>
        <v>Y</v>
      </c>
      <c r="H130" s="34" t="str">
        <f t="shared" si="5"/>
        <v>Y</v>
      </c>
    </row>
    <row r="131" spans="1:8" ht="26">
      <c r="A131" s="35" t="s">
        <v>4122</v>
      </c>
      <c r="B131" s="34" t="str">
        <f>IF(_xlfn.XLOOKUP(A131,'Climate adaptation'!E:E,'Climate adaptation'!K:K,"Error",0,1)="N/A","N",IF(_xlfn.XLOOKUP(A131,Water!E:E,Water!J:J,"Error",0,1)="N/A","N",IF(_xlfn.XLOOKUP(A131,'Circular economy'!E:E,'Circular economy'!J:J,"Error",0,1)="N/A","N",IF(_xlfn.XLOOKUP(A131,'Pollution prevention'!E:E,'Pollution prevention'!J:J,"Error",0,1)="N/A","N",IF(_xlfn.XLOOKUP(A131,Biodiversity!E:E,Biodiversity!J:J,"Error",0,1)="N/A","N","Y")))))</f>
        <v>Y</v>
      </c>
      <c r="C131" s="34" t="str">
        <f>IF(_xlfn.XLOOKUP(A131,'Climate mitigation'!E:E,'Climate mitigation'!I:I,"Error",0,1)="N/A","N",IF(_xlfn.XLOOKUP(A131,Water!E:E,Water!K:K,"Error",0,1)="N/A","N",IF(_xlfn.XLOOKUP(A131,'Circular economy'!E:E,'Circular economy'!K:K,"Error",0,1)="N/A","N",IF(_xlfn.XLOOKUP(A131,'Pollution prevention'!E:E,'Pollution prevention'!K:K,"Error",0,1)="N/A","N",IF(_xlfn.XLOOKUP(A131,Biodiversity!E:E,Biodiversity!K:K,"Error",0,1)="N/A","N","Y")))))</f>
        <v>Y</v>
      </c>
      <c r="D131" s="34" t="str">
        <f>IF(_xlfn.XLOOKUP(A131,'Climate mitigation'!E:E,'Climate mitigation'!J:J,"Error",0,1)="N/A","N",IF(_xlfn.XLOOKUP(A131,'Climate adaptation'!E:E,'Climate adaptation'!L:L,"Error",0,1)="N/A","N",IF(_xlfn.XLOOKUP(A131,'Circular economy'!E:E,'Circular economy'!L:L,"Error",0,1)="N/A","N",IF(_xlfn.XLOOKUP(A131,'Pollution prevention'!E:E,'Pollution prevention'!L:L,"Error",0,1)="N/A","N",IF(_xlfn.XLOOKUP(A131,Biodiversity!E:E,Biodiversity!L:L,"Error",0,1)="N/A","N","Y")))))</f>
        <v>Y</v>
      </c>
      <c r="E131" s="34" t="s">
        <v>4152</v>
      </c>
      <c r="F131" s="34" t="str">
        <f>IF(_xlfn.XLOOKUP(A131,'Climate mitigation'!E:E,'Climate mitigation'!L:L,"Error",0,1)="N/A","N",IF(_xlfn.XLOOKUP(A131,'Climate adaptation'!E:E,'Climate adaptation'!N:N,"Error",0,1)="N/A","N",IF(_xlfn.XLOOKUP(A131,Water!E:E,Water!M:M,"Error",0,1)="N/A","N",IF(_xlfn.XLOOKUP(A131,'Circular economy'!E:E,'Circular economy'!M:M,"Error",0,1)="N/A","N",IF(_xlfn.XLOOKUP(A131,Biodiversity!E:E,Biodiversity!N:N,"Error",0,1)="N/A","N","Y")))))</f>
        <v>Y</v>
      </c>
      <c r="G131" s="34" t="str">
        <f>IF(_xlfn.XLOOKUP(A131,'Climate mitigation'!E:E,'Climate mitigation'!M:M,"Error",0,1)="N/A","N",IF(_xlfn.XLOOKUP(A131,'Climate adaptation'!E:E,'Climate adaptation'!O:O,"Error",0,1)="N/A","N",IF(_xlfn.XLOOKUP(A131,Water!E:E,Water!N:N,"Error",0,1)="N/A","N",IF(_xlfn.XLOOKUP(A131,'Circular economy'!E:E,'Circular economy'!N:N,"Error",0,1)="N/A","N",IF(_xlfn.XLOOKUP(A131,'Pollution prevention'!E:E,'Pollution prevention'!N:N,"Error",0,1)="N/A","N","Y")))))</f>
        <v>Y</v>
      </c>
      <c r="H131" s="34" t="str">
        <f t="shared" si="5"/>
        <v>Y</v>
      </c>
    </row>
    <row r="132" spans="1:8" ht="26">
      <c r="A132" s="35" t="s">
        <v>4123</v>
      </c>
      <c r="B132" s="34" t="str">
        <f>IF(_xlfn.XLOOKUP(A132,'Climate adaptation'!E:E,'Climate adaptation'!K:K,"Error",0,1)="N/A","N",IF(_xlfn.XLOOKUP(A132,Water!E:E,Water!J:J,"Error",0,1)="N/A","N",IF(_xlfn.XLOOKUP(A132,'Circular economy'!E:E,'Circular economy'!J:J,"Error",0,1)="N/A","N",IF(_xlfn.XLOOKUP(A132,'Pollution prevention'!E:E,'Pollution prevention'!J:J,"Error",0,1)="N/A","N",IF(_xlfn.XLOOKUP(A132,Biodiversity!E:E,Biodiversity!J:J,"Error",0,1)="N/A","N","Y")))))</f>
        <v>N</v>
      </c>
      <c r="C132" s="34" t="str">
        <f>IF(_xlfn.XLOOKUP(A132,'Climate mitigation'!E:E,'Climate mitigation'!I:I,"Error",0,1)="N/A","N",IF(_xlfn.XLOOKUP(A132,Water!E:E,Water!K:K,"Error",0,1)="N/A","N",IF(_xlfn.XLOOKUP(A132,'Circular economy'!E:E,'Circular economy'!K:K,"Error",0,1)="N/A","N",IF(_xlfn.XLOOKUP(A132,'Pollution prevention'!E:E,'Pollution prevention'!K:K,"Error",0,1)="N/A","N",IF(_xlfn.XLOOKUP(A132,Biodiversity!E:E,Biodiversity!K:K,"Error",0,1)="N/A","N","Y")))))</f>
        <v>Y</v>
      </c>
      <c r="D132" s="34" t="str">
        <f>IF(_xlfn.XLOOKUP(A132,'Climate mitigation'!E:E,'Climate mitigation'!J:J,"Error",0,1)="N/A","N",IF(_xlfn.XLOOKUP(A132,'Climate adaptation'!E:E,'Climate adaptation'!L:L,"Error",0,1)="N/A","N",IF(_xlfn.XLOOKUP(A132,'Circular economy'!E:E,'Circular economy'!L:L,"Error",0,1)="N/A","N",IF(_xlfn.XLOOKUP(A132,'Pollution prevention'!E:E,'Pollution prevention'!L:L,"Error",0,1)="N/A","N",IF(_xlfn.XLOOKUP(A132,Biodiversity!E:E,Biodiversity!L:L,"Error",0,1)="N/A","N","Y")))))</f>
        <v>Y</v>
      </c>
      <c r="E132" s="34" t="s">
        <v>4152</v>
      </c>
      <c r="F132" s="34" t="str">
        <f>IF(_xlfn.XLOOKUP(A132,'Climate mitigation'!E:E,'Climate mitigation'!L:L,"Error",0,1)="N/A","N",IF(_xlfn.XLOOKUP(A132,'Climate adaptation'!E:E,'Climate adaptation'!N:N,"Error",0,1)="N/A","N",IF(_xlfn.XLOOKUP(A132,Water!E:E,Water!M:M,"Error",0,1)="N/A","N",IF(_xlfn.XLOOKUP(A132,'Circular economy'!E:E,'Circular economy'!M:M,"Error",0,1)="N/A","N",IF(_xlfn.XLOOKUP(A132,Biodiversity!E:E,Biodiversity!N:N,"Error",0,1)="N/A","N","Y")))))</f>
        <v>Y</v>
      </c>
      <c r="G132" s="34" t="str">
        <f>IF(_xlfn.XLOOKUP(A132,'Climate mitigation'!E:E,'Climate mitigation'!M:M,"Error",0,1)="N/A","N",IF(_xlfn.XLOOKUP(A132,'Climate adaptation'!E:E,'Climate adaptation'!O:O,"Error",0,1)="N/A","N",IF(_xlfn.XLOOKUP(A132,Water!E:E,Water!N:N,"Error",0,1)="N/A","N",IF(_xlfn.XLOOKUP(A132,'Circular economy'!E:E,'Circular economy'!N:N,"Error",0,1)="N/A","N",IF(_xlfn.XLOOKUP(A132,'Pollution prevention'!E:E,'Pollution prevention'!N:N,"Error",0,1)="N/A","N","Y")))))</f>
        <v>N</v>
      </c>
      <c r="H132" s="34" t="str">
        <f t="shared" si="5"/>
        <v>Y</v>
      </c>
    </row>
    <row r="133" spans="1:8" ht="13">
      <c r="A133" s="35" t="s">
        <v>4124</v>
      </c>
      <c r="B133" s="34" t="str">
        <f>IF(_xlfn.XLOOKUP(A133,'Climate adaptation'!E:E,'Climate adaptation'!K:K,"Error",0,1)="N/A","N",IF(_xlfn.XLOOKUP(A133,Water!E:E,Water!J:J,"Error",0,1)="N/A","N",IF(_xlfn.XLOOKUP(A133,'Circular economy'!E:E,'Circular economy'!J:J,"Error",0,1)="N/A","N",IF(_xlfn.XLOOKUP(A133,'Pollution prevention'!E:E,'Pollution prevention'!J:J,"Error",0,1)="N/A","N",IF(_xlfn.XLOOKUP(A133,Biodiversity!E:E,Biodiversity!J:J,"Error",0,1)="N/A","N","Y")))))</f>
        <v>N</v>
      </c>
      <c r="C133" s="34" t="str">
        <f>IF(_xlfn.XLOOKUP(A133,'Climate mitigation'!E:E,'Climate mitigation'!I:I,"Error",0,1)="N/A","N",IF(_xlfn.XLOOKUP(A133,Water!E:E,Water!K:K,"Error",0,1)="N/A","N",IF(_xlfn.XLOOKUP(A133,'Circular economy'!E:E,'Circular economy'!K:K,"Error",0,1)="N/A","N",IF(_xlfn.XLOOKUP(A133,'Pollution prevention'!E:E,'Pollution prevention'!K:K,"Error",0,1)="N/A","N",IF(_xlfn.XLOOKUP(A133,Biodiversity!E:E,Biodiversity!K:K,"Error",0,1)="N/A","N","Y")))))</f>
        <v>Y</v>
      </c>
      <c r="D133" s="34" t="str">
        <f>IF(_xlfn.XLOOKUP(A133,'Climate mitigation'!E:E,'Climate mitigation'!J:J,"Error",0,1)="N/A","N",IF(_xlfn.XLOOKUP(A133,'Climate adaptation'!E:E,'Climate adaptation'!L:L,"Error",0,1)="N/A","N",IF(_xlfn.XLOOKUP(A133,'Circular economy'!E:E,'Circular economy'!L:L,"Error",0,1)="N/A","N",IF(_xlfn.XLOOKUP(A133,'Pollution prevention'!E:E,'Pollution prevention'!L:L,"Error",0,1)="N/A","N",IF(_xlfn.XLOOKUP(A133,Biodiversity!E:E,Biodiversity!L:L,"Error",0,1)="N/A","N","Y")))))</f>
        <v>Y</v>
      </c>
      <c r="E133" s="34" t="str">
        <f>IF(_xlfn.XLOOKUP(A133,'Climate mitigation'!E:E,'Climate mitigation'!K:K,"Error",0,1)="N/A","N",IF(_xlfn.XLOOKUP(A133,'Climate adaptation'!E:E,'Climate adaptation'!M:M,"Error",0,1)="N/A","N",IF(_xlfn.XLOOKUP(A133,Water!E:E,Water!L:L,"Error",0,1)="N/A","N",IF(_xlfn.XLOOKUP(A133,'Pollution prevention'!E:E,'Pollution prevention'!M:M,"Error",0,1)="N/A","N",IF(_xlfn.XLOOKUP(A133,Biodiversity!E:E,Biodiversity!M:M,"Error",0,1)="N/A","N","Y")))))</f>
        <v>N</v>
      </c>
      <c r="F133" s="34" t="str">
        <f>IF(_xlfn.XLOOKUP(A133,'Climate mitigation'!E:E,'Climate mitigation'!L:L,"Error",0,1)="N/A","N",IF(_xlfn.XLOOKUP(A133,'Climate adaptation'!E:E,'Climate adaptation'!N:N,"Error",0,1)="N/A","N",IF(_xlfn.XLOOKUP(A133,Water!E:E,Water!M:M,"Error",0,1)="N/A","N",IF(_xlfn.XLOOKUP(A133,'Circular economy'!E:E,'Circular economy'!M:M,"Error",0,1)="N/A","N",IF(_xlfn.XLOOKUP(A133,Biodiversity!E:E,Biodiversity!N:N,"Error",0,1)="N/A","N","Y")))))</f>
        <v>Y</v>
      </c>
      <c r="G133" s="34" t="str">
        <f>IF(_xlfn.XLOOKUP(A133,'Climate mitigation'!E:E,'Climate mitigation'!M:M,"Error",0,1)="N/A","N",IF(_xlfn.XLOOKUP(A133,'Climate adaptation'!E:E,'Climate adaptation'!O:O,"Error",0,1)="N/A","N",IF(_xlfn.XLOOKUP(A133,Water!E:E,Water!N:N,"Error",0,1)="N/A","N",IF(_xlfn.XLOOKUP(A133,'Circular economy'!E:E,'Circular economy'!N:N,"Error",0,1)="N/A","N",IF(_xlfn.XLOOKUP(A133,'Pollution prevention'!E:E,'Pollution prevention'!N:N,"Error",0,1)="N/A","N","Y")))))</f>
        <v>Y</v>
      </c>
      <c r="H133" s="34" t="str">
        <f t="shared" si="5"/>
        <v>Y</v>
      </c>
    </row>
    <row r="134" spans="1:8" ht="26">
      <c r="A134" s="35" t="s">
        <v>4125</v>
      </c>
      <c r="B134" s="34" t="str">
        <f>IF(_xlfn.XLOOKUP(A134,'Climate adaptation'!E:E,'Climate adaptation'!K:K,"Error",0,1)="N/A","N",IF(_xlfn.XLOOKUP(A134,Water!E:E,Water!J:J,"Error",0,1)="N/A","N",IF(_xlfn.XLOOKUP(A134,'Circular economy'!E:E,'Circular economy'!J:J,"Error",0,1)="N/A","N",IF(_xlfn.XLOOKUP(A134,'Pollution prevention'!E:E,'Pollution prevention'!J:J,"Error",0,1)="N/A","N",IF(_xlfn.XLOOKUP(A134,Biodiversity!E:E,Biodiversity!J:J,"Error",0,1)="N/A","N","Y")))))</f>
        <v>Y</v>
      </c>
      <c r="C134" s="34" t="str">
        <f>IF(_xlfn.XLOOKUP(A134,'Climate mitigation'!E:E,'Climate mitigation'!I:I,"Error",0,1)="N/A","N",IF(_xlfn.XLOOKUP(A134,Water!E:E,Water!K:K,"Error",0,1)="N/A","N",IF(_xlfn.XLOOKUP(A134,'Circular economy'!E:E,'Circular economy'!K:K,"Error",0,1)="N/A","N",IF(_xlfn.XLOOKUP(A134,'Pollution prevention'!E:E,'Pollution prevention'!K:K,"Error",0,1)="N/A","N",IF(_xlfn.XLOOKUP(A134,Biodiversity!E:E,Biodiversity!K:K,"Error",0,1)="N/A","N","Y")))))</f>
        <v>Y</v>
      </c>
      <c r="D134" s="34" t="str">
        <f>IF(_xlfn.XLOOKUP(A134,'Climate mitigation'!E:E,'Climate mitigation'!J:J,"Error",0,1)="N/A","N",IF(_xlfn.XLOOKUP(A134,'Climate adaptation'!E:E,'Climate adaptation'!L:L,"Error",0,1)="N/A","N",IF(_xlfn.XLOOKUP(A134,'Circular economy'!E:E,'Circular economy'!L:L,"Error",0,1)="N/A","N",IF(_xlfn.XLOOKUP(A134,'Pollution prevention'!E:E,'Pollution prevention'!L:L,"Error",0,1)="N/A","N",IF(_xlfn.XLOOKUP(A134,Biodiversity!E:E,Biodiversity!L:L,"Error",0,1)="N/A","N","Y")))))</f>
        <v>Y</v>
      </c>
      <c r="E134" s="34" t="s">
        <v>4152</v>
      </c>
      <c r="F134" s="34" t="str">
        <f>IF(_xlfn.XLOOKUP(A134,'Climate mitigation'!E:E,'Climate mitigation'!L:L,"Error",0,1)="N/A","N",IF(_xlfn.XLOOKUP(A134,'Climate adaptation'!E:E,'Climate adaptation'!N:N,"Error",0,1)="N/A","N",IF(_xlfn.XLOOKUP(A134,Water!E:E,Water!M:M,"Error",0,1)="N/A","N",IF(_xlfn.XLOOKUP(A134,'Circular economy'!E:E,'Circular economy'!M:M,"Error",0,1)="N/A","N",IF(_xlfn.XLOOKUP(A134,Biodiversity!E:E,Biodiversity!N:N,"Error",0,1)="N/A","N","Y")))))</f>
        <v>Y</v>
      </c>
      <c r="G134" s="34" t="str">
        <f>IF(_xlfn.XLOOKUP(A134,'Climate mitigation'!E:E,'Climate mitigation'!M:M,"Error",0,1)="N/A","N",IF(_xlfn.XLOOKUP(A134,'Climate adaptation'!E:E,'Climate adaptation'!O:O,"Error",0,1)="N/A","N",IF(_xlfn.XLOOKUP(A134,Water!E:E,Water!N:N,"Error",0,1)="N/A","N",IF(_xlfn.XLOOKUP(A134,'Circular economy'!E:E,'Circular economy'!N:N,"Error",0,1)="N/A","N",IF(_xlfn.XLOOKUP(A134,'Pollution prevention'!E:E,'Pollution prevention'!N:N,"Error",0,1)="N/A","N","Y")))))</f>
        <v>Y</v>
      </c>
      <c r="H134" s="34" t="str">
        <f t="shared" si="5"/>
        <v>Y</v>
      </c>
    </row>
    <row r="135" spans="1:8" ht="26">
      <c r="A135" s="35" t="s">
        <v>4126</v>
      </c>
      <c r="B135" s="34" t="str">
        <f>IF(_xlfn.XLOOKUP(A135,'Climate adaptation'!E:E,'Climate adaptation'!K:K,"Error",0,1)="N/A","N",IF(_xlfn.XLOOKUP(A135,Water!E:E,Water!J:J,"Error",0,1)="N/A","N",IF(_xlfn.XLOOKUP(A135,'Circular economy'!E:E,'Circular economy'!J:J,"Error",0,1)="N/A","N",IF(_xlfn.XLOOKUP(A135,'Pollution prevention'!E:E,'Pollution prevention'!J:J,"Error",0,1)="N/A","N",IF(_xlfn.XLOOKUP(A135,Biodiversity!E:E,Biodiversity!J:J,"Error",0,1)="N/A","N","Y")))))</f>
        <v>N</v>
      </c>
      <c r="C135" s="34" t="str">
        <f>IF(_xlfn.XLOOKUP(A135,'Climate mitigation'!E:E,'Climate mitigation'!I:I,"Error",0,1)="N/A","N",IF(_xlfn.XLOOKUP(A135,Water!E:E,Water!K:K,"Error",0,1)="N/A","N",IF(_xlfn.XLOOKUP(A135,'Circular economy'!E:E,'Circular economy'!K:K,"Error",0,1)="N/A","N",IF(_xlfn.XLOOKUP(A135,'Pollution prevention'!E:E,'Pollution prevention'!K:K,"Error",0,1)="N/A","N",IF(_xlfn.XLOOKUP(A135,Biodiversity!E:E,Biodiversity!K:K,"Error",0,1)="N/A","N","Y")))))</f>
        <v>Y</v>
      </c>
      <c r="D135" s="34" t="str">
        <f>IF(_xlfn.XLOOKUP(A135,'Climate mitigation'!E:E,'Climate mitigation'!J:J,"Error",0,1)="N/A","N",IF(_xlfn.XLOOKUP(A135,'Climate adaptation'!E:E,'Climate adaptation'!L:L,"Error",0,1)="N/A","N",IF(_xlfn.XLOOKUP(A135,'Circular economy'!E:E,'Circular economy'!L:L,"Error",0,1)="N/A","N",IF(_xlfn.XLOOKUP(A135,'Pollution prevention'!E:E,'Pollution prevention'!L:L,"Error",0,1)="N/A","N",IF(_xlfn.XLOOKUP(A135,Biodiversity!E:E,Biodiversity!L:L,"Error",0,1)="N/A","N","Y")))))</f>
        <v>Y</v>
      </c>
      <c r="E135" s="34" t="s">
        <v>4152</v>
      </c>
      <c r="F135" s="34" t="str">
        <f>IF(_xlfn.XLOOKUP(A135,'Climate mitigation'!E:E,'Climate mitigation'!L:L,"Error",0,1)="N/A","N",IF(_xlfn.XLOOKUP(A135,'Climate adaptation'!E:E,'Climate adaptation'!N:N,"Error",0,1)="N/A","N",IF(_xlfn.XLOOKUP(A135,Water!E:E,Water!M:M,"Error",0,1)="N/A","N",IF(_xlfn.XLOOKUP(A135,'Circular economy'!E:E,'Circular economy'!M:M,"Error",0,1)="N/A","N",IF(_xlfn.XLOOKUP(A135,Biodiversity!E:E,Biodiversity!N:N,"Error",0,1)="N/A","N","Y")))))</f>
        <v>Y</v>
      </c>
      <c r="G135" s="34" t="str">
        <f>IF(_xlfn.XLOOKUP(A135,'Climate mitigation'!E:E,'Climate mitigation'!M:M,"Error",0,1)="N/A","N",IF(_xlfn.XLOOKUP(A135,'Climate adaptation'!E:E,'Climate adaptation'!O:O,"Error",0,1)="N/A","N",IF(_xlfn.XLOOKUP(A135,Water!E:E,Water!N:N,"Error",0,1)="N/A","N",IF(_xlfn.XLOOKUP(A135,'Circular economy'!E:E,'Circular economy'!N:N,"Error",0,1)="N/A","N",IF(_xlfn.XLOOKUP(A135,'Pollution prevention'!E:E,'Pollution prevention'!N:N,"Error",0,1)="N/A","N","Y")))))</f>
        <v>Y</v>
      </c>
      <c r="H135" s="34" t="str">
        <f t="shared" si="5"/>
        <v>Y</v>
      </c>
    </row>
    <row r="136" spans="1:8" ht="13">
      <c r="A136" s="35" t="s">
        <v>4127</v>
      </c>
      <c r="B136" s="34" t="str">
        <f>IF(_xlfn.XLOOKUP(A136,'Climate adaptation'!E:E,'Climate adaptation'!K:K,"Error",0,1)="N/A","N",IF(_xlfn.XLOOKUP(A136,Water!E:E,Water!J:J,"Error",0,1)="N/A","N",IF(_xlfn.XLOOKUP(A136,'Circular economy'!E:E,'Circular economy'!J:J,"Error",0,1)="N/A","N",IF(_xlfn.XLOOKUP(A136,'Pollution prevention'!E:E,'Pollution prevention'!J:J,"Error",0,1)="N/A","N",IF(_xlfn.XLOOKUP(A136,Biodiversity!E:E,Biodiversity!J:J,"Error",0,1)="N/A","N","Y")))))</f>
        <v>N</v>
      </c>
      <c r="C136" s="34" t="str">
        <f>IF(_xlfn.XLOOKUP(A136,'Climate mitigation'!E:E,'Climate mitigation'!I:I,"Error",0,1)="N/A","N",IF(_xlfn.XLOOKUP(A136,Water!E:E,Water!K:K,"Error",0,1)="N/A","N",IF(_xlfn.XLOOKUP(A136,'Circular economy'!E:E,'Circular economy'!K:K,"Error",0,1)="N/A","N",IF(_xlfn.XLOOKUP(A136,'Pollution prevention'!E:E,'Pollution prevention'!K:K,"Error",0,1)="N/A","N",IF(_xlfn.XLOOKUP(A136,Biodiversity!E:E,Biodiversity!K:K,"Error",0,1)="N/A","N","Y")))))</f>
        <v>Y</v>
      </c>
      <c r="D136" s="34" t="str">
        <f>IF(_xlfn.XLOOKUP(A136,'Climate mitigation'!E:E,'Climate mitigation'!J:J,"Error",0,1)="N/A","N",IF(_xlfn.XLOOKUP(A136,'Climate adaptation'!E:E,'Climate adaptation'!L:L,"Error",0,1)="N/A","N",IF(_xlfn.XLOOKUP(A136,'Circular economy'!E:E,'Circular economy'!L:L,"Error",0,1)="N/A","N",IF(_xlfn.XLOOKUP(A136,'Pollution prevention'!E:E,'Pollution prevention'!L:L,"Error",0,1)="N/A","N",IF(_xlfn.XLOOKUP(A136,Biodiversity!E:E,Biodiversity!L:L,"Error",0,1)="N/A","N","Y")))))</f>
        <v>Y</v>
      </c>
      <c r="E136" s="34" t="s">
        <v>4152</v>
      </c>
      <c r="F136" s="34" t="str">
        <f>IF(_xlfn.XLOOKUP(A136,'Climate mitigation'!E:E,'Climate mitigation'!L:L,"Error",0,1)="N/A","N",IF(_xlfn.XLOOKUP(A136,'Climate adaptation'!E:E,'Climate adaptation'!N:N,"Error",0,1)="N/A","N",IF(_xlfn.XLOOKUP(A136,Water!E:E,Water!M:M,"Error",0,1)="N/A","N",IF(_xlfn.XLOOKUP(A136,'Circular economy'!E:E,'Circular economy'!M:M,"Error",0,1)="N/A","N",IF(_xlfn.XLOOKUP(A136,Biodiversity!E:E,Biodiversity!N:N,"Error",0,1)="N/A","N","Y")))))</f>
        <v>Y</v>
      </c>
      <c r="G136" s="34" t="str">
        <f>IF(_xlfn.XLOOKUP(A136,'Climate mitigation'!E:E,'Climate mitigation'!M:M,"Error",0,1)="N/A","N",IF(_xlfn.XLOOKUP(A136,'Climate adaptation'!E:E,'Climate adaptation'!O:O,"Error",0,1)="N/A","N",IF(_xlfn.XLOOKUP(A136,Water!E:E,Water!N:N,"Error",0,1)="N/A","N",IF(_xlfn.XLOOKUP(A136,'Circular economy'!E:E,'Circular economy'!N:N,"Error",0,1)="N/A","N",IF(_xlfn.XLOOKUP(A136,'Pollution prevention'!E:E,'Pollution prevention'!N:N,"Error",0,1)="N/A","N","Y")))))</f>
        <v>Y</v>
      </c>
      <c r="H136" s="34" t="str">
        <f t="shared" si="5"/>
        <v>Y</v>
      </c>
    </row>
    <row r="137" spans="1:8" ht="13">
      <c r="A137" s="35" t="s">
        <v>4128</v>
      </c>
      <c r="B137" s="34" t="str">
        <f>IF(_xlfn.XLOOKUP(A137,'Climate adaptation'!E:E,'Climate adaptation'!K:K,"Error",0,1)="N/A","N",IF(_xlfn.XLOOKUP(A137,Water!E:E,Water!J:J,"Error",0,1)="N/A","N",IF(_xlfn.XLOOKUP(A137,'Circular economy'!E:E,'Circular economy'!J:J,"Error",0,1)="N/A","N",IF(_xlfn.XLOOKUP(A137,'Pollution prevention'!E:E,'Pollution prevention'!J:J,"Error",0,1)="N/A","N",IF(_xlfn.XLOOKUP(A137,Biodiversity!E:E,Biodiversity!J:J,"Error",0,1)="N/A","N","Y")))))</f>
        <v>Y</v>
      </c>
      <c r="C137" s="34" t="str">
        <f>IF(_xlfn.XLOOKUP(A137,'Climate mitigation'!E:E,'Climate mitigation'!I:I,"Error",0,1)="N/A","N",IF(_xlfn.XLOOKUP(A137,Water!E:E,Water!K:K,"Error",0,1)="N/A","N",IF(_xlfn.XLOOKUP(A137,'Circular economy'!E:E,'Circular economy'!K:K,"Error",0,1)="N/A","N",IF(_xlfn.XLOOKUP(A137,'Pollution prevention'!E:E,'Pollution prevention'!K:K,"Error",0,1)="N/A","N",IF(_xlfn.XLOOKUP(A137,Biodiversity!E:E,Biodiversity!K:K,"Error",0,1)="N/A","N","Y")))))</f>
        <v>Y</v>
      </c>
      <c r="D137" s="34" t="str">
        <f>IF(_xlfn.XLOOKUP(A137,'Climate mitigation'!E:E,'Climate mitigation'!J:J,"Error",0,1)="N/A","N",IF(_xlfn.XLOOKUP(A137,'Climate adaptation'!E:E,'Climate adaptation'!L:L,"Error",0,1)="N/A","N",IF(_xlfn.XLOOKUP(A137,'Circular economy'!E:E,'Circular economy'!L:L,"Error",0,1)="N/A","N",IF(_xlfn.XLOOKUP(A137,'Pollution prevention'!E:E,'Pollution prevention'!L:L,"Error",0,1)="N/A","N",IF(_xlfn.XLOOKUP(A137,Biodiversity!E:E,Biodiversity!L:L,"Error",0,1)="N/A","N","Y")))))</f>
        <v>Y</v>
      </c>
      <c r="E137" s="34" t="s">
        <v>4152</v>
      </c>
      <c r="F137" s="34" t="str">
        <f>IF(_xlfn.XLOOKUP(A137,'Climate mitigation'!E:E,'Climate mitigation'!L:L,"Error",0,1)="N/A","N",IF(_xlfn.XLOOKUP(A137,'Climate adaptation'!E:E,'Climate adaptation'!N:N,"Error",0,1)="N/A","N",IF(_xlfn.XLOOKUP(A137,Water!E:E,Water!M:M,"Error",0,1)="N/A","N",IF(_xlfn.XLOOKUP(A137,'Circular economy'!E:E,'Circular economy'!M:M,"Error",0,1)="N/A","N",IF(_xlfn.XLOOKUP(A137,Biodiversity!E:E,Biodiversity!N:N,"Error",0,1)="N/A","N","Y")))))</f>
        <v>Y</v>
      </c>
      <c r="G137" s="34" t="str">
        <f>IF(_xlfn.XLOOKUP(A137,'Climate mitigation'!E:E,'Climate mitigation'!M:M,"Error",0,1)="N/A","N",IF(_xlfn.XLOOKUP(A137,'Climate adaptation'!E:E,'Climate adaptation'!O:O,"Error",0,1)="N/A","N",IF(_xlfn.XLOOKUP(A137,Water!E:E,Water!N:N,"Error",0,1)="N/A","N",IF(_xlfn.XLOOKUP(A137,'Circular economy'!E:E,'Circular economy'!N:N,"Error",0,1)="N/A","N",IF(_xlfn.XLOOKUP(A137,'Pollution prevention'!E:E,'Pollution prevention'!N:N,"Error",0,1)="N/A","N","Y")))))</f>
        <v>Y</v>
      </c>
      <c r="H137" s="34" t="str">
        <f t="shared" si="5"/>
        <v>Y</v>
      </c>
    </row>
    <row r="138" spans="1:8" ht="13">
      <c r="A138" s="35" t="s">
        <v>4129</v>
      </c>
      <c r="B138" s="34" t="str">
        <f>IF(_xlfn.XLOOKUP(A138,'Climate adaptation'!E:E,'Climate adaptation'!K:K,"Error",0,1)="N/A","N",IF(_xlfn.XLOOKUP(A138,Water!E:E,Water!J:J,"Error",0,1)="N/A","N",IF(_xlfn.XLOOKUP(A138,'Circular economy'!E:E,'Circular economy'!J:J,"Error",0,1)="N/A","N",IF(_xlfn.XLOOKUP(A138,'Pollution prevention'!E:E,'Pollution prevention'!J:J,"Error",0,1)="N/A","N",IF(_xlfn.XLOOKUP(A138,Biodiversity!E:E,Biodiversity!J:J,"Error",0,1)="N/A","N","Y")))))</f>
        <v>Y</v>
      </c>
      <c r="C138" s="34" t="str">
        <f>IF(_xlfn.XLOOKUP(A138,'Climate mitigation'!E:E,'Climate mitigation'!I:I,"Error",0,1)="N/A","N",IF(_xlfn.XLOOKUP(A138,Water!E:E,Water!K:K,"Error",0,1)="N/A","N",IF(_xlfn.XLOOKUP(A138,'Circular economy'!E:E,'Circular economy'!K:K,"Error",0,1)="N/A","N",IF(_xlfn.XLOOKUP(A138,'Pollution prevention'!E:E,'Pollution prevention'!K:K,"Error",0,1)="N/A","N",IF(_xlfn.XLOOKUP(A138,Biodiversity!E:E,Biodiversity!K:K,"Error",0,1)="N/A","N","Y")))))</f>
        <v>Y</v>
      </c>
      <c r="D138" s="34" t="str">
        <f>IF(_xlfn.XLOOKUP(A138,'Climate mitigation'!E:E,'Climate mitigation'!J:J,"Error",0,1)="N/A","N",IF(_xlfn.XLOOKUP(A138,'Climate adaptation'!E:E,'Climate adaptation'!L:L,"Error",0,1)="N/A","N",IF(_xlfn.XLOOKUP(A138,'Circular economy'!E:E,'Circular economy'!L:L,"Error",0,1)="N/A","N",IF(_xlfn.XLOOKUP(A138,'Pollution prevention'!E:E,'Pollution prevention'!L:L,"Error",0,1)="N/A","N",IF(_xlfn.XLOOKUP(A138,Biodiversity!E:E,Biodiversity!L:L,"Error",0,1)="N/A","N","Y")))))</f>
        <v>Y</v>
      </c>
      <c r="E138" s="34" t="s">
        <v>4152</v>
      </c>
      <c r="F138" s="34" t="str">
        <f>IF(_xlfn.XLOOKUP(A138,'Climate mitigation'!E:E,'Climate mitigation'!L:L,"Error",0,1)="N/A","N",IF(_xlfn.XLOOKUP(A138,'Climate adaptation'!E:E,'Climate adaptation'!N:N,"Error",0,1)="N/A","N",IF(_xlfn.XLOOKUP(A138,Water!E:E,Water!M:M,"Error",0,1)="N/A","N",IF(_xlfn.XLOOKUP(A138,'Circular economy'!E:E,'Circular economy'!M:M,"Error",0,1)="N/A","N",IF(_xlfn.XLOOKUP(A138,Biodiversity!E:E,Biodiversity!N:N,"Error",0,1)="N/A","N","Y")))))</f>
        <v>Y</v>
      </c>
      <c r="G138" s="34" t="str">
        <f>IF(_xlfn.XLOOKUP(A138,'Climate mitigation'!E:E,'Climate mitigation'!M:M,"Error",0,1)="N/A","N",IF(_xlfn.XLOOKUP(A138,'Climate adaptation'!E:E,'Climate adaptation'!O:O,"Error",0,1)="N/A","N",IF(_xlfn.XLOOKUP(A138,Water!E:E,Water!N:N,"Error",0,1)="N/A","N",IF(_xlfn.XLOOKUP(A138,'Circular economy'!E:E,'Circular economy'!N:N,"Error",0,1)="N/A","N",IF(_xlfn.XLOOKUP(A138,'Pollution prevention'!E:E,'Pollution prevention'!N:N,"Error",0,1)="N/A","N","Y")))))</f>
        <v>Y</v>
      </c>
      <c r="H138" s="34" t="str">
        <f t="shared" si="5"/>
        <v>Y</v>
      </c>
    </row>
    <row r="139" spans="1:8" ht="13">
      <c r="A139" s="35" t="s">
        <v>4130</v>
      </c>
      <c r="B139" s="34" t="str">
        <f>IF(_xlfn.XLOOKUP(A139,'Climate adaptation'!E:E,'Climate adaptation'!K:K,"Error",0,1)="N/A","N",IF(_xlfn.XLOOKUP(A139,Water!E:E,Water!J:J,"Error",0,1)="N/A","N",IF(_xlfn.XLOOKUP(A139,'Circular economy'!E:E,'Circular economy'!J:J,"Error",0,1)="N/A","N",IF(_xlfn.XLOOKUP(A139,'Pollution prevention'!E:E,'Pollution prevention'!J:J,"Error",0,1)="N/A","N",IF(_xlfn.XLOOKUP(A139,Biodiversity!E:E,Biodiversity!J:J,"Error",0,1)="N/A","N","Y")))))</f>
        <v>Y</v>
      </c>
      <c r="C139" s="34" t="str">
        <f>IF(_xlfn.XLOOKUP(A139,'Climate mitigation'!E:E,'Climate mitigation'!I:I,"Error",0,1)="N/A","N",IF(_xlfn.XLOOKUP(A139,Water!E:E,Water!K:K,"Error",0,1)="N/A","N",IF(_xlfn.XLOOKUP(A139,'Circular economy'!E:E,'Circular economy'!K:K,"Error",0,1)="N/A","N",IF(_xlfn.XLOOKUP(A139,'Pollution prevention'!E:E,'Pollution prevention'!K:K,"Error",0,1)="N/A","N",IF(_xlfn.XLOOKUP(A139,Biodiversity!E:E,Biodiversity!K:K,"Error",0,1)="N/A","N","Y")))))</f>
        <v>Y</v>
      </c>
      <c r="D139" s="34" t="str">
        <f>IF(_xlfn.XLOOKUP(A139,'Climate mitigation'!E:E,'Climate mitigation'!J:J,"Error",0,1)="N/A","N",IF(_xlfn.XLOOKUP(A139,'Climate adaptation'!E:E,'Climate adaptation'!L:L,"Error",0,1)="N/A","N",IF(_xlfn.XLOOKUP(A139,'Circular economy'!E:E,'Circular economy'!L:L,"Error",0,1)="N/A","N",IF(_xlfn.XLOOKUP(A139,'Pollution prevention'!E:E,'Pollution prevention'!L:L,"Error",0,1)="N/A","N",IF(_xlfn.XLOOKUP(A139,Biodiversity!E:E,Biodiversity!L:L,"Error",0,1)="N/A","N","Y")))))</f>
        <v>Y</v>
      </c>
      <c r="E139" s="34" t="s">
        <v>4152</v>
      </c>
      <c r="F139" s="34" t="str">
        <f>IF(_xlfn.XLOOKUP(A139,'Climate mitigation'!E:E,'Climate mitigation'!L:L,"Error",0,1)="N/A","N",IF(_xlfn.XLOOKUP(A139,'Climate adaptation'!E:E,'Climate adaptation'!N:N,"Error",0,1)="N/A","N",IF(_xlfn.XLOOKUP(A139,Water!E:E,Water!M:M,"Error",0,1)="N/A","N",IF(_xlfn.XLOOKUP(A139,'Circular economy'!E:E,'Circular economy'!M:M,"Error",0,1)="N/A","N",IF(_xlfn.XLOOKUP(A139,Biodiversity!E:E,Biodiversity!N:N,"Error",0,1)="N/A","N","Y")))))</f>
        <v>Y</v>
      </c>
      <c r="G139" s="34" t="str">
        <f>IF(_xlfn.XLOOKUP(A139,'Climate mitigation'!E:E,'Climate mitigation'!M:M,"Error",0,1)="N/A","N",IF(_xlfn.XLOOKUP(A139,'Climate adaptation'!E:E,'Climate adaptation'!O:O,"Error",0,1)="N/A","N",IF(_xlfn.XLOOKUP(A139,Water!E:E,Water!N:N,"Error",0,1)="N/A","N",IF(_xlfn.XLOOKUP(A139,'Circular economy'!E:E,'Circular economy'!N:N,"Error",0,1)="N/A","N",IF(_xlfn.XLOOKUP(A139,'Pollution prevention'!E:E,'Pollution prevention'!N:N,"Error",0,1)="N/A","N","Y")))))</f>
        <v>Y</v>
      </c>
      <c r="H139" s="34" t="str">
        <f t="shared" si="5"/>
        <v>Y</v>
      </c>
    </row>
    <row r="140" spans="1:8" ht="13">
      <c r="A140" s="35" t="s">
        <v>4131</v>
      </c>
      <c r="B140" s="34" t="str">
        <f>IF(_xlfn.XLOOKUP(A140,'Climate adaptation'!E:E,'Climate adaptation'!K:K,"Error",0,1)="N/A","N",IF(_xlfn.XLOOKUP(A140,Water!E:E,Water!J:J,"Error",0,1)="N/A","N",IF(_xlfn.XLOOKUP(A140,'Circular economy'!E:E,'Circular economy'!J:J,"Error",0,1)="N/A","N",IF(_xlfn.XLOOKUP(A140,'Pollution prevention'!E:E,'Pollution prevention'!J:J,"Error",0,1)="N/A","N",IF(_xlfn.XLOOKUP(A140,Biodiversity!E:E,Biodiversity!J:J,"Error",0,1)="N/A","N","Y")))))</f>
        <v>N</v>
      </c>
      <c r="C140" s="34" t="str">
        <f>IF(_xlfn.XLOOKUP(A140,'Climate mitigation'!E:E,'Climate mitigation'!I:I,"Error",0,1)="N/A","N",IF(_xlfn.XLOOKUP(A140,Water!E:E,Water!K:K,"Error",0,1)="N/A","N",IF(_xlfn.XLOOKUP(A140,'Circular economy'!E:E,'Circular economy'!K:K,"Error",0,1)="N/A","N",IF(_xlfn.XLOOKUP(A140,'Pollution prevention'!E:E,'Pollution prevention'!K:K,"Error",0,1)="N/A","N",IF(_xlfn.XLOOKUP(A140,Biodiversity!E:E,Biodiversity!K:K,"Error",0,1)="N/A","N","Y")))))</f>
        <v>Y</v>
      </c>
      <c r="D140" s="34" t="str">
        <f>IF(_xlfn.XLOOKUP(A140,'Climate mitigation'!E:E,'Climate mitigation'!J:J,"Error",0,1)="N/A","N",IF(_xlfn.XLOOKUP(A140,'Climate adaptation'!E:E,'Climate adaptation'!L:L,"Error",0,1)="N/A","N",IF(_xlfn.XLOOKUP(A140,'Circular economy'!E:E,'Circular economy'!L:L,"Error",0,1)="N/A","N",IF(_xlfn.XLOOKUP(A140,'Pollution prevention'!E:E,'Pollution prevention'!L:L,"Error",0,1)="N/A","N",IF(_xlfn.XLOOKUP(A140,Biodiversity!E:E,Biodiversity!L:L,"Error",0,1)="N/A","N","Y")))))</f>
        <v>Y</v>
      </c>
      <c r="E140" s="34" t="s">
        <v>4152</v>
      </c>
      <c r="F140" s="34" t="str">
        <f>IF(_xlfn.XLOOKUP(A140,'Climate mitigation'!E:E,'Climate mitigation'!L:L,"Error",0,1)="N/A","N",IF(_xlfn.XLOOKUP(A140,'Climate adaptation'!E:E,'Climate adaptation'!N:N,"Error",0,1)="N/A","N",IF(_xlfn.XLOOKUP(A140,Water!E:E,Water!M:M,"Error",0,1)="N/A","N",IF(_xlfn.XLOOKUP(A140,'Circular economy'!E:E,'Circular economy'!M:M,"Error",0,1)="N/A","N",IF(_xlfn.XLOOKUP(A140,Biodiversity!E:E,Biodiversity!N:N,"Error",0,1)="N/A","N","Y")))))</f>
        <v>Y</v>
      </c>
      <c r="G140" s="34" t="str">
        <f>IF(_xlfn.XLOOKUP(A140,'Climate mitigation'!E:E,'Climate mitigation'!M:M,"Error",0,1)="N/A","N",IF(_xlfn.XLOOKUP(A140,'Climate adaptation'!E:E,'Climate adaptation'!O:O,"Error",0,1)="N/A","N",IF(_xlfn.XLOOKUP(A140,Water!E:E,Water!N:N,"Error",0,1)="N/A","N",IF(_xlfn.XLOOKUP(A140,'Circular economy'!E:E,'Circular economy'!N:N,"Error",0,1)="N/A","N",IF(_xlfn.XLOOKUP(A140,'Pollution prevention'!E:E,'Pollution prevention'!N:N,"Error",0,1)="N/A","N","Y")))))</f>
        <v>N</v>
      </c>
      <c r="H140" s="34" t="str">
        <f t="shared" si="5"/>
        <v>Y</v>
      </c>
    </row>
    <row r="141" spans="1:8" ht="13">
      <c r="A141" s="35" t="s">
        <v>4132</v>
      </c>
      <c r="B141" s="34" t="str">
        <f>IF(_xlfn.XLOOKUP(A141,'Climate adaptation'!E:E,'Climate adaptation'!K:K,"Error",0,1)="N/A","N",IF(_xlfn.XLOOKUP(A141,Water!E:E,Water!J:J,"Error",0,1)="N/A","N",IF(_xlfn.XLOOKUP(A141,'Circular economy'!E:E,'Circular economy'!J:J,"Error",0,1)="N/A","N",IF(_xlfn.XLOOKUP(A141,'Pollution prevention'!E:E,'Pollution prevention'!J:J,"Error",0,1)="N/A","N",IF(_xlfn.XLOOKUP(A141,Biodiversity!E:E,Biodiversity!J:J,"Error",0,1)="N/A","N","Y")))))</f>
        <v>Y</v>
      </c>
      <c r="C141" s="34" t="str">
        <f>IF(_xlfn.XLOOKUP(A141,'Climate mitigation'!E:E,'Climate mitigation'!I:I,"Error",0,1)="N/A","N",IF(_xlfn.XLOOKUP(A141,Water!E:E,Water!K:K,"Error",0,1)="N/A","N",IF(_xlfn.XLOOKUP(A141,'Circular economy'!E:E,'Circular economy'!K:K,"Error",0,1)="N/A","N",IF(_xlfn.XLOOKUP(A141,'Pollution prevention'!E:E,'Pollution prevention'!K:K,"Error",0,1)="N/A","N",IF(_xlfn.XLOOKUP(A141,Biodiversity!E:E,Biodiversity!K:K,"Error",0,1)="N/A","N","Y")))))</f>
        <v>Y</v>
      </c>
      <c r="D141" s="34" t="str">
        <f>IF(_xlfn.XLOOKUP(A141,'Climate mitigation'!E:E,'Climate mitigation'!J:J,"Error",0,1)="N/A","N",IF(_xlfn.XLOOKUP(A141,'Climate adaptation'!E:E,'Climate adaptation'!L:L,"Error",0,1)="N/A","N",IF(_xlfn.XLOOKUP(A141,'Circular economy'!E:E,'Circular economy'!L:L,"Error",0,1)="N/A","N",IF(_xlfn.XLOOKUP(A141,'Pollution prevention'!E:E,'Pollution prevention'!L:L,"Error",0,1)="N/A","N",IF(_xlfn.XLOOKUP(A141,Biodiversity!E:E,Biodiversity!L:L,"Error",0,1)="N/A","N","Y")))))</f>
        <v>Y</v>
      </c>
      <c r="E141" s="34" t="s">
        <v>4152</v>
      </c>
      <c r="F141" s="34" t="str">
        <f>IF(_xlfn.XLOOKUP(A141,'Climate mitigation'!E:E,'Climate mitigation'!L:L,"Error",0,1)="N/A","N",IF(_xlfn.XLOOKUP(A141,'Climate adaptation'!E:E,'Climate adaptation'!N:N,"Error",0,1)="N/A","N",IF(_xlfn.XLOOKUP(A141,Water!E:E,Water!M:M,"Error",0,1)="N/A","N",IF(_xlfn.XLOOKUP(A141,'Circular economy'!E:E,'Circular economy'!M:M,"Error",0,1)="N/A","N",IF(_xlfn.XLOOKUP(A141,Biodiversity!E:E,Biodiversity!N:N,"Error",0,1)="N/A","N","Y")))))</f>
        <v>Y</v>
      </c>
      <c r="G141" s="34" t="str">
        <f>IF(_xlfn.XLOOKUP(A141,'Climate mitigation'!E:E,'Climate mitigation'!M:M,"Error",0,1)="N/A","N",IF(_xlfn.XLOOKUP(A141,'Climate adaptation'!E:E,'Climate adaptation'!O:O,"Error",0,1)="N/A","N",IF(_xlfn.XLOOKUP(A141,Water!E:E,Water!N:N,"Error",0,1)="N/A","N",IF(_xlfn.XLOOKUP(A141,'Circular economy'!E:E,'Circular economy'!N:N,"Error",0,1)="N/A","N",IF(_xlfn.XLOOKUP(A141,'Pollution prevention'!E:E,'Pollution prevention'!N:N,"Error",0,1)="N/A","N","Y")))))</f>
        <v>N</v>
      </c>
      <c r="H141" s="34" t="str">
        <f t="shared" si="5"/>
        <v>Y</v>
      </c>
    </row>
    <row r="142" spans="1:8" ht="13">
      <c r="A142" s="35" t="s">
        <v>4133</v>
      </c>
      <c r="B142" s="34" t="str">
        <f>IF(_xlfn.XLOOKUP(A142,'Climate adaptation'!E:E,'Climate adaptation'!K:K,"Error",0,1)="N/A","N",IF(_xlfn.XLOOKUP(A142,Water!E:E,Water!J:J,"Error",0,1)="N/A","N",IF(_xlfn.XLOOKUP(A142,'Circular economy'!E:E,'Circular economy'!J:J,"Error",0,1)="N/A","N",IF(_xlfn.XLOOKUP(A142,'Pollution prevention'!E:E,'Pollution prevention'!J:J,"Error",0,1)="N/A","N",IF(_xlfn.XLOOKUP(A142,Biodiversity!E:E,Biodiversity!J:J,"Error",0,1)="N/A","N","Y")))))</f>
        <v>Y</v>
      </c>
      <c r="C142" s="34" t="str">
        <f>IF(_xlfn.XLOOKUP(A142,'Climate mitigation'!E:E,'Climate mitigation'!I:I,"Error",0,1)="N/A","N",IF(_xlfn.XLOOKUP(A142,Water!E:E,Water!K:K,"Error",0,1)="N/A","N",IF(_xlfn.XLOOKUP(A142,'Circular economy'!E:E,'Circular economy'!K:K,"Error",0,1)="N/A","N",IF(_xlfn.XLOOKUP(A142,'Pollution prevention'!E:E,'Pollution prevention'!K:K,"Error",0,1)="N/A","N",IF(_xlfn.XLOOKUP(A142,Biodiversity!E:E,Biodiversity!K:K,"Error",0,1)="N/A","N","Y")))))</f>
        <v>Y</v>
      </c>
      <c r="D142" s="34" t="str">
        <f>IF(_xlfn.XLOOKUP(A142,'Climate mitigation'!E:E,'Climate mitigation'!J:J,"Error",0,1)="N/A","N",IF(_xlfn.XLOOKUP(A142,'Climate adaptation'!E:E,'Climate adaptation'!L:L,"Error",0,1)="N/A","N",IF(_xlfn.XLOOKUP(A142,'Circular economy'!E:E,'Circular economy'!L:L,"Error",0,1)="N/A","N",IF(_xlfn.XLOOKUP(A142,'Pollution prevention'!E:E,'Pollution prevention'!L:L,"Error",0,1)="N/A","N",IF(_xlfn.XLOOKUP(A142,Biodiversity!E:E,Biodiversity!L:L,"Error",0,1)="N/A","N","Y")))))</f>
        <v>Y</v>
      </c>
      <c r="E142" s="34" t="s">
        <v>4152</v>
      </c>
      <c r="F142" s="34" t="str">
        <f>IF(_xlfn.XLOOKUP(A142,'Climate mitigation'!E:E,'Climate mitigation'!L:L,"Error",0,1)="N/A","N",IF(_xlfn.XLOOKUP(A142,'Climate adaptation'!E:E,'Climate adaptation'!N:N,"Error",0,1)="N/A","N",IF(_xlfn.XLOOKUP(A142,Water!E:E,Water!M:M,"Error",0,1)="N/A","N",IF(_xlfn.XLOOKUP(A142,'Circular economy'!E:E,'Circular economy'!M:M,"Error",0,1)="N/A","N",IF(_xlfn.XLOOKUP(A142,Biodiversity!E:E,Biodiversity!N:N,"Error",0,1)="N/A","N","Y")))))</f>
        <v>Y</v>
      </c>
      <c r="G142" s="34" t="str">
        <f>IF(_xlfn.XLOOKUP(A142,'Climate mitigation'!E:E,'Climate mitigation'!M:M,"Error",0,1)="N/A","N",IF(_xlfn.XLOOKUP(A142,'Climate adaptation'!E:E,'Climate adaptation'!O:O,"Error",0,1)="N/A","N",IF(_xlfn.XLOOKUP(A142,Water!E:E,Water!N:N,"Error",0,1)="N/A","N",IF(_xlfn.XLOOKUP(A142,'Circular economy'!E:E,'Circular economy'!N:N,"Error",0,1)="N/A","N",IF(_xlfn.XLOOKUP(A142,'Pollution prevention'!E:E,'Pollution prevention'!N:N,"Error",0,1)="N/A","N","Y")))))</f>
        <v>N</v>
      </c>
      <c r="H142" s="34" t="str">
        <f t="shared" si="5"/>
        <v>Y</v>
      </c>
    </row>
    <row r="143" spans="1:8" ht="26">
      <c r="A143" s="35" t="s">
        <v>4134</v>
      </c>
      <c r="B143" s="34" t="str">
        <f>IF(_xlfn.XLOOKUP(A143,'Climate adaptation'!E:E,'Climate adaptation'!K:K,"Error",0,1)="N/A","N",IF(_xlfn.XLOOKUP(A143,Water!E:E,Water!J:J,"Error",0,1)="N/A","N",IF(_xlfn.XLOOKUP(A143,'Circular economy'!E:E,'Circular economy'!J:J,"Error",0,1)="N/A","N",IF(_xlfn.XLOOKUP(A143,'Pollution prevention'!E:E,'Pollution prevention'!J:J,"Error",0,1)="N/A","N",IF(_xlfn.XLOOKUP(A143,Biodiversity!E:E,Biodiversity!J:J,"Error",0,1)="N/A","N","Y")))))</f>
        <v>Y</v>
      </c>
      <c r="C143" s="34" t="str">
        <f>IF(_xlfn.XLOOKUP(A143,'Climate mitigation'!E:E,'Climate mitigation'!I:I,"Error",0,1)="N/A","N",IF(_xlfn.XLOOKUP(A143,Water!E:E,Water!K:K,"Error",0,1)="N/A","N",IF(_xlfn.XLOOKUP(A143,'Circular economy'!E:E,'Circular economy'!K:K,"Error",0,1)="N/A","N",IF(_xlfn.XLOOKUP(A143,'Pollution prevention'!E:E,'Pollution prevention'!K:K,"Error",0,1)="N/A","N",IF(_xlfn.XLOOKUP(A143,Biodiversity!E:E,Biodiversity!K:K,"Error",0,1)="N/A","N","Y")))))</f>
        <v>Y</v>
      </c>
      <c r="D143" s="34" t="str">
        <f>IF(_xlfn.XLOOKUP(A143,'Climate mitigation'!E:E,'Climate mitigation'!J:J,"Error",0,1)="N/A","N",IF(_xlfn.XLOOKUP(A143,'Climate adaptation'!E:E,'Climate adaptation'!L:L,"Error",0,1)="N/A","N",IF(_xlfn.XLOOKUP(A143,'Circular economy'!E:E,'Circular economy'!L:L,"Error",0,1)="N/A","N",IF(_xlfn.XLOOKUP(A143,'Pollution prevention'!E:E,'Pollution prevention'!L:L,"Error",0,1)="N/A","N",IF(_xlfn.XLOOKUP(A143,Biodiversity!E:E,Biodiversity!L:L,"Error",0,1)="N/A","N","Y")))))</f>
        <v>Y</v>
      </c>
      <c r="E143" s="34" t="s">
        <v>4152</v>
      </c>
      <c r="F143" s="34" t="str">
        <f>IF(_xlfn.XLOOKUP(A143,'Climate mitigation'!E:E,'Climate mitigation'!L:L,"Error",0,1)="N/A","N",IF(_xlfn.XLOOKUP(A143,'Climate adaptation'!E:E,'Climate adaptation'!N:N,"Error",0,1)="N/A","N",IF(_xlfn.XLOOKUP(A143,Water!E:E,Water!M:M,"Error",0,1)="N/A","N",IF(_xlfn.XLOOKUP(A143,'Circular economy'!E:E,'Circular economy'!M:M,"Error",0,1)="N/A","N",IF(_xlfn.XLOOKUP(A143,Biodiversity!E:E,Biodiversity!N:N,"Error",0,1)="N/A","N","Y")))))</f>
        <v>Y</v>
      </c>
      <c r="G143" s="34" t="str">
        <f>IF(_xlfn.XLOOKUP(A143,'Climate mitigation'!E:E,'Climate mitigation'!M:M,"Error",0,1)="N/A","N",IF(_xlfn.XLOOKUP(A143,'Climate adaptation'!E:E,'Climate adaptation'!O:O,"Error",0,1)="N/A","N",IF(_xlfn.XLOOKUP(A143,Water!E:E,Water!N:N,"Error",0,1)="N/A","N",IF(_xlfn.XLOOKUP(A143,'Circular economy'!E:E,'Circular economy'!N:N,"Error",0,1)="N/A","N",IF(_xlfn.XLOOKUP(A143,'Pollution prevention'!E:E,'Pollution prevention'!N:N,"Error",0,1)="N/A","N","Y")))))</f>
        <v>N</v>
      </c>
      <c r="H143" s="34" t="str">
        <f t="shared" si="5"/>
        <v>Y</v>
      </c>
    </row>
    <row r="144" spans="1:8" ht="13">
      <c r="A144" s="35" t="s">
        <v>4135</v>
      </c>
      <c r="B144" s="34" t="str">
        <f>IF(_xlfn.XLOOKUP(A144,'Climate adaptation'!E:E,'Climate adaptation'!K:K,"Error",0,1)="N/A","N",IF(_xlfn.XLOOKUP(A144,Water!E:E,Water!J:J,"Error",0,1)="N/A","N",IF(_xlfn.XLOOKUP(A144,'Circular economy'!E:E,'Circular economy'!J:J,"Error",0,1)="N/A","N",IF(_xlfn.XLOOKUP(A144,'Pollution prevention'!E:E,'Pollution prevention'!J:J,"Error",0,1)="N/A","N",IF(_xlfn.XLOOKUP(A144,Biodiversity!E:E,Biodiversity!J:J,"Error",0,1)="N/A","N","Y")))))</f>
        <v>Y</v>
      </c>
      <c r="C144" s="34" t="str">
        <f>IF(_xlfn.XLOOKUP(A144,'Climate mitigation'!E:E,'Climate mitigation'!I:I,"Error",0,1)="N/A","N",IF(_xlfn.XLOOKUP(A144,Water!E:E,Water!K:K,"Error",0,1)="N/A","N",IF(_xlfn.XLOOKUP(A144,'Circular economy'!E:E,'Circular economy'!K:K,"Error",0,1)="N/A","N",IF(_xlfn.XLOOKUP(A144,'Pollution prevention'!E:E,'Pollution prevention'!K:K,"Error",0,1)="N/A","N",IF(_xlfn.XLOOKUP(A144,Biodiversity!E:E,Biodiversity!K:K,"Error",0,1)="N/A","N","Y")))))</f>
        <v>Y</v>
      </c>
      <c r="D144" s="34" t="str">
        <f>IF(_xlfn.XLOOKUP(A144,'Climate mitigation'!E:E,'Climate mitigation'!J:J,"Error",0,1)="N/A","N",IF(_xlfn.XLOOKUP(A144,'Climate adaptation'!E:E,'Climate adaptation'!L:L,"Error",0,1)="N/A","N",IF(_xlfn.XLOOKUP(A144,'Circular economy'!E:E,'Circular economy'!L:L,"Error",0,1)="N/A","N",IF(_xlfn.XLOOKUP(A144,'Pollution prevention'!E:E,'Pollution prevention'!L:L,"Error",0,1)="N/A","N",IF(_xlfn.XLOOKUP(A144,Biodiversity!E:E,Biodiversity!L:L,"Error",0,1)="N/A","N","Y")))))</f>
        <v>Y</v>
      </c>
      <c r="E144" s="34" t="s">
        <v>4152</v>
      </c>
      <c r="F144" s="34" t="str">
        <f>IF(_xlfn.XLOOKUP(A144,'Climate mitigation'!E:E,'Climate mitigation'!L:L,"Error",0,1)="N/A","N",IF(_xlfn.XLOOKUP(A144,'Climate adaptation'!E:E,'Climate adaptation'!N:N,"Error",0,1)="N/A","N",IF(_xlfn.XLOOKUP(A144,Water!E:E,Water!M:M,"Error",0,1)="N/A","N",IF(_xlfn.XLOOKUP(A144,'Circular economy'!E:E,'Circular economy'!M:M,"Error",0,1)="N/A","N",IF(_xlfn.XLOOKUP(A144,Biodiversity!E:E,Biodiversity!N:N,"Error",0,1)="N/A","N","Y")))))</f>
        <v>Y</v>
      </c>
      <c r="G144" s="34" t="str">
        <f>IF(_xlfn.XLOOKUP(A144,'Climate mitigation'!E:E,'Climate mitigation'!M:M,"Error",0,1)="N/A","N",IF(_xlfn.XLOOKUP(A144,'Climate adaptation'!E:E,'Climate adaptation'!O:O,"Error",0,1)="N/A","N",IF(_xlfn.XLOOKUP(A144,Water!E:E,Water!N:N,"Error",0,1)="N/A","N",IF(_xlfn.XLOOKUP(A144,'Circular economy'!E:E,'Circular economy'!N:N,"Error",0,1)="N/A","N",IF(_xlfn.XLOOKUP(A144,'Pollution prevention'!E:E,'Pollution prevention'!N:N,"Error",0,1)="N/A","N","Y")))))</f>
        <v>N</v>
      </c>
      <c r="H144" s="34" t="str">
        <f t="shared" si="5"/>
        <v>Y</v>
      </c>
    </row>
    <row r="145" spans="1:8" ht="26">
      <c r="A145" s="35" t="s">
        <v>4136</v>
      </c>
      <c r="B145" s="34" t="str">
        <f>IF(_xlfn.XLOOKUP(A145,'Climate adaptation'!E:E,'Climate adaptation'!K:K,"Error",0,1)="N/A","N",IF(_xlfn.XLOOKUP(A145,Water!E:E,Water!J:J,"Error",0,1)="N/A","N",IF(_xlfn.XLOOKUP(A145,'Circular economy'!E:E,'Circular economy'!J:J,"Error",0,1)="N/A","N",IF(_xlfn.XLOOKUP(A145,'Pollution prevention'!E:E,'Pollution prevention'!J:J,"Error",0,1)="N/A","N",IF(_xlfn.XLOOKUP(A145,Biodiversity!E:E,Biodiversity!J:J,"Error",0,1)="N/A","N","Y")))))</f>
        <v>Y</v>
      </c>
      <c r="C145" s="34" t="str">
        <f>IF(_xlfn.XLOOKUP(A145,'Climate mitigation'!E:E,'Climate mitigation'!I:I,"Error",0,1)="N/A","N",IF(_xlfn.XLOOKUP(A145,Water!E:E,Water!K:K,"Error",0,1)="N/A","N",IF(_xlfn.XLOOKUP(A145,'Circular economy'!E:E,'Circular economy'!K:K,"Error",0,1)="N/A","N",IF(_xlfn.XLOOKUP(A145,'Pollution prevention'!E:E,'Pollution prevention'!K:K,"Error",0,1)="N/A","N",IF(_xlfn.XLOOKUP(A145,Biodiversity!E:E,Biodiversity!K:K,"Error",0,1)="N/A","N","Y")))))</f>
        <v>Y</v>
      </c>
      <c r="D145" s="34" t="str">
        <f>IF(_xlfn.XLOOKUP(A145,'Climate mitigation'!E:E,'Climate mitigation'!J:J,"Error",0,1)="N/A","N",IF(_xlfn.XLOOKUP(A145,'Climate adaptation'!E:E,'Climate adaptation'!L:L,"Error",0,1)="N/A","N",IF(_xlfn.XLOOKUP(A145,'Circular economy'!E:E,'Circular economy'!L:L,"Error",0,1)="N/A","N",IF(_xlfn.XLOOKUP(A145,'Pollution prevention'!E:E,'Pollution prevention'!L:L,"Error",0,1)="N/A","N",IF(_xlfn.XLOOKUP(A145,Biodiversity!E:E,Biodiversity!L:L,"Error",0,1)="N/A","N","Y")))))</f>
        <v>Y</v>
      </c>
      <c r="E145" s="34" t="s">
        <v>4152</v>
      </c>
      <c r="F145" s="34" t="str">
        <f>IF(_xlfn.XLOOKUP(A145,'Climate mitigation'!E:E,'Climate mitigation'!L:L,"Error",0,1)="N/A","N",IF(_xlfn.XLOOKUP(A145,'Climate adaptation'!E:E,'Climate adaptation'!N:N,"Error",0,1)="N/A","N",IF(_xlfn.XLOOKUP(A145,Water!E:E,Water!M:M,"Error",0,1)="N/A","N",IF(_xlfn.XLOOKUP(A145,'Circular economy'!E:E,'Circular economy'!M:M,"Error",0,1)="N/A","N",IF(_xlfn.XLOOKUP(A145,Biodiversity!E:E,Biodiversity!N:N,"Error",0,1)="N/A","N","Y")))))</f>
        <v>Y</v>
      </c>
      <c r="G145" s="34" t="str">
        <f>IF(_xlfn.XLOOKUP(A145,'Climate mitigation'!E:E,'Climate mitigation'!M:M,"Error",0,1)="N/A","N",IF(_xlfn.XLOOKUP(A145,'Climate adaptation'!E:E,'Climate adaptation'!O:O,"Error",0,1)="N/A","N",IF(_xlfn.XLOOKUP(A145,Water!E:E,Water!N:N,"Error",0,1)="N/A","N",IF(_xlfn.XLOOKUP(A145,'Circular economy'!E:E,'Circular economy'!N:N,"Error",0,1)="N/A","N",IF(_xlfn.XLOOKUP(A145,'Pollution prevention'!E:E,'Pollution prevention'!N:N,"Error",0,1)="N/A","N","Y")))))</f>
        <v>N</v>
      </c>
      <c r="H145" s="34" t="str">
        <f t="shared" si="5"/>
        <v>Y</v>
      </c>
    </row>
    <row r="146" spans="1:8" ht="26">
      <c r="A146" s="35" t="s">
        <v>4137</v>
      </c>
      <c r="B146" s="34" t="str">
        <f>IF(_xlfn.XLOOKUP(A146,'Climate adaptation'!E:E,'Climate adaptation'!K:K,"Error",0,1)="N/A","N",IF(_xlfn.XLOOKUP(A146,Water!E:E,Water!J:J,"Error",0,1)="N/A","N",IF(_xlfn.XLOOKUP(A146,'Circular economy'!E:E,'Circular economy'!J:J,"Error",0,1)="N/A","N",IF(_xlfn.XLOOKUP(A146,'Pollution prevention'!E:E,'Pollution prevention'!J:J,"Error",0,1)="N/A","N",IF(_xlfn.XLOOKUP(A146,Biodiversity!E:E,Biodiversity!J:J,"Error",0,1)="N/A","N","Y")))))</f>
        <v>Y</v>
      </c>
      <c r="C146" s="34" t="str">
        <f>IF(_xlfn.XLOOKUP(A146,'Climate mitigation'!E:E,'Climate mitigation'!I:I,"Error",0,1)="N/A","N",IF(_xlfn.XLOOKUP(A146,Water!E:E,Water!K:K,"Error",0,1)="N/A","N",IF(_xlfn.XLOOKUP(A146,'Circular economy'!E:E,'Circular economy'!K:K,"Error",0,1)="N/A","N",IF(_xlfn.XLOOKUP(A146,'Pollution prevention'!E:E,'Pollution prevention'!K:K,"Error",0,1)="N/A","N",IF(_xlfn.XLOOKUP(A146,Biodiversity!E:E,Biodiversity!K:K,"Error",0,1)="N/A","N","Y")))))</f>
        <v>Y</v>
      </c>
      <c r="D146" s="34" t="str">
        <f>IF(_xlfn.XLOOKUP(A146,'Climate mitigation'!E:E,'Climate mitigation'!J:J,"Error",0,1)="N/A","N",IF(_xlfn.XLOOKUP(A146,'Climate adaptation'!E:E,'Climate adaptation'!L:L,"Error",0,1)="N/A","N",IF(_xlfn.XLOOKUP(A146,'Circular economy'!E:E,'Circular economy'!L:L,"Error",0,1)="N/A","N",IF(_xlfn.XLOOKUP(A146,'Pollution prevention'!E:E,'Pollution prevention'!L:L,"Error",0,1)="N/A","N",IF(_xlfn.XLOOKUP(A146,Biodiversity!E:E,Biodiversity!L:L,"Error",0,1)="N/A","N","Y")))))</f>
        <v>Y</v>
      </c>
      <c r="E146" s="34" t="s">
        <v>4152</v>
      </c>
      <c r="F146" s="34" t="str">
        <f>IF(_xlfn.XLOOKUP(A146,'Climate mitigation'!E:E,'Climate mitigation'!L:L,"Error",0,1)="N/A","N",IF(_xlfn.XLOOKUP(A146,'Climate adaptation'!E:E,'Climate adaptation'!N:N,"Error",0,1)="N/A","N",IF(_xlfn.XLOOKUP(A146,Water!E:E,Water!M:M,"Error",0,1)="N/A","N",IF(_xlfn.XLOOKUP(A146,'Circular economy'!E:E,'Circular economy'!M:M,"Error",0,1)="N/A","N",IF(_xlfn.XLOOKUP(A146,Biodiversity!E:E,Biodiversity!N:N,"Error",0,1)="N/A","N","Y")))))</f>
        <v>Y</v>
      </c>
      <c r="G146" s="34" t="str">
        <f>IF(_xlfn.XLOOKUP(A146,'Climate mitigation'!E:E,'Climate mitigation'!M:M,"Error",0,1)="N/A","N",IF(_xlfn.XLOOKUP(A146,'Climate adaptation'!E:E,'Climate adaptation'!O:O,"Error",0,1)="N/A","N",IF(_xlfn.XLOOKUP(A146,Water!E:E,Water!N:N,"Error",0,1)="N/A","N",IF(_xlfn.XLOOKUP(A146,'Circular economy'!E:E,'Circular economy'!N:N,"Error",0,1)="N/A","N",IF(_xlfn.XLOOKUP(A146,'Pollution prevention'!E:E,'Pollution prevention'!N:N,"Error",0,1)="N/A","N","Y")))))</f>
        <v>N</v>
      </c>
      <c r="H146" s="34" t="str">
        <f t="shared" si="5"/>
        <v>Y</v>
      </c>
    </row>
    <row r="147" spans="1:8" ht="26">
      <c r="A147" s="35" t="s">
        <v>4138</v>
      </c>
      <c r="B147" s="34" t="str">
        <f>IF(_xlfn.XLOOKUP(A147,'Climate adaptation'!E:E,'Climate adaptation'!K:K,"Error",0,1)="N/A","N",IF(_xlfn.XLOOKUP(A147,Water!E:E,Water!J:J,"Error",0,1)="N/A","N",IF(_xlfn.XLOOKUP(A147,'Circular economy'!E:E,'Circular economy'!J:J,"Error",0,1)="N/A","N",IF(_xlfn.XLOOKUP(A147,'Pollution prevention'!E:E,'Pollution prevention'!J:J,"Error",0,1)="N/A","N",IF(_xlfn.XLOOKUP(A147,Biodiversity!E:E,Biodiversity!J:J,"Error",0,1)="N/A","N","Y")))))</f>
        <v>Y</v>
      </c>
      <c r="C147" s="34" t="str">
        <f>IF(_xlfn.XLOOKUP(A147,'Climate mitigation'!E:E,'Climate mitigation'!I:I,"Error",0,1)="N/A","N",IF(_xlfn.XLOOKUP(A147,Water!E:E,Water!K:K,"Error",0,1)="N/A","N",IF(_xlfn.XLOOKUP(A147,'Circular economy'!E:E,'Circular economy'!K:K,"Error",0,1)="N/A","N",IF(_xlfn.XLOOKUP(A147,'Pollution prevention'!E:E,'Pollution prevention'!K:K,"Error",0,1)="N/A","N",IF(_xlfn.XLOOKUP(A147,Biodiversity!E:E,Biodiversity!K:K,"Error",0,1)="N/A","N","Y")))))</f>
        <v>Y</v>
      </c>
      <c r="D147" s="34" t="str">
        <f>IF(_xlfn.XLOOKUP(A147,'Climate mitigation'!E:E,'Climate mitigation'!J:J,"Error",0,1)="N/A","N",IF(_xlfn.XLOOKUP(A147,'Climate adaptation'!E:E,'Climate adaptation'!L:L,"Error",0,1)="N/A","N",IF(_xlfn.XLOOKUP(A147,'Circular economy'!E:E,'Circular economy'!L:L,"Error",0,1)="N/A","N",IF(_xlfn.XLOOKUP(A147,'Pollution prevention'!E:E,'Pollution prevention'!L:L,"Error",0,1)="N/A","N",IF(_xlfn.XLOOKUP(A147,Biodiversity!E:E,Biodiversity!L:L,"Error",0,1)="N/A","N","Y")))))</f>
        <v>Y</v>
      </c>
      <c r="E147" s="34" t="str">
        <f>IF(_xlfn.XLOOKUP(A147,'Climate mitigation'!E:E,'Climate mitigation'!K:K,"Error",0,1)="N/A","N",IF(_xlfn.XLOOKUP(A147,'Climate adaptation'!E:E,'Climate adaptation'!M:M,"Error",0,1)="N/A","N",IF(_xlfn.XLOOKUP(A147,Water!E:E,Water!L:L,"Error",0,1)="N/A","N",IF(_xlfn.XLOOKUP(A147,'Pollution prevention'!E:E,'Pollution prevention'!M:M,"Error",0,1)="N/A","N",IF(_xlfn.XLOOKUP(A147,Biodiversity!E:E,Biodiversity!M:M,"Error",0,1)="N/A","N","Y")))))</f>
        <v>Y</v>
      </c>
      <c r="F147" s="34" t="s">
        <v>4152</v>
      </c>
      <c r="G147" s="34" t="str">
        <f>IF(_xlfn.XLOOKUP(A147,'Climate mitigation'!E:E,'Climate mitigation'!M:M,"Error",0,1)="N/A","N",IF(_xlfn.XLOOKUP(A147,'Climate adaptation'!E:E,'Climate adaptation'!O:O,"Error",0,1)="N/A","N",IF(_xlfn.XLOOKUP(A147,Water!E:E,Water!N:N,"Error",0,1)="N/A","N",IF(_xlfn.XLOOKUP(A147,'Circular economy'!E:E,'Circular economy'!N:N,"Error",0,1)="N/A","N",IF(_xlfn.XLOOKUP(A147,'Pollution prevention'!E:E,'Pollution prevention'!N:N,"Error",0,1)="N/A","N","Y")))))</f>
        <v>Y</v>
      </c>
      <c r="H147" s="34" t="str">
        <f t="shared" ref="H147:H153" si="6">IF(OR(B147="Y",C147="Y",D147="Y",E147="Y",F147="Y",G147="Y"),"Y","N")</f>
        <v>Y</v>
      </c>
    </row>
    <row r="148" spans="1:8" ht="13">
      <c r="A148" s="35" t="s">
        <v>4139</v>
      </c>
      <c r="B148" s="34" t="str">
        <f>IF(_xlfn.XLOOKUP(A148,'Climate adaptation'!E:E,'Climate adaptation'!K:K,"Error",0,1)="N/A","N",IF(_xlfn.XLOOKUP(A148,Water!E:E,Water!J:J,"Error",0,1)="N/A","N",IF(_xlfn.XLOOKUP(A148,'Circular economy'!E:E,'Circular economy'!J:J,"Error",0,1)="N/A","N",IF(_xlfn.XLOOKUP(A148,'Pollution prevention'!E:E,'Pollution prevention'!J:J,"Error",0,1)="N/A","N",IF(_xlfn.XLOOKUP(A148,Biodiversity!E:E,Biodiversity!J:J,"Error",0,1)="N/A","N","Y")))))</f>
        <v>Y</v>
      </c>
      <c r="C148" s="34" t="str">
        <f>IF(_xlfn.XLOOKUP(A148,'Climate mitigation'!E:E,'Climate mitigation'!I:I,"Error",0,1)="N/A","N",IF(_xlfn.XLOOKUP(A148,Water!E:E,Water!K:K,"Error",0,1)="N/A","N",IF(_xlfn.XLOOKUP(A148,'Circular economy'!E:E,'Circular economy'!K:K,"Error",0,1)="N/A","N",IF(_xlfn.XLOOKUP(A148,'Pollution prevention'!E:E,'Pollution prevention'!K:K,"Error",0,1)="N/A","N",IF(_xlfn.XLOOKUP(A148,Biodiversity!E:E,Biodiversity!K:K,"Error",0,1)="N/A","N","Y")))))</f>
        <v>Y</v>
      </c>
      <c r="D148" s="34" t="str">
        <f>IF(_xlfn.XLOOKUP(A148,'Climate mitigation'!E:E,'Climate mitigation'!J:J,"Error",0,1)="N/A","N",IF(_xlfn.XLOOKUP(A148,'Climate adaptation'!E:E,'Climate adaptation'!L:L,"Error",0,1)="N/A","N",IF(_xlfn.XLOOKUP(A148,'Circular economy'!E:E,'Circular economy'!L:L,"Error",0,1)="N/A","N",IF(_xlfn.XLOOKUP(A148,'Pollution prevention'!E:E,'Pollution prevention'!L:L,"Error",0,1)="N/A","N",IF(_xlfn.XLOOKUP(A148,Biodiversity!E:E,Biodiversity!L:L,"Error",0,1)="N/A","N","Y")))))</f>
        <v>Y</v>
      </c>
      <c r="E148" s="34" t="str">
        <f>IF(_xlfn.XLOOKUP(A148,'Climate mitigation'!E:E,'Climate mitigation'!K:K,"Error",0,1)="N/A","N",IF(_xlfn.XLOOKUP(A148,'Climate adaptation'!E:E,'Climate adaptation'!M:M,"Error",0,1)="N/A","N",IF(_xlfn.XLOOKUP(A148,Water!E:E,Water!L:L,"Error",0,1)="N/A","N",IF(_xlfn.XLOOKUP(A148,'Pollution prevention'!E:E,'Pollution prevention'!M:M,"Error",0,1)="N/A","N",IF(_xlfn.XLOOKUP(A148,Biodiversity!E:E,Biodiversity!M:M,"Error",0,1)="N/A","N","Y")))))</f>
        <v>Y</v>
      </c>
      <c r="F148" s="34" t="s">
        <v>4152</v>
      </c>
      <c r="G148" s="34" t="str">
        <f>IF(_xlfn.XLOOKUP(A148,'Climate mitigation'!E:E,'Climate mitigation'!M:M,"Error",0,1)="N/A","N",IF(_xlfn.XLOOKUP(A148,'Climate adaptation'!E:E,'Climate adaptation'!O:O,"Error",0,1)="N/A","N",IF(_xlfn.XLOOKUP(A148,Water!E:E,Water!N:N,"Error",0,1)="N/A","N",IF(_xlfn.XLOOKUP(A148,'Circular economy'!E:E,'Circular economy'!N:N,"Error",0,1)="N/A","N",IF(_xlfn.XLOOKUP(A148,'Pollution prevention'!E:E,'Pollution prevention'!N:N,"Error",0,1)="N/A","N","Y")))))</f>
        <v>Y</v>
      </c>
      <c r="H148" s="34" t="str">
        <f t="shared" si="6"/>
        <v>Y</v>
      </c>
    </row>
    <row r="149" spans="1:8" ht="13">
      <c r="A149" s="35" t="s">
        <v>4140</v>
      </c>
      <c r="B149" s="34" t="str">
        <f>IF(_xlfn.XLOOKUP(A149,'Climate adaptation'!E:E,'Climate adaptation'!K:K,"Error",0,1)="N/A","N",IF(_xlfn.XLOOKUP(A149,Water!E:E,Water!J:J,"Error",0,1)="N/A","N",IF(_xlfn.XLOOKUP(A149,'Circular economy'!E:E,'Circular economy'!J:J,"Error",0,1)="N/A","N",IF(_xlfn.XLOOKUP(A149,'Pollution prevention'!E:E,'Pollution prevention'!J:J,"Error",0,1)="N/A","N",IF(_xlfn.XLOOKUP(A149,Biodiversity!E:E,Biodiversity!J:J,"Error",0,1)="N/A","N","Y")))))</f>
        <v>N</v>
      </c>
      <c r="C149" s="34" t="str">
        <f>IF(_xlfn.XLOOKUP(A149,'Climate mitigation'!E:E,'Climate mitigation'!I:I,"Error",0,1)="N/A","N",IF(_xlfn.XLOOKUP(A149,Water!E:E,Water!K:K,"Error",0,1)="N/A","N",IF(_xlfn.XLOOKUP(A149,'Circular economy'!E:E,'Circular economy'!K:K,"Error",0,1)="N/A","N",IF(_xlfn.XLOOKUP(A149,'Pollution prevention'!E:E,'Pollution prevention'!K:K,"Error",0,1)="N/A","N",IF(_xlfn.XLOOKUP(A149,Biodiversity!E:E,Biodiversity!K:K,"Error",0,1)="N/A","N","Y")))))</f>
        <v>Y</v>
      </c>
      <c r="D149" s="34" t="str">
        <f>IF(_xlfn.XLOOKUP(A149,'Climate mitigation'!E:E,'Climate mitigation'!J:J,"Error",0,1)="N/A","N",IF(_xlfn.XLOOKUP(A149,'Climate adaptation'!E:E,'Climate adaptation'!L:L,"Error",0,1)="N/A","N",IF(_xlfn.XLOOKUP(A149,'Circular economy'!E:E,'Circular economy'!L:L,"Error",0,1)="N/A","N",IF(_xlfn.XLOOKUP(A149,'Pollution prevention'!E:E,'Pollution prevention'!L:L,"Error",0,1)="N/A","N",IF(_xlfn.XLOOKUP(A149,Biodiversity!E:E,Biodiversity!L:L,"Error",0,1)="N/A","N","Y")))))</f>
        <v>Y</v>
      </c>
      <c r="E149" s="34" t="str">
        <f>IF(_xlfn.XLOOKUP(A149,'Climate mitigation'!E:E,'Climate mitigation'!K:K,"Error",0,1)="N/A","N",IF(_xlfn.XLOOKUP(A149,'Climate adaptation'!E:E,'Climate adaptation'!M:M,"Error",0,1)="N/A","N",IF(_xlfn.XLOOKUP(A149,Water!E:E,Water!L:L,"Error",0,1)="N/A","N",IF(_xlfn.XLOOKUP(A149,'Pollution prevention'!E:E,'Pollution prevention'!M:M,"Error",0,1)="N/A","N",IF(_xlfn.XLOOKUP(A149,Biodiversity!E:E,Biodiversity!M:M,"Error",0,1)="N/A","N","Y")))))</f>
        <v>Y</v>
      </c>
      <c r="F149" s="34" t="s">
        <v>4152</v>
      </c>
      <c r="G149" s="34" t="str">
        <f>IF(_xlfn.XLOOKUP(A149,'Climate mitigation'!E:E,'Climate mitigation'!M:M,"Error",0,1)="N/A","N",IF(_xlfn.XLOOKUP(A149,'Climate adaptation'!E:E,'Climate adaptation'!O:O,"Error",0,1)="N/A","N",IF(_xlfn.XLOOKUP(A149,Water!E:E,Water!N:N,"Error",0,1)="N/A","N",IF(_xlfn.XLOOKUP(A149,'Circular economy'!E:E,'Circular economy'!N:N,"Error",0,1)="N/A","N",IF(_xlfn.XLOOKUP(A149,'Pollution prevention'!E:E,'Pollution prevention'!N:N,"Error",0,1)="N/A","N","Y")))))</f>
        <v>Y</v>
      </c>
      <c r="H149" s="34" t="str">
        <f t="shared" si="6"/>
        <v>Y</v>
      </c>
    </row>
    <row r="150" spans="1:8" ht="26">
      <c r="A150" s="35" t="s">
        <v>4141</v>
      </c>
      <c r="B150" s="34" t="str">
        <f>IF(_xlfn.XLOOKUP(A150,'Climate adaptation'!E:E,'Climate adaptation'!K:K,"Error",0,1)="N/A","N",IF(_xlfn.XLOOKUP(A150,Water!E:E,Water!J:J,"Error",0,1)="N/A","N",IF(_xlfn.XLOOKUP(A150,'Circular economy'!E:E,'Circular economy'!J:J,"Error",0,1)="N/A","N",IF(_xlfn.XLOOKUP(A150,'Pollution prevention'!E:E,'Pollution prevention'!J:J,"Error",0,1)="N/A","N",IF(_xlfn.XLOOKUP(A150,Biodiversity!E:E,Biodiversity!J:J,"Error",0,1)="N/A","N","Y")))))</f>
        <v>Y</v>
      </c>
      <c r="C150" s="34" t="str">
        <f>IF(_xlfn.XLOOKUP(A150,'Climate mitigation'!E:E,'Climate mitigation'!I:I,"Error",0,1)="N/A","N",IF(_xlfn.XLOOKUP(A150,Water!E:E,Water!K:K,"Error",0,1)="N/A","N",IF(_xlfn.XLOOKUP(A150,'Circular economy'!E:E,'Circular economy'!K:K,"Error",0,1)="N/A","N",IF(_xlfn.XLOOKUP(A150,'Pollution prevention'!E:E,'Pollution prevention'!K:K,"Error",0,1)="N/A","N",IF(_xlfn.XLOOKUP(A150,Biodiversity!E:E,Biodiversity!K:K,"Error",0,1)="N/A","N","Y")))))</f>
        <v>Y</v>
      </c>
      <c r="D150" s="34" t="str">
        <f>IF(_xlfn.XLOOKUP(A150,'Climate mitigation'!E:E,'Climate mitigation'!J:J,"Error",0,1)="N/A","N",IF(_xlfn.XLOOKUP(A150,'Climate adaptation'!E:E,'Climate adaptation'!L:L,"Error",0,1)="N/A","N",IF(_xlfn.XLOOKUP(A150,'Circular economy'!E:E,'Circular economy'!L:L,"Error",0,1)="N/A","N",IF(_xlfn.XLOOKUP(A150,'Pollution prevention'!E:E,'Pollution prevention'!L:L,"Error",0,1)="N/A","N",IF(_xlfn.XLOOKUP(A150,Biodiversity!E:E,Biodiversity!L:L,"Error",0,1)="N/A","N","Y")))))</f>
        <v>Y</v>
      </c>
      <c r="E150" s="34" t="str">
        <f>IF(_xlfn.XLOOKUP(A150,'Climate mitigation'!E:E,'Climate mitigation'!K:K,"Error",0,1)="N/A","N",IF(_xlfn.XLOOKUP(A150,'Climate adaptation'!E:E,'Climate adaptation'!M:M,"Error",0,1)="N/A","N",IF(_xlfn.XLOOKUP(A150,Water!E:E,Water!L:L,"Error",0,1)="N/A","N",IF(_xlfn.XLOOKUP(A150,'Pollution prevention'!E:E,'Pollution prevention'!M:M,"Error",0,1)="N/A","N",IF(_xlfn.XLOOKUP(A150,Biodiversity!E:E,Biodiversity!M:M,"Error",0,1)="N/A","N","Y")))))</f>
        <v>Y</v>
      </c>
      <c r="F150" s="34" t="s">
        <v>4152</v>
      </c>
      <c r="G150" s="34" t="str">
        <f>IF(_xlfn.XLOOKUP(A150,'Climate mitigation'!E:E,'Climate mitigation'!M:M,"Error",0,1)="N/A","N",IF(_xlfn.XLOOKUP(A150,'Climate adaptation'!E:E,'Climate adaptation'!O:O,"Error",0,1)="N/A","N",IF(_xlfn.XLOOKUP(A150,Water!E:E,Water!N:N,"Error",0,1)="N/A","N",IF(_xlfn.XLOOKUP(A150,'Circular economy'!E:E,'Circular economy'!N:N,"Error",0,1)="N/A","N",IF(_xlfn.XLOOKUP(A150,'Pollution prevention'!E:E,'Pollution prevention'!N:N,"Error",0,1)="N/A","N","Y")))))</f>
        <v>Y</v>
      </c>
      <c r="H150" s="34" t="str">
        <f t="shared" si="6"/>
        <v>Y</v>
      </c>
    </row>
    <row r="151" spans="1:8" ht="13">
      <c r="A151" s="35" t="s">
        <v>4142</v>
      </c>
      <c r="B151" s="34" t="str">
        <f>IF(_xlfn.XLOOKUP(A151,'Climate adaptation'!E:E,'Climate adaptation'!K:K,"Error",0,1)="N/A","N",IF(_xlfn.XLOOKUP(A151,Water!E:E,Water!J:J,"Error",0,1)="N/A","N",IF(_xlfn.XLOOKUP(A151,'Circular economy'!E:E,'Circular economy'!J:J,"Error",0,1)="N/A","N",IF(_xlfn.XLOOKUP(A151,'Pollution prevention'!E:E,'Pollution prevention'!J:J,"Error",0,1)="N/A","N",IF(_xlfn.XLOOKUP(A151,Biodiversity!E:E,Biodiversity!J:J,"Error",0,1)="N/A","N","Y")))))</f>
        <v>Y</v>
      </c>
      <c r="C151" s="34" t="str">
        <f>IF(_xlfn.XLOOKUP(A151,'Climate mitigation'!E:E,'Climate mitigation'!I:I,"Error",0,1)="N/A","N",IF(_xlfn.XLOOKUP(A151,Water!E:E,Water!K:K,"Error",0,1)="N/A","N",IF(_xlfn.XLOOKUP(A151,'Circular economy'!E:E,'Circular economy'!K:K,"Error",0,1)="N/A","N",IF(_xlfn.XLOOKUP(A151,'Pollution prevention'!E:E,'Pollution prevention'!K:K,"Error",0,1)="N/A","N",IF(_xlfn.XLOOKUP(A151,Biodiversity!E:E,Biodiversity!K:K,"Error",0,1)="N/A","N","Y")))))</f>
        <v>Y</v>
      </c>
      <c r="D151" s="34" t="str">
        <f>IF(_xlfn.XLOOKUP(A151,'Climate mitigation'!E:E,'Climate mitigation'!J:J,"Error",0,1)="N/A","N",IF(_xlfn.XLOOKUP(A151,'Climate adaptation'!E:E,'Climate adaptation'!L:L,"Error",0,1)="N/A","N",IF(_xlfn.XLOOKUP(A151,'Circular economy'!E:E,'Circular economy'!L:L,"Error",0,1)="N/A","N",IF(_xlfn.XLOOKUP(A151,'Pollution prevention'!E:E,'Pollution prevention'!L:L,"Error",0,1)="N/A","N",IF(_xlfn.XLOOKUP(A151,Biodiversity!E:E,Biodiversity!L:L,"Error",0,1)="N/A","N","Y")))))</f>
        <v>Y</v>
      </c>
      <c r="E151" s="34" t="str">
        <f>IF(_xlfn.XLOOKUP(A151,'Climate mitigation'!E:E,'Climate mitigation'!K:K,"Error",0,1)="N/A","N",IF(_xlfn.XLOOKUP(A151,'Climate adaptation'!E:E,'Climate adaptation'!M:M,"Error",0,1)="N/A","N",IF(_xlfn.XLOOKUP(A151,Water!E:E,Water!L:L,"Error",0,1)="N/A","N",IF(_xlfn.XLOOKUP(A151,'Pollution prevention'!E:E,'Pollution prevention'!M:M,"Error",0,1)="N/A","N",IF(_xlfn.XLOOKUP(A151,Biodiversity!E:E,Biodiversity!M:M,"Error",0,1)="N/A","N","Y")))))</f>
        <v>Y</v>
      </c>
      <c r="F151" s="34" t="s">
        <v>4152</v>
      </c>
      <c r="G151" s="34" t="str">
        <f>IF(_xlfn.XLOOKUP(A151,'Climate mitigation'!E:E,'Climate mitigation'!M:M,"Error",0,1)="N/A","N",IF(_xlfn.XLOOKUP(A151,'Climate adaptation'!E:E,'Climate adaptation'!O:O,"Error",0,1)="N/A","N",IF(_xlfn.XLOOKUP(A151,Water!E:E,Water!N:N,"Error",0,1)="N/A","N",IF(_xlfn.XLOOKUP(A151,'Circular economy'!E:E,'Circular economy'!N:N,"Error",0,1)="N/A","N",IF(_xlfn.XLOOKUP(A151,'Pollution prevention'!E:E,'Pollution prevention'!N:N,"Error",0,1)="N/A","N","Y")))))</f>
        <v>Y</v>
      </c>
      <c r="H151" s="34" t="str">
        <f t="shared" si="6"/>
        <v>Y</v>
      </c>
    </row>
    <row r="152" spans="1:8" ht="26">
      <c r="A152" s="35" t="s">
        <v>4144</v>
      </c>
      <c r="B152" s="34" t="str">
        <f>IF(_xlfn.XLOOKUP(A152,'Climate adaptation'!E:E,'Climate adaptation'!K:K,"Error",0,1)="N/A","N",IF(_xlfn.XLOOKUP(A152,Water!E:E,Water!J:J,"Error",0,1)="N/A","N",IF(_xlfn.XLOOKUP(A152,'Circular economy'!E:E,'Circular economy'!J:J,"Error",0,1)="N/A","N",IF(_xlfn.XLOOKUP(A152,'Pollution prevention'!E:E,'Pollution prevention'!J:J,"Error",0,1)="N/A","N",IF(_xlfn.XLOOKUP(A152,Biodiversity!E:E,Biodiversity!J:J,"Error",0,1)="N/A","N","Y")))))</f>
        <v>Y</v>
      </c>
      <c r="C152" s="34" t="str">
        <f>IF(_xlfn.XLOOKUP(A152,'Climate mitigation'!E:E,'Climate mitigation'!I:I,"Error",0,1)="N/A","N",IF(_xlfn.XLOOKUP(A152,Water!E:E,Water!K:K,"Error",0,1)="N/A","N",IF(_xlfn.XLOOKUP(A152,'Circular economy'!E:E,'Circular economy'!K:K,"Error",0,1)="N/A","N",IF(_xlfn.XLOOKUP(A152,'Pollution prevention'!E:E,'Pollution prevention'!K:K,"Error",0,1)="N/A","N",IF(_xlfn.XLOOKUP(A152,Biodiversity!E:E,Biodiversity!K:K,"Error",0,1)="N/A","N","Y")))))</f>
        <v>Y</v>
      </c>
      <c r="D152" s="34" t="str">
        <f>IF(_xlfn.XLOOKUP(A152,'Climate mitigation'!E:E,'Climate mitigation'!J:J,"Error",0,1)="N/A","N",IF(_xlfn.XLOOKUP(A152,'Climate adaptation'!E:E,'Climate adaptation'!L:L,"Error",0,1)="N/A","N",IF(_xlfn.XLOOKUP(A152,'Circular economy'!E:E,'Circular economy'!L:L,"Error",0,1)="N/A","N",IF(_xlfn.XLOOKUP(A152,'Pollution prevention'!E:E,'Pollution prevention'!L:L,"Error",0,1)="N/A","N",IF(_xlfn.XLOOKUP(A152,Biodiversity!E:E,Biodiversity!L:L,"Error",0,1)="N/A","N","Y")))))</f>
        <v>Y</v>
      </c>
      <c r="E152" s="34" t="str">
        <f>IF(_xlfn.XLOOKUP(A152,'Climate mitigation'!E:E,'Climate mitigation'!K:K,"Error",0,1)="N/A","N",IF(_xlfn.XLOOKUP(A152,'Climate adaptation'!E:E,'Climate adaptation'!M:M,"Error",0,1)="N/A","N",IF(_xlfn.XLOOKUP(A152,Water!E:E,Water!L:L,"Error",0,1)="N/A","N",IF(_xlfn.XLOOKUP(A152,'Pollution prevention'!E:E,'Pollution prevention'!M:M,"Error",0,1)="N/A","N",IF(_xlfn.XLOOKUP(A152,Biodiversity!E:E,Biodiversity!M:M,"Error",0,1)="N/A","N","Y")))))</f>
        <v>N</v>
      </c>
      <c r="F152" s="34" t="str">
        <f>IF(_xlfn.XLOOKUP(A152,'Climate mitigation'!E:E,'Climate mitigation'!L:L,"Error",0,1)="N/A","N",IF(_xlfn.XLOOKUP(A152,'Climate adaptation'!E:E,'Climate adaptation'!N:N,"Error",0,1)="N/A","N",IF(_xlfn.XLOOKUP(A152,Water!E:E,Water!M:M,"Error",0,1)="N/A","N",IF(_xlfn.XLOOKUP(A152,'Circular economy'!E:E,'Circular economy'!M:M,"Error",0,1)="N/A","N",IF(_xlfn.XLOOKUP(A152,Biodiversity!E:E,Biodiversity!N:N,"Error",0,1)="N/A","N","Y")))))</f>
        <v>Y</v>
      </c>
      <c r="G152" s="34" t="s">
        <v>4152</v>
      </c>
      <c r="H152" s="34" t="str">
        <f t="shared" si="6"/>
        <v>Y</v>
      </c>
    </row>
    <row r="153" spans="1:8" ht="26">
      <c r="A153" s="35" t="s">
        <v>4143</v>
      </c>
      <c r="B153" s="34" t="str">
        <f>IF(_xlfn.XLOOKUP(A153,'Climate adaptation'!E:E,'Climate adaptation'!K:K,"Error",0,1)="N/A","N",IF(_xlfn.XLOOKUP(A153,Water!E:E,Water!J:J,"Error",0,1)="N/A","N",IF(_xlfn.XLOOKUP(A153,'Circular economy'!E:E,'Circular economy'!J:J,"Error",0,1)="N/A","N",IF(_xlfn.XLOOKUP(A153,'Pollution prevention'!E:E,'Pollution prevention'!J:J,"Error",0,1)="N/A","N",IF(_xlfn.XLOOKUP(A153,Biodiversity!E:E,Biodiversity!J:J,"Error",0,1)="N/A","N","Y")))))</f>
        <v>Y</v>
      </c>
      <c r="C153" s="34" t="str">
        <f>IF(_xlfn.XLOOKUP(A153,'Climate mitigation'!E:E,'Climate mitigation'!I:I,"Error",0,1)="N/A","N",IF(_xlfn.XLOOKUP(A153,Water!E:E,Water!K:K,"Error",0,1)="N/A","N",IF(_xlfn.XLOOKUP(A153,'Circular economy'!E:E,'Circular economy'!K:K,"Error",0,1)="N/A","N",IF(_xlfn.XLOOKUP(A153,'Pollution prevention'!E:E,'Pollution prevention'!K:K,"Error",0,1)="N/A","N",IF(_xlfn.XLOOKUP(A153,Biodiversity!E:E,Biodiversity!K:K,"Error",0,1)="N/A","N","Y")))))</f>
        <v>Y</v>
      </c>
      <c r="D153" s="34" t="str">
        <f>IF(_xlfn.XLOOKUP(A153,'Climate mitigation'!E:E,'Climate mitigation'!J:J,"Error",0,1)="N/A","N",IF(_xlfn.XLOOKUP(A153,'Climate adaptation'!E:E,'Climate adaptation'!L:L,"Error",0,1)="N/A","N",IF(_xlfn.XLOOKUP(A153,'Circular economy'!E:E,'Circular economy'!L:L,"Error",0,1)="N/A","N",IF(_xlfn.XLOOKUP(A153,'Pollution prevention'!E:E,'Pollution prevention'!L:L,"Error",0,1)="N/A","N",IF(_xlfn.XLOOKUP(A153,Biodiversity!E:E,Biodiversity!L:L,"Error",0,1)="N/A","N","Y")))))</f>
        <v>Y</v>
      </c>
      <c r="E153" s="34" t="str">
        <f>IF(_xlfn.XLOOKUP(A153,'Climate mitigation'!E:E,'Climate mitigation'!K:K,"Error",0,1)="N/A","N",IF(_xlfn.XLOOKUP(A153,'Climate adaptation'!E:E,'Climate adaptation'!M:M,"Error",0,1)="N/A","N",IF(_xlfn.XLOOKUP(A153,Water!E:E,Water!L:L,"Error",0,1)="N/A","N",IF(_xlfn.XLOOKUP(A153,'Pollution prevention'!E:E,'Pollution prevention'!M:M,"Error",0,1)="N/A","N",IF(_xlfn.XLOOKUP(A153,Biodiversity!E:E,Biodiversity!M:M,"Error",0,1)="N/A","N","Y")))))</f>
        <v>Y</v>
      </c>
      <c r="F153" s="34" t="str">
        <f>IF(_xlfn.XLOOKUP(A153,'Climate mitigation'!E:E,'Climate mitigation'!L:L,"Error",0,1)="N/A","N",IF(_xlfn.XLOOKUP(A153,'Climate adaptation'!E:E,'Climate adaptation'!N:N,"Error",0,1)="N/A","N",IF(_xlfn.XLOOKUP(A153,Water!E:E,Water!M:M,"Error",0,1)="N/A","N",IF(_xlfn.XLOOKUP(A153,'Circular economy'!E:E,'Circular economy'!M:M,"Error",0,1)="N/A","N",IF(_xlfn.XLOOKUP(A153,Biodiversity!E:E,Biodiversity!N:N,"Error",0,1)="N/A","N","Y")))))</f>
        <v>Y</v>
      </c>
      <c r="G153" s="34" t="s">
        <v>4152</v>
      </c>
      <c r="H153" s="34" t="str">
        <f t="shared" si="6"/>
        <v>Y</v>
      </c>
    </row>
  </sheetData>
  <mergeCells count="2">
    <mergeCell ref="A1:A2"/>
    <mergeCell ref="B1:H1"/>
  </mergeCells>
  <phoneticPr fontId="20" type="noConversion"/>
  <dataValidations count="1">
    <dataValidation type="list" allowBlank="1" showInputMessage="1" showErrorMessage="1" sqref="B3:G153" xr:uid="{03809B7C-12DA-447A-80BF-13E2BD1A815B}">
      <formula1>"Y,N"</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EB15F-8E0D-4014-8C05-B8235FF57BFA}">
  <sheetPr>
    <tabColor theme="0" tint="-0.249977111117893"/>
  </sheetPr>
  <dimension ref="A1:V90"/>
  <sheetViews>
    <sheetView showGridLines="0" topLeftCell="E4" zoomScale="83" workbookViewId="0">
      <selection activeCell="G2" sqref="G2"/>
    </sheetView>
  </sheetViews>
  <sheetFormatPr baseColWidth="10" defaultColWidth="8.83203125" defaultRowHeight="11"/>
  <cols>
    <col min="1" max="1" width="36.6640625" style="38" customWidth="1"/>
    <col min="2" max="2" width="109.5" style="43" customWidth="1"/>
    <col min="3" max="4" width="8.83203125" style="38"/>
    <col min="5" max="5" width="123.5" style="38" customWidth="1"/>
    <col min="6" max="6" width="91.83203125" style="38" customWidth="1"/>
    <col min="7" max="7" width="52.1640625" style="38" customWidth="1"/>
    <col min="8" max="8" width="91.1640625" style="38" customWidth="1"/>
    <col min="9" max="22" width="30.83203125" style="38" customWidth="1"/>
    <col min="23" max="16384" width="8.83203125" style="38"/>
  </cols>
  <sheetData>
    <row r="1" spans="1:22" ht="12">
      <c r="A1" s="37" t="s">
        <v>3987</v>
      </c>
      <c r="B1" s="41" t="s">
        <v>4151</v>
      </c>
      <c r="E1" s="40" t="s">
        <v>4153</v>
      </c>
      <c r="F1" s="40" t="s">
        <v>4154</v>
      </c>
      <c r="G1" s="40" t="s">
        <v>4155</v>
      </c>
      <c r="H1" s="40" t="s">
        <v>4156</v>
      </c>
      <c r="I1" s="40" t="s">
        <v>4157</v>
      </c>
      <c r="J1" s="40" t="s">
        <v>4158</v>
      </c>
      <c r="K1" s="40" t="s">
        <v>4159</v>
      </c>
      <c r="L1" s="40" t="s">
        <v>4160</v>
      </c>
      <c r="M1" s="40" t="s">
        <v>4161</v>
      </c>
      <c r="N1" s="40" t="s">
        <v>4162</v>
      </c>
      <c r="O1" s="40" t="s">
        <v>4163</v>
      </c>
      <c r="P1" s="40" t="s">
        <v>4164</v>
      </c>
      <c r="Q1" s="40" t="s">
        <v>4165</v>
      </c>
      <c r="R1" s="40" t="s">
        <v>4166</v>
      </c>
      <c r="S1" s="40" t="s">
        <v>4167</v>
      </c>
      <c r="T1" s="40" t="s">
        <v>4168</v>
      </c>
      <c r="U1" s="40" t="s">
        <v>4169</v>
      </c>
      <c r="V1" s="40" t="s">
        <v>4170</v>
      </c>
    </row>
    <row r="2" spans="1:22" ht="409.6">
      <c r="A2" s="39" t="s">
        <v>3996</v>
      </c>
      <c r="B2" s="42" t="str">
        <f>IFERROR(IFERROR(IFERROR(IFERROR(VLOOKUP(A2,'Climate adaptation'!$E$2:$K$107,7,FALSE),VLOOKUP(A2,Water!$E$2:$J$7,6,FALSE)),VLOOKUP(A2,'Circular economy'!$E$2:$J$22,6,FALSE)),VLOOKUP(A2,'Pollution prevention'!$E$2:$J$7,6,FALSE)),VLOOKUP(A2,Biodiversity!$E$2:$J$3,6,FALSE))</f>
        <v>1. Afforestation plan and subsequent forest management plan or equivalent instrument 1.1. The area on which the activity takes place is covered by an afforestation plan of a duration of at least five years, or the minimum period prescribed in national law, developed prior to the start of the activity, and continuously updated until this area matches the definition of forest as set out in national law or where not available, is in line with the FAO definition of forest. The afforestation plan contains all elements required by the national law relating to environmental impact assessment of afforestation. 1.2. Preferably through the afforestation plan, or if information is missing, through any other document, detailed information is provided on the following points: description of the area according to its gazetting in the land registry; site preparation and its impacts on pre-existing carbon stocks, including soils and above-ground biomass, in order to protect land with high carbon stock(8)Land with high-carbon stock means wetlands, including peatland, and continuously forested areas within the meaning of Article 29(4)(a), (b) and (c) of Directive (EU) 2018/2001.; management goals, including major constraints; general strategies and activities planned to reach the management goals, including expected operations over the whole forest cycle; definition of the forest habitat context, including main existing and intended forest tree species, and their extent and distribution; compartments, roads, rights of way and other public access, physical features including waterways, areas under legal and other restrictions; measures deployed to establish and maintain the good condition of forest ecosystems; consideration of societal issues (including preservation of landscape, consultation of stakeholders in accordance with the terms and conditions laid down in national law); assessment of forest related risks, including forest fires, and pests and diseases outbreaks, with the aim of preventing, reducing and controlling the risks and measures deployed to ensure protection and adaptation against residual risks; assessment of impact on food security; all DNSH criteria relevant to afforestation. 1.3. When the area becomes a forest, the afforestation plan is followed by a subsequent forest management plan or an equivalent instrument, as set out in national law or, where national law does not define a forest management plan or equivalent instrument, as referred to in the FAO definition of ‘forest area with long-term forest management plan’(9)Forest area that has a long-term (ten years or more) documented management plan, aiming at defined management goals, and which is periodically revised, FAO Global Resources Assessment 2020. Terms and definitions (version of [adoption date]: http://www.fao.org/3/I8661EN/i8661en.pdf).. The forest management plan or the equivalent instrument covers a period of 10 years or more and is continuously updated. 1.4. Information is provided on the following points that are not already documented in the forest management plan or equivalent system: management goals, including major constraints(10)Including an analysis of (i) long term sustainability of the wood resource and (ii) impacts/pressures on habitat conservation, diversity of associated habitats and condition of harvesting minimizing soil impacts.; general strategies and activities planned to reach the management goals, including expected operations over the whole forest cycle; definition of the forest habitat context, including main existing and intended forest tree species, and their extent and distribution; definition of the area according to its gazetting in the land registry; compartments, roads, rights of way and other public access, physical features including waterways, areas under legal and other restrictions; measures deployed to maintain the good condition of forest ecosystems; consideration of societal issues (including preservation of landscape, consultation of stakeholders in accordance with the terms and conditions laid down in national law); assessment of forest related risks, including forest fires, and pests and diseases outbreaks, with the aim of preventing, reducing and controlling the risks and measures deployed to ensure protection and adaptation against residual risks all DNSH criteria relevant to forest management. 1.5. The activity follows the best afforestation practices laid down in national law, or, where no such best afforestation practices have been laid down in national law, the activity complies with one of the following criteria: the activity complies with Delegated Regulation (EU) No 807/2014; the activity follows the “Pan-European Guidelines for Afforestation and Reforestation with a special focus on the provisions of the UNFCCC”(11)Forest Europe Pan-European Guidelines for Afforestation and Reforestation with a special focus on the provisions of the UNFCCC adopted by the MCPFE Expert Level Meeting on 12-13 November, 2008 and by the PEBLDS Bureau on behalf of the PEBLDS Council on 4 November, 2008 (version of [adoption date]: https://www.foresteurope.org/docs/other_meetings/2008/Geneva/Guidelines_Aff_Ref_ADOPTED.pdf).. 1.6. The activity does not involve the degradation of land with high carbon stock(12)Land with high-carbon stock means wetlands, including peatland, and continuously forested areas within the meaning of Article 29(4), points (a), (b) and (c) of Directive (EU) 2018/2001.. 1.7. The management system associated with the activity in place complies with the due diligence obligation and legality requirements laid down in Regulation (EU) No 995/2010. 1.8. The afforestation plan and the subsequent forest management plan or equivalent instrument provides for monitoring that ensures the correctness of the information contained in the plan, in particular as regards the data relating to the involved area. 2. Audit Within two years after the beginning of the activity and every 10 years thereafter, the compliance of the activity with the substantial contribution to climate change mitigation criteria and the DNSH criteria are verified by either of the following: the relevant national competent authorities; an independent third-party certifier, at the request of national authorities or the operator of the activity. In order to reduce costs, audits may be performed together with any forest certification, climate certification or other audit. The independent third-party certifier may not have any conflict of interest with the owner or the funder, and may not be involved in the development or operation of the activity. 3.Group assessment The compliance with the DNSH criteria may be checked: at the level of the forest sourcing area(13)‘Sourcing area’ means the geographically defined area from which the forest biomass feedstock is sourced, from which reliable and independent information is available and where conditions are sufficiently homogeneous to evaluate the risk of the sustainability and legality characteristics of the forest biomass. level as defined by Directive (EU) 2018/2001; at the level of a group of forest holdings sufficiently homogeneous to evaluate the risk of the sustainability of the forest activity, provided that all those holdings have a durable relationship between them and participate in the activity and the group of those holdings remains the same for all subsequent audits.</v>
      </c>
      <c r="E2" s="39" t="s">
        <v>724</v>
      </c>
      <c r="F2" s="39" t="s">
        <v>4171</v>
      </c>
      <c r="G2" s="39" t="s">
        <v>4172</v>
      </c>
      <c r="H2" s="39" t="s">
        <v>4173</v>
      </c>
      <c r="I2" s="39" t="s">
        <v>4174</v>
      </c>
      <c r="J2" s="39" t="s">
        <v>4175</v>
      </c>
      <c r="K2" s="39" t="s">
        <v>4176</v>
      </c>
      <c r="L2" s="39" t="s">
        <v>4177</v>
      </c>
      <c r="M2" s="39" t="s">
        <v>4178</v>
      </c>
      <c r="N2" s="39" t="s">
        <v>4179</v>
      </c>
      <c r="O2" s="39" t="s">
        <v>4180</v>
      </c>
      <c r="P2" s="39" t="s">
        <v>4181</v>
      </c>
      <c r="Q2" s="39" t="s">
        <v>4182</v>
      </c>
      <c r="R2" s="39" t="s">
        <v>4183</v>
      </c>
      <c r="S2" s="39" t="s">
        <v>4184</v>
      </c>
      <c r="T2" s="39" t="s">
        <v>4185</v>
      </c>
      <c r="U2" s="39" t="s">
        <v>4186</v>
      </c>
      <c r="V2" s="39" t="s">
        <v>4187</v>
      </c>
    </row>
    <row r="3" spans="1:22" ht="361">
      <c r="A3" s="39" t="s">
        <v>3998</v>
      </c>
      <c r="B3" s="42" t="str">
        <f>IFERROR(IFERROR(IFERROR(IFERROR(VLOOKUP(A3,'Climate adaptation'!$E$2:$K$107,7,FALSE),VLOOKUP(A3,Water!$E$2:$J$7,6,FALSE)),VLOOKUP(A3,'Circular economy'!$E$2:$J$22,6,FALSE)),VLOOKUP(A3,'Pollution prevention'!$E$2:$J$7,6,FALSE)),VLOOKUP(A3,Biodiversity!$E$2:$J$3,6,FALSE))</f>
        <v>1. Forest management plan or equivalent instrument 1.1. The activity takes place on area that is subject to a forest management plan or an equivalent instrument, as set out in national law or, where national law does not define a forest management plan or equivalent instrument, as referred to in the FAO definition of ‘forest area with long-term forest management plan’(29)Forest area that has a long-term (ten years or more) documented management plan, aiming at defined management goals, and which is periodically revised.. The forest management plan or the equivalent instrument covers a period of 10 years or more, and is continuously updated. 1.2. Information is provided on the following points that are not already documented in the forest management plan or equivalent system: management goals, including major constraints(30)Including an analysis of (i) long term sustainability of the wood resource (ii) impacts/pressures on habitat conservation, diversity of associated habitats and condition of harvesting minimizing soil impacts.; general strategies and activities planned to reach the management goals, including expected operations over the whole forest cycle; definition of the forest habitat context, including main existing and intended forest tree species, and their extent and distribution; definition of the area according to its gazetting in the land registry; compartments, roads, rights of way and other public access, physical features including waterways, areas under legal and other restrictions; measures deployed to maintain the good condition of forest ecosystems; consideration of societal issues (including preservation of landscape, consultation of stakeholders in accordance with the terms and conditions laid down in national law); assessment of forest related risks, including forest fires, and pests and diseases outbreaks, with the aim of preventing, reducing and controlling the risks and measures deployed to ensure protection and adaptation against residual risks; all DNSH criteria relevant to forest management. 1.3. The sustainability of the forest management systems, as documented in the plan referred to in point 1.1, is ensured by choosing the most ambitious of the following approaches: the forest management matches the applicable national definition of sustainable forest management; the forest management matches the Forest Europe definition(31)The stewardship and use of forests and forest lands in a way, and at a rate, that maintains their biodiversity, productivity, regeneration capacity, vitality and their potential to fulfil, now and in the future, relevant ecological, economic and social functions, at local, national, and global levels, and that does not cause damage to other ecosystems. of sustainable forest management and complies with the Pan-European Operational Level Guidelines for Sustainable Forest Management(32)Annex 2 of the Resolution L2. Pan-European Operational Level Guidelines for Sustainable Forest Management. Third Ministerial Conference on the Protection of Forests in Europe 2-4 June 1998, Lisbon/Portugal (version of [adoption date]: https://foresteurope.org/wp-content/uploads/2016/10/MC_lisbon_resolutionL2_with_annexes.pdf#page=18 ).; the management system in place complies with the forest sustainability criteria laid down in Article 29(6) of Directive (EU) 2018/2001, and as of the date of its application with the implementing act on operational guidance for energy from forest biomass adopted under Article 29(8) of that Directive. 1.4. The activity does not involve the degradation of land with high carbon stock(33)Land with high-carbon stock means wetlands, including peatland, and continuously forested areas within the meaning of Article 29(4)(a), (b) and (c) of Directive (EU) 2018/2001.. 1.5. The management system associated with the activity in place complies with the due diligence obligation and legality requirements laid down in Regulation (EU) No 995/2010. 1.6. The forest management plan or equivalent instrument provides for monitoring which ensures the correctness of the information contained in the plan, in particular as regards the data relating to the involved area. 2. Audit Within two years after the beginning of the activity and every 10 years thereafter, the compliance of the activity with the substantial contribution to climate change mitigation criteria and the DNSH criteria are verified by either of the following: the relevant national competent authorities; an independent third-party certifier, at the request of national authorities or the operator of the activity. In order to reduce costs, audits may be performed together with any forest certification, climate certification or other audit. The independent third-party certifier may not have any conflict of interest with the owner or the funder, and may not be involved in the development or operation of the activity. 3.Group assessment The compliance with the DNSH criteria may be checked: at the level of the forest sourcing area(34)‘Sourcing area’ means the geographically defined area from which the forest biomass feedstock is sourced, from which reliable and independent information is available and where conditions are sufficiently homogeneous to evaluate the risk of the sustainability and legality characteristics of the forest biomass. as defined by Directive (EU) 2018/2001; at the level of a group of holdings sufficiently homogeneous to evaluate the risk of the sustainability of the forest activity, provided that all those holdings have a durable relationship between them and participate in the activity and the group of those holdings remains the same for all subsequent audits.</v>
      </c>
      <c r="E3" s="39" t="s">
        <v>730</v>
      </c>
      <c r="F3" s="39" t="s">
        <v>4188</v>
      </c>
      <c r="G3" s="39" t="s">
        <v>4189</v>
      </c>
      <c r="H3" s="39" t="s">
        <v>4190</v>
      </c>
      <c r="I3" s="39" t="s">
        <v>4191</v>
      </c>
      <c r="J3" s="39" t="s">
        <v>4192</v>
      </c>
      <c r="K3" s="39" t="s">
        <v>4193</v>
      </c>
      <c r="L3" s="39" t="s">
        <v>4194</v>
      </c>
      <c r="M3" s="39"/>
      <c r="N3" s="39"/>
      <c r="O3" s="39"/>
      <c r="P3" s="39"/>
      <c r="Q3" s="39"/>
      <c r="R3" s="39"/>
      <c r="S3" s="39"/>
      <c r="T3" s="39"/>
      <c r="U3" s="39"/>
      <c r="V3" s="39"/>
    </row>
    <row r="4" spans="1:22" ht="350">
      <c r="A4" s="39" t="s">
        <v>3997</v>
      </c>
      <c r="B4" s="42" t="str">
        <f>IFERROR(IFERROR(IFERROR(IFERROR(VLOOKUP(A4,'Climate adaptation'!$E$2:$K$107,7,FALSE),VLOOKUP(A4,Water!$E$2:$J$7,6,FALSE)),VLOOKUP(A4,'Circular economy'!$E$2:$J$22,6,FALSE)),VLOOKUP(A4,'Pollution prevention'!$E$2:$J$7,6,FALSE)),VLOOKUP(A4,Biodiversity!$E$2:$J$3,6,FALSE))</f>
        <v>1. Forest management plan or equivalent instrument 1.1. The activity takes place on area that is subject to a forest management plan or an equivalent instrument, as set out in national law or, where national law does not define a forest management plan, as referred to in the FAO definition of ‘forest area with long-term forest management plan’(42)Forest area that has a long-term (ten years or more) documented management plan, aiming at defined management goals, and which is periodically revised.. The forest management plan or equivalent instrument covers a period of 10 years or more and is continuously updated. 1.2. Information is provided on the following points that are not already documented in the forest management plan or equivalent system: management goals, including major constraints(43)Including an analysis of (i) long term sustainability of the wood resource (ii) impacts/pressures on habitat conservation, diversity of associated habitats and condition of harvesting minimising soil impacts.; general strategies and activities planned to reach the management goals, including expected operations over the whole forest cycle; definition of the forest habitat context, including main existing and intended forest tree species, and their extent and distribution; definition of the area according to its gazetting in the land registry; compartments, roads, rights of way and other public access, physical features including waterways, areas under legal and other restrictions; measures deployed to establish and maintain the good condition of forest ecosystems; consideration of societal issues (including preservation of landscape, consultation of stakeholders in accordance with the terms and conditions laid down in national law); assessment of forest related risks, including forest fires, and pests and diseases outbreaks, with the aim of preventing, reducing and controlling the risks and measures deployed to ensure protection and adaptation against residual risks; all DNSH criteria relevant for forest management. 1.3. The sustainability of the forest management system, as documented in the plan referred to in point 1.1, is ensured by choosing the most ambitious of the following approaches: the forest management matches the applicable national definition of sustainable forest management; the forest management matches the Forest Europe definition(44)The stewardship and use of forests and forest lands in a way, and at a rate, that maintains their biodiversity, productivity, regeneration capacity, vitality and their potential to fulfil, now and in the future, relevant ecological, economic and social functions, at local, national, and global levels, and that does not cause damage to other ecosystems. of sustainable forest management and complies with the Pan-European Operational Level Guidelines for Sustainable Forest Management(45)Annex 2 of the Resolution L2. Pan-European Operational Level Guidelines for Sustainable Forest Management. Third Ministerial Conference on the Protection of Forests in Europe 2-4 June 1998, Lisbon/Portugal ( version of [adoption date]:; the management system in place show compliance with the forest sustainability criteria set out in Article 29(6) of Directive (EU) 2018/2001, and as of the date of its application with the implementing act on operational guidance for energy from forest biomass adopted under Article 29(8) of that Directive. 1.4. The activity does not involve the degradation of land with high carbon stock(46)Land with high-carbon stock means wetlands, including peatland, and continuously forested areas within the meaning of Article 29(4)(a), (b) and (c) of Directive (EU) 2018/2001.. 1.5. The management system associated with the activity in place complies with the due diligence obligation and legality requirements laid down in Regulation (EU) No 995/2010. 1.6. The forest management plan or equivalent document provides for monitoring which ensures the correctness of the information contained in the plan, in particular as regards the data relating to the involved area. 2. Audit Within two years after the beginning of the activity and every 10 years thereafter, the compliance of the activity with the substantial contribution to climate change mitigation criteria and the DNSH criteria are verified by either of the following: the relevant national competent authorities; an independent third-party certifier, at the request of national authorities or the operator of the activity. In order to reduce costs, audits may be performed together with any forest certification, climate certification or other audit. The independent third-party certifier may not have any conflict of interest with the owner or the funder, and may not be involved in the development or operation of the activity. 3. Group assessment The compliance with the DNSH criteria may be checked: at the level of the forest sourcing area(47)‘Sourcing area’ means the geographically defined area from which the forest biomass feedstock is sourced, from which reliable and independent information is available and where conditions are sufficiently homogeneous to evaluate the risk of the sustainability and legality characteristics of the forest biomass. as defined by Directive (EU) 2018/2001; at the level of a group of holdings sufficiently homogeneous to evaluate the risk of the sustainability of the forest activity, provided that all those holdings have a durable relationship between them and participate in the activity and the group of those holdings remains the same for all subsequent audits.</v>
      </c>
      <c r="E4" s="39" t="s">
        <v>737</v>
      </c>
      <c r="F4" s="39" t="s">
        <v>4188</v>
      </c>
      <c r="G4" s="39" t="s">
        <v>4189</v>
      </c>
      <c r="H4" s="39" t="s">
        <v>4190</v>
      </c>
      <c r="I4" s="39" t="s">
        <v>4191</v>
      </c>
      <c r="J4" s="39" t="s">
        <v>4192</v>
      </c>
      <c r="K4" s="39" t="s">
        <v>4193</v>
      </c>
      <c r="L4" s="39" t="s">
        <v>4194</v>
      </c>
      <c r="M4" s="39"/>
      <c r="N4" s="39"/>
      <c r="O4" s="39"/>
      <c r="P4" s="39"/>
      <c r="Q4" s="39"/>
      <c r="R4" s="39"/>
      <c r="S4" s="39"/>
      <c r="T4" s="39"/>
      <c r="U4" s="39"/>
      <c r="V4" s="39"/>
    </row>
    <row r="5" spans="1:22" ht="409.6">
      <c r="A5" s="39" t="s">
        <v>3999</v>
      </c>
      <c r="B5" s="42" t="str">
        <f>IFERROR(IFERROR(IFERROR(IFERROR(VLOOKUP(A5,'Climate adaptation'!$E$2:$K$107,7,FALSE),VLOOKUP(A5,Water!$E$2:$J$7,6,FALSE)),VLOOKUP(A5,'Circular economy'!$E$2:$J$22,6,FALSE)),VLOOKUP(A5,'Pollution prevention'!$E$2:$J$7,6,FALSE)),VLOOKUP(A5,Biodiversity!$E$2:$J$3,6,FALSE))</f>
        <v>1. Forest management plan or equivalent instrument 1.1. The activity takes place on area that is subject to a forest management plan or an equivalent instrument, as set out in national law or, where national regulation dos not define a forest management plan, as referred to in the FAO definition of ‘forest area with long-term forest management plan’(56)Forest area that has a long-term (ten years or more) documented management plan, aiming at defined management goals, and which is periodically revised, FAO Global Resources Assessment 2020. Terms and definitions (version of [adoption date]: http://www.fao.org/3/I8661EN/i8661en.pdf).. The forest management plan or the equivalent instrument covers a period of 10 years or more and is continuously updated. 1.2. Information is provided on the following points that are not already documented in the forest management plan or equivalent system: management goals, including major constraints; general strategies and activities planned to reach the management goals, including expected operations over the whole forest cycle; definition of the forest habitat context, main forest tree species and those intended and their extent and distribution, in accordance to the local forest ecosystem context; definition of the area according to its gazetting in the land registry; compartments, roads, rights of way and other public access, physical features including waterways, areas under legal and other restrictions; measures deployed to maintain the good condition of forest ecosystems; consideration of societal issues (including preservation of landscape, consultation of stakeholders in accordance with the terms and conditions laid down in national law); assessment of forest related risks, including forest fires, and pests and diseases outbreaks, with the aim of preventing, reducing and controlling the risks and measures deployed to ensure protection and adaptation against residual risks; all DNSH relevant to forest management. 1.3. The forest management plan or the equivalent instrument: shows a primary designated management objective(57)The primary designated management objective assigned to a management unit (FAO Global Resources Assessment 2020. Terms and definitions version of [adoption date]: http://www.fao.org/3/I8661EN/i8661en.pdf). that consists in protection of soil and water(58)Forest where the management objective is protection of soil and water. (FAO Global Resources Assessment 2020. Terms and definitions version of [adoption date]: http://www.fao.org/3/I8661EN/i8661en.pdf)., conservation of biodiversity(59)Forest where the management objective is conservation of biological diversity. Includes but is not limited to areas designated for biodiversity conservation within the protected areas. (FAO Global Resources Assessment 2020. Terms and definitions version of [adoption date]: http://www.fao.org/3/I8661EN/i8661en.pdf). or social services(60)Forest where the management objective is social services. (FAO Global Resources Assessment 2020. Terms and definitions version of [adoption date]: http://www.fao.org/3/I8661EN/i8661en.pdf). based on the FAO definitions; promotes biodiversity-friendly practices that enhance forests’ natural processes; includes an analysis of: impacts and pressures on habitat conservation and diversity of associated habitats; condition of harvesting minimizing soil impacts; other activities that have an impact on conservation objectives, such as hunting and fishing, agricultural, pastoral and forestry activities, industrial, mining, and commercial activities. 1.4. The sustainability of the forest management system as documented in the plan referred to in point 1.1 is ensured by choosing the most ambitious of the following approaches: the forest management matches the national definition of sustainable forest management, if any; the forest management matches the Forest Europe definition(61)The stewardship and use of forests and forest lands in a way, and at a rate, that maintains their biodiversity, productivity, regeneration capacity, vitality and their potential to fulfil, now and in the future, relevant ecological, economic and social functions, at local, national, and global levels, and that does not cause damage to other ecosystems. of sustainable forest management and complies with the Pan-European Operational Level Guidelines for Sustainable Forest Management(62)Annex 2 of the Resolution L2. Pan-European Operational Level Guidelines for Sustainable Forest Management. Third Ministerial Conference on the Protection of Forests in Europe 2-4 June 1998, Lisbon/Portugal (version of [adoption date]: https://foresteurope.org/wp-content/uploads/2016/10/MC_lisbon_resolutionL2_with_annexes.pdf#page=18). the management system in place shows compliance with the forest sustainability criteria as defined in Article 29(6) of Directive (EU) 2018/2001, and as of the date of its application with the implementing act on operational guidance for energy from forest biomass adopted under Article 29(8) of that Directive. 1.5. The activity does not involve the degradation of land with high carbon stock(63)Land with high-carbon stock means wetlands, including peatland, and continuously forested areas within the meaning of Article 29(4)(a), (b) and (c) of Directive (EU) 2018/2001.. 1.6. The management system associated with the activity in place complies with the due diligence obligation and legality requirements laid down in Regulation (EU) No 995/2010.1.7. The forest management plan or equivalent instrument provides for monitoring which ensures the correctness of the information contained in the plan, in particular as regards the data relating to the involved area. 2. Audit Within two years after the beginning of the activity and every 10 years thereafter, the compliance of the activity with the substantial contribution to climate change mitigation criteria and the DNSH criteria are verified by either of the following: the relevant national competent authorities; an independent third-party certifier, at the request of national authorities or the operator of the activity. In order to reduce costs, audits may be performed together with any forest certification, climate certification or other audit. The independent third-party certifier may not have any conflict of interest with the owner or the funder, and may not be involved in the development or operation of the activity. 3. Group assessment The compliance with the DNSH criteria may be checked: at the level of the forest sourcing area(64)‘Sourcing area’ means the geographically defined area from which the forest biomass feedstock is sourced, from which reliable and independent information is available and where conditions are sufficiently homogeneous to evaluate the risk of the sustainability and legality characteristics of the forest biomass. as defined by Directive (EU) 2018/2001; at the level of a group of holdings sufficiently homogeneous to evaluate the risk of the sustainability of the forest activity, provided that all those holdings have a durable relationship between them and participate in the activity and the group of those holdings remains the same for all subsequent audits.</v>
      </c>
      <c r="E5" s="39" t="s">
        <v>743</v>
      </c>
      <c r="F5" s="39" t="s">
        <v>4188</v>
      </c>
      <c r="G5" s="39" t="s">
        <v>4189</v>
      </c>
      <c r="H5" s="39" t="s">
        <v>4190</v>
      </c>
      <c r="I5" s="39" t="s">
        <v>4195</v>
      </c>
      <c r="J5" s="39" t="s">
        <v>4191</v>
      </c>
      <c r="K5" s="39" t="s">
        <v>4192</v>
      </c>
      <c r="L5" s="39" t="s">
        <v>4193</v>
      </c>
      <c r="M5" s="39" t="s">
        <v>4194</v>
      </c>
      <c r="N5" s="39"/>
      <c r="O5" s="39"/>
      <c r="P5" s="39"/>
      <c r="Q5" s="39"/>
      <c r="R5" s="39"/>
      <c r="S5" s="39"/>
      <c r="T5" s="39"/>
      <c r="U5" s="39"/>
      <c r="V5" s="39"/>
    </row>
    <row r="6" spans="1:22" ht="144">
      <c r="A6" s="39" t="s">
        <v>4000</v>
      </c>
      <c r="B6" s="42" t="str">
        <f>IFERROR(IFERROR(IFERROR(IFERROR(VLOOKUP(A6,'Climate adaptation'!$E$2:$K$107,7,FALSE),VLOOKUP(A6,Water!$E$2:$J$7,6,FALSE)),VLOOKUP(A6,'Circular economy'!$E$2:$J$22,6,FALSE)),VLOOKUP(A6,'Pollution prevention'!$E$2:$J$7,6,FALSE)),VLOOKUP(A6,Biodiversity!$E$2:$J$3,6,FALSE))</f>
        <v>1. Restoration plan 1.1. The area is covered by a restoration plan, which is consistent with the Ramsar Convention’s principles and guidelines on wetland restoration, until the area is classified as a wetland and is covered by a wetland management plan, consistent with the Ramsar Convention’s guidelines for management planning for Ramsar sites and other wetlands. For peatlands, the restoration plan follows the recommendations contained in relevant resolutions of the Ramsar Convention, including the resolution XIII/13. 1.2. The restoration plan contains careful consideration of local hydrological and pedological conditions, including the dynamics of soil saturation and the change of aerobic and anaerobic conditions. 1.3. All wetland management relevant DNSH criteria are addressed in the restoration plan. 1.4. The restoration plan provides for monitoring which ensures the correctness of the information contained in the plan, in particular as regards the data relating to the involved area. 2. Audit Within two years after the beginning of the activity and every 10 years thereafter, the compliance of the activity with the substantial contribution to climate change mitigation criteria and with the DNSH criteria are verified by either of the following: the relevant national competent authorities; an independent third-party certifier, at the request of national authorities or the operator of the activity. In order to reduce costs, audits may be performed together with any forest certification, climate certification or other audit. The independent third-party certifier may not have any conflict of interest with the owner or the funder, and may not be involved in the development or operation of the activity. Group assessment The compliance with the DNSH criteria may be checked at the level of a group of holdings sufficiently homogeneous to evaluate the risk of the sustainability of the forest activity, provided that all those holdings have a durable relationship between them and participate in the activity and the group of those holdings remains the same for all subsequent audits.</v>
      </c>
      <c r="E6" s="39" t="s">
        <v>748</v>
      </c>
      <c r="F6" s="39" t="s">
        <v>4196</v>
      </c>
      <c r="G6" s="39" t="s">
        <v>4197</v>
      </c>
      <c r="H6" s="39" t="s">
        <v>4198</v>
      </c>
      <c r="I6" s="39" t="s">
        <v>4199</v>
      </c>
      <c r="J6" s="39"/>
      <c r="K6" s="39"/>
      <c r="L6" s="39"/>
      <c r="M6" s="39"/>
      <c r="N6" s="39"/>
      <c r="O6" s="39"/>
      <c r="P6" s="39"/>
      <c r="Q6" s="39"/>
      <c r="R6" s="39"/>
      <c r="S6" s="39"/>
      <c r="T6" s="39"/>
      <c r="U6" s="39"/>
      <c r="V6" s="39"/>
    </row>
    <row r="7" spans="1:22" ht="84">
      <c r="A7" s="39" t="s">
        <v>2046</v>
      </c>
      <c r="B7" s="42" t="str">
        <f>IFERROR(IFERROR(IFERROR(IFERROR(VLOOKUP(A7,'Climate adaptation'!$E$2:$K$107,7,FALSE),VLOOKUP(A7,Water!$E$2:$J$7,6,FALSE)),VLOOKUP(A7,'Circular economy'!$E$2:$J$22,6,FALSE)),VLOOKUP(A7,'Pollution prevention'!$E$2:$J$7,6,FALSE)),VLOOKUP(A7,Biodiversity!$E$2:$J$3,6,FALSE))</f>
        <v>Greenhouse gas emissions(127)Calculated in accordance with Regulation (EU) 2019/331. from the cement production processes are: for grey cement clinker, lower than 0,816(128)Reflecting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 per tonne of grey cement clinker; for cement from grey clinker or alternative hydraulic binder, lower than 0,530(129)Reflecting the median value of the installations in 2016 and 2017 (t CO2 equivalents/t) of the data collected for grey cement clinker in the context of establishing the Commission Implementing Regulation (EU) 2021/447, multiplied by the clinker to cement ratio (0.65), determined on the basis of verified information on the greenhouse gas efficiency of installations reported pursuant to Article 11 of Directive 2003/87/EC. tCO2e per tonne of cement or alternative binder manufactured.</v>
      </c>
      <c r="E7" s="39" t="s">
        <v>776</v>
      </c>
      <c r="F7" s="39" t="s">
        <v>4200</v>
      </c>
      <c r="G7" s="39"/>
      <c r="H7" s="39"/>
      <c r="I7" s="39"/>
      <c r="J7" s="39"/>
      <c r="K7" s="39"/>
      <c r="L7" s="39"/>
      <c r="M7" s="39"/>
      <c r="N7" s="39"/>
      <c r="O7" s="39"/>
      <c r="P7" s="39"/>
      <c r="Q7" s="39"/>
      <c r="R7" s="39"/>
      <c r="S7" s="39"/>
      <c r="T7" s="39"/>
      <c r="U7" s="39"/>
      <c r="V7" s="39"/>
    </row>
    <row r="8" spans="1:22" ht="96">
      <c r="A8" s="39" t="s">
        <v>4007</v>
      </c>
      <c r="B8" s="42" t="str">
        <f>IFERROR(IFERROR(IFERROR(IFERROR(VLOOKUP(A8,'Climate adaptation'!$E$2:$K$107,7,FALSE),VLOOKUP(A8,Water!$E$2:$J$7,6,FALSE)),VLOOKUP(A8,'Circular economy'!$E$2:$J$22,6,FALSE)),VLOOKUP(A8,'Pollution prevention'!$E$2:$J$7,6,FALSE)),VLOOKUP(A8,Biodiversity!$E$2:$J$3,6,FALSE))</f>
        <v>The activity manufactures one of the following: primary aluminium where the economic activity complies with two of the following criteria until 2025 and with all of the following criteria(137)Combined to a single threshold resulting in the sum of direct and indirect emissions, calculated as the median value of the data collected in the context of establishing the EU ETS industrial benchmarks for the period of 2021-2026 and calculated in accordance with the methodology for setting the benchmarks set out in Directive 2003/87/EC plus the do no significant harm to climate change mitigation criterion for electricity generation (270gCO2e/kWh) multiplied by the average energy efficiency of aluminium manufacturing (15.5 MWh/t Al). after 2025: the GHG emissions do not exceed 1,604(138)Reflecting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 per ton of aluminium manufactured(139)The aluminium manufactured is the unwrought non alloy liquid aluminium produced from electrolysis.; the indirect GHG emissions do not exceed 270g CO2e/kWh; the electricity consumption for the manufacturing process does not exceed 15.5 MWh/t Al; secondary aluminium.</v>
      </c>
      <c r="E8" s="39" t="s">
        <v>781</v>
      </c>
      <c r="F8" s="39" t="s">
        <v>4201</v>
      </c>
      <c r="G8" s="39" t="s">
        <v>4202</v>
      </c>
      <c r="H8" s="39"/>
      <c r="I8" s="39"/>
      <c r="J8" s="39"/>
      <c r="K8" s="39"/>
      <c r="L8" s="39"/>
      <c r="M8" s="39"/>
      <c r="N8" s="39"/>
      <c r="O8" s="39"/>
      <c r="P8" s="39"/>
      <c r="Q8" s="39"/>
      <c r="R8" s="39"/>
      <c r="S8" s="39"/>
      <c r="T8" s="39"/>
      <c r="U8" s="39"/>
      <c r="V8" s="39"/>
    </row>
    <row r="9" spans="1:22" ht="204">
      <c r="A9" s="39" t="s">
        <v>4008</v>
      </c>
      <c r="B9" s="42" t="str">
        <f>IFERROR(IFERROR(IFERROR(IFERROR(VLOOKUP(A9,'Climate adaptation'!$E$2:$K$107,7,FALSE),VLOOKUP(A9,Water!$E$2:$J$7,6,FALSE)),VLOOKUP(A9,'Circular economy'!$E$2:$J$22,6,FALSE)),VLOOKUP(A9,'Pollution prevention'!$E$2:$J$7,6,FALSE)),VLOOKUP(A9,Biodiversity!$E$2:$J$3,6,FALSE))</f>
        <v>The activity manufactures one of the following: iron and steel where GHG emissions(146)Calculated in accordance with Regulation (EU) 2019/331., reduced by the amount of emissions assigned to the production of waste gases in accordance with point 10.1.5(a) of Annex VII to Regulation (EU) 2019/331 do not exceed the following values applied to the different manufacturing process steps: hot metal =1,443(147)Reflecting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product; sintered ore = 0,242(148)Reflecting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product; coke (excluding lignite coke) = 0,237(149)Reflecting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product; iron casting = 0,390(150)Reflecting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product; electric arc furnace (EAF) high alloy steel = 0,360(151)Reflecting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product; electric arc furnace (EAF) carbon steel = 0,276(152)Reflecting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product. steel in electric arc furnaces (EAFs) producing EAF carbon steel or EAF high alloy steel as defined in Commission Delegated Regulation (EU) 2019/331 and where the steel scrap input relative to product output is: at least 70 % for the production of high alloy steel at least 90 % for production of carbon steel.</v>
      </c>
      <c r="E9" s="39" t="s">
        <v>786</v>
      </c>
      <c r="F9" s="39" t="s">
        <v>4203</v>
      </c>
      <c r="G9" s="39"/>
      <c r="H9" s="39"/>
      <c r="I9" s="39"/>
      <c r="J9" s="39"/>
      <c r="K9" s="39"/>
      <c r="L9" s="39"/>
      <c r="M9" s="39"/>
      <c r="N9" s="39"/>
      <c r="O9" s="39"/>
      <c r="P9" s="39"/>
      <c r="Q9" s="39"/>
      <c r="R9" s="39"/>
      <c r="S9" s="39"/>
      <c r="T9" s="39"/>
      <c r="U9" s="39"/>
      <c r="V9" s="39"/>
    </row>
    <row r="10" spans="1:22" ht="84">
      <c r="A10" s="39" t="s">
        <v>4009</v>
      </c>
      <c r="B10" s="42" t="str">
        <f>IFERROR(IFERROR(IFERROR(IFERROR(VLOOKUP(A10,'Climate adaptation'!$E$2:$K$107,7,FALSE),VLOOKUP(A10,Water!$E$2:$J$7,6,FALSE)),VLOOKUP(A10,'Circular economy'!$E$2:$J$22,6,FALSE)),VLOOKUP(A10,'Pollution prevention'!$E$2:$J$7,6,FALSE)),VLOOKUP(A10,Biodiversity!$E$2:$J$3,6,FALSE))</f>
        <v>The activity complies with the life cycle GHG emissions savings requirement of 70 % relative to a fossil fuel comparator of 94g CO2e/MJ as set out in Article 25(2) of Directive (EU) 2018/2001 of the European Parliament and of the Council(159)Directive (EU) 2018/2001 of the European Parliament and of the Council of 11 December 2018 on the promotion of the use of energy from renewable sources (OJ L 328, 21.12.2018, p. 82). and Annex V to that Directive. Life cycle GHG emissions savings are calculated using the methodology referred to in Article 28(5) of Directive (EU) 2018/2001 or, alternatively, using ISO 14067:2018(160)ISO standard 14067:2018, Greenhouse gases — Carbon footprint of products — Requirements and guidelines for quantification (version of [adoption date]: https://www.iso.org/standard/71206.html). or ISO 14064-1:2018(161)ISO standard 14064-1:2018, Greenhouse gases — Part 1: Specification with guidance at the organization level for quantification and reporting of greenhouse gas emissions and removals (version of [adoption date]: https://www.iso.org/standard/66453.html).. Quantified life-cycle GHG emission savings are verified in line with Article 30 of Directive (EU) 2018/2001 where applicable, or by an independent third party.</v>
      </c>
      <c r="E10" s="39" t="s">
        <v>791</v>
      </c>
      <c r="F10" s="39" t="s">
        <v>4204</v>
      </c>
      <c r="G10" s="39" t="s">
        <v>4205</v>
      </c>
      <c r="H10" s="39" t="s">
        <v>4206</v>
      </c>
      <c r="I10" s="39"/>
      <c r="J10" s="39"/>
      <c r="K10" s="39"/>
      <c r="L10" s="39"/>
      <c r="M10" s="39"/>
      <c r="N10" s="39"/>
      <c r="O10" s="39"/>
      <c r="P10" s="39"/>
      <c r="Q10" s="39"/>
      <c r="R10" s="39"/>
      <c r="S10" s="39"/>
      <c r="T10" s="39"/>
      <c r="U10" s="39"/>
      <c r="V10" s="39"/>
    </row>
    <row r="11" spans="1:22" ht="36">
      <c r="A11" s="39" t="s">
        <v>4010</v>
      </c>
      <c r="B11" s="42" t="str">
        <f>IFERROR(IFERROR(IFERROR(IFERROR(VLOOKUP(A11,'Climate adaptation'!$E$2:$K$107,7,FALSE),VLOOKUP(A11,Water!$E$2:$J$7,6,FALSE)),VLOOKUP(A11,'Circular economy'!$E$2:$J$22,6,FALSE)),VLOOKUP(A11,'Pollution prevention'!$E$2:$J$7,6,FALSE)),VLOOKUP(A11,Biodiversity!$E$2:$J$3,6,FALSE))</f>
        <v>Greenhouse gas emissions(170)Calculated in accordance with Regulation (EU) 2019/331. from the carbon black production processes are lower than 1,615(171)Reflecting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 per tonne of product.</v>
      </c>
      <c r="E11" s="39" t="s">
        <v>796</v>
      </c>
      <c r="F11" s="39" t="s">
        <v>4207</v>
      </c>
      <c r="G11" s="39"/>
      <c r="H11" s="39"/>
      <c r="I11" s="39"/>
      <c r="J11" s="39"/>
      <c r="K11" s="39"/>
      <c r="L11" s="39"/>
      <c r="M11" s="39"/>
      <c r="N11" s="39"/>
      <c r="O11" s="39"/>
      <c r="P11" s="39"/>
      <c r="Q11" s="39"/>
      <c r="R11" s="39"/>
      <c r="S11" s="39"/>
      <c r="T11" s="39"/>
      <c r="U11" s="39"/>
      <c r="V11" s="39"/>
    </row>
    <row r="12" spans="1:22" ht="36">
      <c r="A12" s="39" t="s">
        <v>4011</v>
      </c>
      <c r="B12" s="42" t="str">
        <f>IFERROR(IFERROR(IFERROR(IFERROR(VLOOKUP(A12,'Climate adaptation'!$E$2:$K$107,7,FALSE),VLOOKUP(A12,Water!$E$2:$J$7,6,FALSE)),VLOOKUP(A12,'Circular economy'!$E$2:$J$22,6,FALSE)),VLOOKUP(A12,'Pollution prevention'!$E$2:$J$7,6,FALSE)),VLOOKUP(A12,Biodiversity!$E$2:$J$3,6,FALSE))</f>
        <v>Greenhouse gas emissions(179)Calculated in accordance with Regulation (EU) 2019/331. from the soda ash production processes are lower than 0,866(180)Reflecting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 per tonne of product.</v>
      </c>
      <c r="E12" s="39" t="s">
        <v>801</v>
      </c>
      <c r="F12" s="39" t="s">
        <v>4208</v>
      </c>
      <c r="G12" s="39"/>
      <c r="H12" s="39"/>
      <c r="I12" s="39"/>
      <c r="J12" s="39"/>
      <c r="K12" s="39"/>
      <c r="L12" s="39"/>
      <c r="M12" s="39"/>
      <c r="N12" s="39"/>
      <c r="O12" s="39"/>
      <c r="P12" s="39"/>
      <c r="Q12" s="39"/>
      <c r="R12" s="39"/>
      <c r="S12" s="39"/>
      <c r="T12" s="39"/>
      <c r="U12" s="39"/>
      <c r="V12" s="39"/>
    </row>
    <row r="13" spans="1:22" ht="24">
      <c r="A13" s="39" t="s">
        <v>4012</v>
      </c>
      <c r="B13" s="42" t="str">
        <f>IFERROR(IFERROR(IFERROR(IFERROR(VLOOKUP(A13,'Climate adaptation'!$E$2:$K$107,7,FALSE),VLOOKUP(A13,Water!$E$2:$J$7,6,FALSE)),VLOOKUP(A13,'Circular economy'!$E$2:$J$22,6,FALSE)),VLOOKUP(A13,'Pollution prevention'!$E$2:$J$7,6,FALSE)),VLOOKUP(A13,Biodiversity!$E$2:$J$3,6,FALSE))</f>
        <v>Electricity consumption for electrolysis and chlorine treatment is equal or lower than 2,45 MWh per tonne of chlorine. Average direct greenhouse gas emissions of the electricity used for chlorine production is at or lower than 270 g CO2e/kWh.</v>
      </c>
      <c r="E13" s="39" t="s">
        <v>806</v>
      </c>
      <c r="F13" s="39" t="s">
        <v>4209</v>
      </c>
      <c r="G13" s="39" t="s">
        <v>4210</v>
      </c>
      <c r="H13" s="39"/>
      <c r="I13" s="39"/>
      <c r="J13" s="39"/>
      <c r="K13" s="39"/>
      <c r="L13" s="39"/>
      <c r="M13" s="39"/>
      <c r="N13" s="39"/>
      <c r="O13" s="39"/>
      <c r="P13" s="39"/>
      <c r="Q13" s="39"/>
      <c r="R13" s="39"/>
      <c r="S13" s="39"/>
      <c r="T13" s="39"/>
      <c r="U13" s="39"/>
      <c r="V13" s="39"/>
    </row>
    <row r="14" spans="1:22" ht="216">
      <c r="A14" s="39" t="s">
        <v>4013</v>
      </c>
      <c r="B14" s="42" t="str">
        <f>IFERROR(IFERROR(IFERROR(IFERROR(VLOOKUP(A14,'Climate adaptation'!$E$2:$K$107,7,FALSE),VLOOKUP(A14,Water!$E$2:$J$7,6,FALSE)),VLOOKUP(A14,'Circular economy'!$E$2:$J$22,6,FALSE)),VLOOKUP(A14,'Pollution prevention'!$E$2:$J$7,6,FALSE)),VLOOKUP(A14,Biodiversity!$E$2:$J$3,6,FALSE))</f>
        <v>GHG emissions(195)Calculated in accordance with Regulation (EU) 2019/331. from the organic chemicals production processes are lower than : for HVC: [0,851(196)Reflecting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of HVC; for aromatics: 0,0300(197)Reflecting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of complex weighted throughput; for vinyl chloride: [0,268(198)Reflecting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of vinyl chloride; for styrene: 0,564(199)Reflecting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of styrene; for ethylene oxide/ethylene glycols: 0,489(200)Reflecting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of ethylene oxide/glycol; for adipic acid: 0,76(201)Reflecting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of adipic acid. Where the organic chemicals in scope are produced wholly or partially from renewable feedstock, the life-cycle GHG emissions of the manufactured chemical, manufactured wholly or partially from renewable feedstock, are lower than the life-cycle GHG emissions of the equivalent chemical manufactured from fossil fuel feedstock Agricultural biomass used for the manufacture of organic basic chemicals in its primary form complies with the criteria laid down in Article 29, paragraphs 2 to 5, of Directive (EU) 2018/2001. Forest biomass used for the manufacture of organic basic chemicals complies with the criteria laid down in Article 29, paragraphs 6 and 7, of that Directive.</v>
      </c>
      <c r="E14" s="39" t="s">
        <v>811</v>
      </c>
      <c r="F14" s="39" t="s">
        <v>4211</v>
      </c>
      <c r="G14" s="39" t="s">
        <v>4212</v>
      </c>
      <c r="H14" s="39" t="s">
        <v>4213</v>
      </c>
      <c r="I14" s="39" t="s">
        <v>4214</v>
      </c>
      <c r="J14" s="39"/>
      <c r="K14" s="39"/>
      <c r="L14" s="39"/>
      <c r="M14" s="39"/>
      <c r="N14" s="39"/>
      <c r="O14" s="39"/>
      <c r="P14" s="39"/>
      <c r="Q14" s="39"/>
      <c r="R14" s="39"/>
      <c r="S14" s="39"/>
      <c r="T14" s="39"/>
      <c r="U14" s="39"/>
      <c r="V14" s="39"/>
    </row>
    <row r="15" spans="1:22" ht="60">
      <c r="A15" s="39" t="s">
        <v>4014</v>
      </c>
      <c r="B15" s="42" t="str">
        <f>IFERROR(IFERROR(IFERROR(IFERROR(VLOOKUP(A15,'Climate adaptation'!$E$2:$K$107,7,FALSE),VLOOKUP(A15,Water!$E$2:$J$7,6,FALSE)),VLOOKUP(A15,'Circular economy'!$E$2:$J$22,6,FALSE)),VLOOKUP(A15,'Pollution prevention'!$E$2:$J$7,6,FALSE)),VLOOKUP(A15,Biodiversity!$E$2:$J$3,6,FALSE))</f>
        <v>The activity complies with one of the following criteria: the manufacturing of anhydrous ammonia has greenhouse gas emissions(209)Calculated in accordance with Regulation (EU) 2019/331. lower than 1,948(210)Reflecting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 per tonne of anhydrous ammonia; ammonia is recovered from waste water.</v>
      </c>
      <c r="E15" s="39" t="s">
        <v>816</v>
      </c>
      <c r="F15" s="39" t="s">
        <v>4215</v>
      </c>
      <c r="G15" s="39"/>
      <c r="H15" s="39"/>
      <c r="I15" s="39"/>
      <c r="J15" s="39"/>
      <c r="K15" s="39"/>
      <c r="L15" s="39"/>
      <c r="M15" s="39"/>
      <c r="N15" s="39"/>
      <c r="O15" s="39"/>
      <c r="P15" s="39"/>
      <c r="Q15" s="39"/>
      <c r="R15" s="39"/>
      <c r="S15" s="39"/>
      <c r="T15" s="39"/>
      <c r="U15" s="39"/>
      <c r="V15" s="39"/>
    </row>
    <row r="16" spans="1:22" ht="36">
      <c r="A16" s="39" t="s">
        <v>4015</v>
      </c>
      <c r="B16" s="42" t="str">
        <f>IFERROR(IFERROR(IFERROR(IFERROR(VLOOKUP(A16,'Climate adaptation'!$E$2:$K$107,7,FALSE),VLOOKUP(A16,Water!$E$2:$J$7,6,FALSE)),VLOOKUP(A16,'Circular economy'!$E$2:$J$22,6,FALSE)),VLOOKUP(A16,'Pollution prevention'!$E$2:$J$7,6,FALSE)),VLOOKUP(A16,Biodiversity!$E$2:$J$3,6,FALSE))</f>
        <v>GHG emissions(218)Calculated in accordance with Regulation (EU) 2019/331. from the manufacture of nitric acid are lower than 0,184(219)Reflecting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 per tonne of nitric acid.</v>
      </c>
      <c r="E16" s="39" t="s">
        <v>821</v>
      </c>
      <c r="F16" s="39" t="s">
        <v>4216</v>
      </c>
      <c r="G16" s="39"/>
      <c r="H16" s="39"/>
      <c r="I16" s="39"/>
      <c r="J16" s="39"/>
      <c r="K16" s="39"/>
      <c r="L16" s="39"/>
      <c r="M16" s="39"/>
      <c r="N16" s="39"/>
      <c r="O16" s="39"/>
      <c r="P16" s="39"/>
      <c r="Q16" s="39"/>
      <c r="R16" s="39"/>
      <c r="S16" s="39"/>
      <c r="T16" s="39"/>
      <c r="U16" s="39"/>
      <c r="V16" s="39"/>
    </row>
    <row r="17" spans="1:22" ht="192">
      <c r="A17" s="39" t="s">
        <v>4016</v>
      </c>
      <c r="B17" s="42" t="str">
        <f>IFERROR(IFERROR(IFERROR(IFERROR(VLOOKUP(A17,'Climate adaptation'!$E$2:$K$107,7,FALSE),VLOOKUP(A17,Water!$E$2:$J$7,6,FALSE)),VLOOKUP(A17,'Circular economy'!$E$2:$J$22,6,FALSE)),VLOOKUP(A17,'Pollution prevention'!$E$2:$J$7,6,FALSE)),VLOOKUP(A17,Biodiversity!$E$2:$J$3,6,FALSE))</f>
        <v>The plastic in primary form is one of the following: fully manufactured by mechanical recycling of plastic waste; where mechanical recycling is not possible, fully manufactured by chemical recycling of plastic waste where the life-cycle greenhouse gas emissions of the manufactured plastic, excluding any calculated credits from the production of fuels, are lower than the life-cycle greenhouse gas emissions of the equivalent primary plastic manufactured from fossil fuel feedstock. Life-cycle greenhouse gas emissions are calculated using Recommendation 2013/179/EU or, alternatively, using ISO 14067:2018(227)ISO standard 14067:2018, Greenhouse gases — Carbon footprint of products — Requirements and guidelines for quantification (https://www.iso.org/standard/71206.html). or ISO 14064-1:2018(228)ISO standard 14064-1:2018, Greenhouse gases — Part 1: Specification with guidance at the organization level for quantification and reporting of greenhouse gas emissions and removals (https://www.iso.org/standard/66453.html).. Quantified life-cycle GHG emissions are verified by an independent third party. derived wholly or partially from renewable feedstock(229)Renewable feedstock refers to biomass, industrial bio-waste or municipal bio-waste. where the life-cycle greenhouse gas emissions of the manufactured plastic in primary form, manufactured wholly or partially from renewable feedstock, is lower than the life-cycle greenhouse gas emissions of the equivalent plastics in primary form manufactured from fossil fuel feedstock. Life-cycle greenhouse gas emissions are calculated using Recommendation 2013/179/EU or, alternatively, using ISO 14067:2018 or ISO 14064-1:2018. Quantified life-cycle GHG emissions are verified by an independent third party. Agricultural biomass used for the manufacture of plastics in its primary form complies with the criteria laid down in Article 29, paragraphs 2 to 5, of Directive (EU) 2018/2001. Forest biomass used for the manufacture of plastics in its primary form complies with the criteria laid down in Article 29, paragraphs 6 and 7, of that Directive.</v>
      </c>
      <c r="E17" s="39" t="s">
        <v>826</v>
      </c>
      <c r="F17" s="39" t="s">
        <v>4217</v>
      </c>
      <c r="G17" s="39" t="s">
        <v>4218</v>
      </c>
      <c r="H17" s="39" t="s">
        <v>4219</v>
      </c>
      <c r="I17" s="39"/>
      <c r="J17" s="39"/>
      <c r="K17" s="39"/>
      <c r="L17" s="39"/>
      <c r="M17" s="39"/>
      <c r="N17" s="39"/>
      <c r="O17" s="39"/>
      <c r="P17" s="39"/>
      <c r="Q17" s="39"/>
      <c r="R17" s="39"/>
      <c r="S17" s="39"/>
      <c r="T17" s="39"/>
      <c r="U17" s="39"/>
      <c r="V17" s="39"/>
    </row>
    <row r="18" spans="1:22" ht="12">
      <c r="A18" s="39" t="s">
        <v>4025</v>
      </c>
      <c r="B18" s="42" t="str">
        <f>IFERROR(IFERROR(IFERROR(IFERROR(VLOOKUP(A18,'Climate adaptation'!$E$2:$K$107,7,FALSE),VLOOKUP(A18,Water!$E$2:$J$7,6,FALSE)),VLOOKUP(A18,'Circular economy'!$E$2:$J$22,6,FALSE)),VLOOKUP(A18,'Pollution prevention'!$E$2:$J$7,6,FALSE)),VLOOKUP(A18,Biodiversity!$E$2:$J$3,6,FALSE))</f>
        <v>The direct GHG emissions of the activity are lower than 270gCO2e/kWh.</v>
      </c>
      <c r="E18" s="39" t="s">
        <v>846</v>
      </c>
      <c r="F18" s="39" t="s">
        <v>4220</v>
      </c>
      <c r="G18" s="39"/>
      <c r="H18" s="39"/>
      <c r="I18" s="39"/>
      <c r="J18" s="39"/>
      <c r="K18" s="39"/>
      <c r="L18" s="39"/>
      <c r="M18" s="39"/>
      <c r="N18" s="39"/>
      <c r="O18" s="39"/>
      <c r="P18" s="39"/>
      <c r="Q18" s="39"/>
      <c r="R18" s="39"/>
      <c r="S18" s="39"/>
      <c r="T18" s="39"/>
      <c r="U18" s="39"/>
      <c r="V18" s="39"/>
    </row>
    <row r="19" spans="1:22" ht="12">
      <c r="A19" s="39" t="s">
        <v>4026</v>
      </c>
      <c r="B19" s="42" t="str">
        <f>IFERROR(IFERROR(IFERROR(IFERROR(VLOOKUP(A19,'Climate adaptation'!$E$2:$K$107,7,FALSE),VLOOKUP(A19,Water!$E$2:$J$7,6,FALSE)),VLOOKUP(A19,'Circular economy'!$E$2:$J$22,6,FALSE)),VLOOKUP(A19,'Pollution prevention'!$E$2:$J$7,6,FALSE)),VLOOKUP(A19,Biodiversity!$E$2:$J$3,6,FALSE))</f>
        <v>The direct GHG emissions of the activity are lower than 270gCO2e/kWh.</v>
      </c>
      <c r="E19" s="39" t="s">
        <v>859</v>
      </c>
      <c r="F19" s="39" t="s">
        <v>4221</v>
      </c>
      <c r="G19" s="39"/>
      <c r="H19" s="39"/>
      <c r="I19" s="39"/>
      <c r="J19" s="39"/>
      <c r="K19" s="39"/>
      <c r="L19" s="39"/>
      <c r="M19" s="39"/>
      <c r="N19" s="39"/>
      <c r="O19" s="39"/>
      <c r="P19" s="39"/>
      <c r="Q19" s="39"/>
      <c r="R19" s="39"/>
      <c r="S19" s="39"/>
      <c r="T19" s="39"/>
      <c r="U19" s="39"/>
      <c r="V19" s="39"/>
    </row>
    <row r="20" spans="1:22" ht="24">
      <c r="A20" s="39" t="s">
        <v>4027</v>
      </c>
      <c r="B20" s="42" t="str">
        <f>IFERROR(IFERROR(IFERROR(IFERROR(VLOOKUP(A20,'Climate adaptation'!$E$2:$K$107,7,FALSE),VLOOKUP(A20,Water!$E$2:$J$7,6,FALSE)),VLOOKUP(A20,'Circular economy'!$E$2:$J$22,6,FALSE)),VLOOKUP(A20,'Pollution prevention'!$E$2:$J$7,6,FALSE)),VLOOKUP(A20,Biodiversity!$E$2:$J$3,6,FALSE))</f>
        <v>The direct GHG emissions of the activity are lower than 270gCO2e/kWh.</v>
      </c>
      <c r="E20" s="39" t="s">
        <v>864</v>
      </c>
      <c r="F20" s="39" t="s">
        <v>4222</v>
      </c>
      <c r="G20" s="39"/>
      <c r="H20" s="39"/>
      <c r="I20" s="39"/>
      <c r="J20" s="39"/>
      <c r="K20" s="39"/>
      <c r="L20" s="39"/>
      <c r="M20" s="39"/>
      <c r="N20" s="39"/>
      <c r="O20" s="39"/>
      <c r="P20" s="39"/>
      <c r="Q20" s="39"/>
      <c r="R20" s="39"/>
      <c r="S20" s="39"/>
      <c r="T20" s="39"/>
      <c r="U20" s="39"/>
      <c r="V20" s="39"/>
    </row>
    <row r="21" spans="1:22" ht="36">
      <c r="A21" s="39" t="s">
        <v>4028</v>
      </c>
      <c r="B21" s="42" t="str">
        <f>IFERROR(IFERROR(IFERROR(IFERROR(VLOOKUP(A21,'Climate adaptation'!$E$2:$K$107,7,FALSE),VLOOKUP(A21,Water!$E$2:$J$7,6,FALSE)),VLOOKUP(A21,'Circular economy'!$E$2:$J$22,6,FALSE)),VLOOKUP(A21,'Pollution prevention'!$E$2:$J$7,6,FALSE)),VLOOKUP(A21,Biodiversity!$E$2:$J$3,6,FALSE))</f>
        <v>The activity meets the requirements relating to sustainability, greenhouse gas emission savings and efficiency laid down in Article 29 of Directive 2018/2001.</v>
      </c>
      <c r="E21" s="39" t="s">
        <v>885</v>
      </c>
      <c r="F21" s="39" t="s">
        <v>4223</v>
      </c>
      <c r="G21" s="39"/>
      <c r="H21" s="39"/>
      <c r="I21" s="39"/>
      <c r="J21" s="39"/>
      <c r="K21" s="39"/>
      <c r="L21" s="39"/>
      <c r="M21" s="39"/>
      <c r="N21" s="39"/>
      <c r="O21" s="39"/>
      <c r="P21" s="39"/>
      <c r="Q21" s="39"/>
      <c r="R21" s="39"/>
      <c r="S21" s="39"/>
      <c r="T21" s="39"/>
      <c r="U21" s="39"/>
      <c r="V21" s="39"/>
    </row>
    <row r="22" spans="1:22" ht="24">
      <c r="A22" s="39" t="s">
        <v>4029</v>
      </c>
      <c r="B22" s="42" t="str">
        <f>IFERROR(IFERROR(IFERROR(IFERROR(VLOOKUP(A22,'Climate adaptation'!$E$2:$K$107,7,FALSE),VLOOKUP(A22,Water!$E$2:$J$7,6,FALSE)),VLOOKUP(A22,'Circular economy'!$E$2:$J$22,6,FALSE)),VLOOKUP(A22,'Pollution prevention'!$E$2:$J$7,6,FALSE)),VLOOKUP(A22,Biodiversity!$E$2:$J$3,6,FALSE))</f>
        <v>The infrastructure is not dedicated to creating a direct connection, or expanding an existing direct connection to a power production plant where the direct greenhouse gas emissions exceed 270 gCO2e/kWh.</v>
      </c>
      <c r="E22" s="39" t="s">
        <v>928</v>
      </c>
      <c r="F22" s="39" t="s">
        <v>4224</v>
      </c>
      <c r="G22" s="39"/>
      <c r="H22" s="39"/>
      <c r="I22" s="39"/>
      <c r="J22" s="39"/>
      <c r="K22" s="39"/>
      <c r="L22" s="39"/>
      <c r="M22" s="39"/>
      <c r="N22" s="39"/>
      <c r="O22" s="39"/>
      <c r="P22" s="39"/>
      <c r="Q22" s="39"/>
      <c r="R22" s="39"/>
      <c r="S22" s="39"/>
      <c r="T22" s="39"/>
      <c r="U22" s="39"/>
      <c r="V22" s="39"/>
    </row>
    <row r="23" spans="1:22" ht="48">
      <c r="A23" s="39" t="s">
        <v>4032</v>
      </c>
      <c r="B23" s="42" t="str">
        <f>IFERROR(IFERROR(IFERROR(IFERROR(VLOOKUP(A23,'Climate adaptation'!$E$2:$K$107,7,FALSE),VLOOKUP(A23,Water!$E$2:$J$7,6,FALSE)),VLOOKUP(A23,'Circular economy'!$E$2:$J$22,6,FALSE)),VLOOKUP(A23,'Pollution prevention'!$E$2:$J$7,6,FALSE)),VLOOKUP(A23,Biodiversity!$E$2:$J$3,6,FALSE))</f>
        <v>The activity meets the requirements relating to sustainability, greenhouse gas emission savings and efficiency laid down in Article 29 of Directive 2018/2001.</v>
      </c>
      <c r="E23" s="39" t="s">
        <v>958</v>
      </c>
      <c r="F23" s="39" t="s">
        <v>4225</v>
      </c>
      <c r="G23" s="39"/>
      <c r="H23" s="39"/>
      <c r="I23" s="39"/>
      <c r="J23" s="39"/>
      <c r="K23" s="39"/>
      <c r="L23" s="39"/>
      <c r="M23" s="39"/>
      <c r="N23" s="39"/>
      <c r="O23" s="39"/>
      <c r="P23" s="39"/>
      <c r="Q23" s="39"/>
      <c r="R23" s="39"/>
      <c r="S23" s="39"/>
      <c r="T23" s="39"/>
      <c r="U23" s="39"/>
      <c r="V23" s="39"/>
    </row>
    <row r="24" spans="1:22" ht="48">
      <c r="A24" s="39" t="s">
        <v>4033</v>
      </c>
      <c r="B24" s="42" t="str">
        <f>IFERROR(IFERROR(IFERROR(IFERROR(VLOOKUP(A24,'Climate adaptation'!$E$2:$K$107,7,FALSE),VLOOKUP(A24,Water!$E$2:$J$7,6,FALSE)),VLOOKUP(A24,'Circular economy'!$E$2:$J$22,6,FALSE)),VLOOKUP(A24,'Pollution prevention'!$E$2:$J$7,6,FALSE)),VLOOKUP(A24,Biodiversity!$E$2:$J$3,6,FALSE))</f>
        <v>The conversion, repurposing or retrofit does not increase gas transmission and distribution capacity. The conversion, repurposing or retrofit does not extend the lifespan of the networks beyond their projected lifespan before the conversion, repurposing or retrofit, unless the network is dedicated to hydrogen or other low-carbon gases.</v>
      </c>
      <c r="E24" s="39" t="s">
        <v>963</v>
      </c>
      <c r="F24" s="39" t="s">
        <v>4225</v>
      </c>
      <c r="G24" s="39"/>
      <c r="H24" s="39"/>
      <c r="I24" s="39"/>
      <c r="J24" s="39"/>
      <c r="K24" s="39"/>
      <c r="L24" s="39"/>
      <c r="M24" s="39"/>
      <c r="N24" s="39"/>
      <c r="O24" s="39"/>
      <c r="P24" s="39"/>
      <c r="Q24" s="39"/>
      <c r="R24" s="39"/>
      <c r="S24" s="39"/>
      <c r="T24" s="39"/>
      <c r="U24" s="39"/>
      <c r="V24" s="39"/>
    </row>
    <row r="25" spans="1:22" ht="24">
      <c r="A25" s="39" t="s">
        <v>4037</v>
      </c>
      <c r="B25" s="42" t="str">
        <f>IFERROR(IFERROR(IFERROR(IFERROR(VLOOKUP(A25,'Climate adaptation'!$E$2:$K$107,7,FALSE),VLOOKUP(A25,Water!$E$2:$J$7,6,FALSE)),VLOOKUP(A25,'Circular economy'!$E$2:$J$22,6,FALSE)),VLOOKUP(A25,'Pollution prevention'!$E$2:$J$7,6,FALSE)),VLOOKUP(A25,Biodiversity!$E$2:$J$3,6,FALSE))</f>
        <v>The direct GHG emissions of the activity are lower than 270gCO2e/kWh.</v>
      </c>
      <c r="E25" s="39" t="s">
        <v>971</v>
      </c>
      <c r="F25" s="39" t="s">
        <v>4226</v>
      </c>
      <c r="G25" s="39"/>
      <c r="H25" s="39"/>
      <c r="I25" s="39"/>
      <c r="J25" s="39"/>
      <c r="K25" s="39"/>
      <c r="L25" s="39"/>
      <c r="M25" s="39"/>
      <c r="N25" s="39"/>
      <c r="O25" s="39"/>
      <c r="P25" s="39"/>
      <c r="Q25" s="39"/>
      <c r="R25" s="39"/>
      <c r="S25" s="39"/>
      <c r="T25" s="39"/>
      <c r="U25" s="39"/>
      <c r="V25" s="39"/>
    </row>
    <row r="26" spans="1:22" ht="24">
      <c r="A26" s="39" t="s">
        <v>4038</v>
      </c>
      <c r="B26" s="42" t="str">
        <f>IFERROR(IFERROR(IFERROR(IFERROR(VLOOKUP(A26,'Climate adaptation'!$E$2:$K$107,7,FALSE),VLOOKUP(A26,Water!$E$2:$J$7,6,FALSE)),VLOOKUP(A26,'Circular economy'!$E$2:$J$22,6,FALSE)),VLOOKUP(A26,'Pollution prevention'!$E$2:$J$7,6,FALSE)),VLOOKUP(A26,Biodiversity!$E$2:$J$3,6,FALSE))</f>
        <v>The direct GHG emissions of the activity are lower than 270gCO2e/kWh.</v>
      </c>
      <c r="E26" s="39" t="s">
        <v>976</v>
      </c>
      <c r="F26" s="39" t="s">
        <v>4227</v>
      </c>
      <c r="G26" s="39"/>
      <c r="H26" s="39"/>
      <c r="I26" s="39"/>
      <c r="J26" s="39"/>
      <c r="K26" s="39"/>
      <c r="L26" s="39"/>
      <c r="M26" s="39"/>
      <c r="N26" s="39"/>
      <c r="O26" s="39"/>
      <c r="P26" s="39"/>
      <c r="Q26" s="39"/>
      <c r="R26" s="39"/>
      <c r="S26" s="39"/>
      <c r="T26" s="39"/>
      <c r="U26" s="39"/>
      <c r="V26" s="39"/>
    </row>
    <row r="27" spans="1:22" ht="12">
      <c r="A27" s="39" t="s">
        <v>4039</v>
      </c>
      <c r="B27" s="42" t="str">
        <f>IFERROR(IFERROR(IFERROR(IFERROR(VLOOKUP(A27,'Climate adaptation'!$E$2:$K$107,7,FALSE),VLOOKUP(A27,Water!$E$2:$J$7,6,FALSE)),VLOOKUP(A27,'Circular economy'!$E$2:$J$22,6,FALSE)),VLOOKUP(A27,'Pollution prevention'!$E$2:$J$7,6,FALSE)),VLOOKUP(A27,Biodiversity!$E$2:$J$3,6,FALSE))</f>
        <v>The activity meets the requirements relating to sustainability, greenhouse gas emission savings and efficiency laid down in Article 29 of Directive 2018/2001.</v>
      </c>
      <c r="E27" s="39" t="s">
        <v>991</v>
      </c>
      <c r="F27" s="39" t="s">
        <v>4228</v>
      </c>
      <c r="G27" s="39"/>
      <c r="H27" s="39"/>
      <c r="I27" s="39"/>
      <c r="J27" s="39"/>
      <c r="K27" s="39"/>
      <c r="L27" s="39"/>
      <c r="M27" s="39"/>
      <c r="N27" s="39"/>
      <c r="O27" s="39"/>
      <c r="P27" s="39"/>
      <c r="Q27" s="39"/>
      <c r="R27" s="39"/>
      <c r="S27" s="39"/>
      <c r="T27" s="39"/>
      <c r="U27" s="39"/>
      <c r="V27" s="39"/>
    </row>
    <row r="28" spans="1:22" ht="12">
      <c r="A28" s="39" t="s">
        <v>4041</v>
      </c>
      <c r="B28" s="42" t="str">
        <f>IFERROR(IFERROR(IFERROR(IFERROR(VLOOKUP(A28,'Climate adaptation'!$E$2:$K$107,7,FALSE),VLOOKUP(A28,Water!$E$2:$J$7,6,FALSE)),VLOOKUP(A28,'Circular economy'!$E$2:$J$22,6,FALSE)),VLOOKUP(A28,'Pollution prevention'!$E$2:$J$7,6,FALSE)),VLOOKUP(A28,Biodiversity!$E$2:$J$3,6,FALSE))</f>
        <v>The direct GHG emissions of the activity are lower than 270gCO2e/kWh.</v>
      </c>
      <c r="E28" s="39" t="s">
        <v>1011</v>
      </c>
      <c r="F28" s="39" t="s">
        <v>4229</v>
      </c>
      <c r="G28" s="39"/>
      <c r="H28" s="39"/>
      <c r="I28" s="39"/>
      <c r="J28" s="39"/>
      <c r="K28" s="39"/>
      <c r="L28" s="39"/>
      <c r="M28" s="39"/>
      <c r="N28" s="39"/>
      <c r="O28" s="39"/>
      <c r="P28" s="39"/>
      <c r="Q28" s="39"/>
      <c r="R28" s="39"/>
      <c r="S28" s="39"/>
      <c r="T28" s="39"/>
      <c r="U28" s="39"/>
      <c r="V28" s="39"/>
    </row>
    <row r="29" spans="1:22" ht="96">
      <c r="A29" s="39" t="s">
        <v>4042</v>
      </c>
      <c r="B29" s="42" t="str">
        <f>IFERROR(IFERROR(IFERROR(IFERROR(VLOOKUP(A29,'Climate adaptation'!$E$2:$K$107,7,FALSE),VLOOKUP(A29,Water!$E$2:$J$7,6,FALSE)),VLOOKUP(A29,'Circular economy'!$E$2:$J$22,6,FALSE)),VLOOKUP(A29,'Pollution prevention'!$E$2:$J$7,6,FALSE)),VLOOKUP(A29,Biodiversity!$E$2:$J$3,6,FALSE))</f>
        <v>The direct GHG emissions of the activity are lower than 270gCO2e/kWh.</v>
      </c>
      <c r="E29" s="39" t="s">
        <v>1024</v>
      </c>
      <c r="F29" s="39" t="s">
        <v>4230</v>
      </c>
      <c r="G29" s="39"/>
      <c r="H29" s="39"/>
      <c r="I29" s="39"/>
      <c r="J29" s="39"/>
      <c r="K29" s="39"/>
      <c r="L29" s="39"/>
      <c r="M29" s="39"/>
      <c r="N29" s="39"/>
      <c r="O29" s="39"/>
      <c r="P29" s="39"/>
      <c r="Q29" s="39"/>
      <c r="R29" s="39"/>
      <c r="S29" s="39"/>
      <c r="T29" s="39"/>
      <c r="U29" s="39"/>
      <c r="V29" s="39"/>
    </row>
    <row r="30" spans="1:22" ht="48">
      <c r="A30" s="39" t="s">
        <v>4043</v>
      </c>
      <c r="B30" s="42" t="str">
        <f>IFERROR(IFERROR(IFERROR(IFERROR(VLOOKUP(A30,'Climate adaptation'!$E$2:$K$107,7,FALSE),VLOOKUP(A30,Water!$E$2:$J$7,6,FALSE)),VLOOKUP(A30,'Circular economy'!$E$2:$J$22,6,FALSE)),VLOOKUP(A30,'Pollution prevention'!$E$2:$J$7,6,FALSE)),VLOOKUP(A30,Biodiversity!$E$2:$J$3,6,FALSE))</f>
        <v>The activity meets the requirements relating to sustainability, greenhouse gas emission savings and efficiency laid down in Article 29 of Directive 2018/2001.</v>
      </c>
      <c r="E30" s="39" t="s">
        <v>1030</v>
      </c>
      <c r="F30" s="39" t="s">
        <v>4231</v>
      </c>
      <c r="G30" s="39" t="s">
        <v>4232</v>
      </c>
      <c r="H30" s="39"/>
      <c r="I30" s="39"/>
      <c r="J30" s="39"/>
      <c r="K30" s="39"/>
      <c r="L30" s="39"/>
      <c r="M30" s="39"/>
      <c r="N30" s="39"/>
      <c r="O30" s="39"/>
      <c r="P30" s="39"/>
      <c r="Q30" s="39"/>
      <c r="R30" s="39"/>
      <c r="S30" s="39"/>
      <c r="T30" s="39"/>
      <c r="U30" s="39"/>
      <c r="V30" s="39"/>
    </row>
    <row r="31" spans="1:22" ht="36">
      <c r="A31" s="39" t="s">
        <v>4045</v>
      </c>
      <c r="B31" s="42" t="str">
        <f>IFERROR(IFERROR(IFERROR(IFERROR(VLOOKUP(A31,'Climate adaptation'!$E$2:$K$107,7,FALSE),VLOOKUP(A31,Water!$E$2:$J$7,6,FALSE)),VLOOKUP(A31,'Circular economy'!$E$2:$J$22,6,FALSE)),VLOOKUP(A31,'Pollution prevention'!$E$2:$J$7,6,FALSE)),VLOOKUP(A31,Biodiversity!$E$2:$J$3,6,FALSE))</f>
        <v>The direct GHG emissions of the activity are lower than 270 g CO2e/kWh.</v>
      </c>
      <c r="E31" s="39" t="s">
        <v>1041</v>
      </c>
      <c r="F31" s="39" t="s">
        <v>4231</v>
      </c>
      <c r="G31" s="39"/>
      <c r="H31" s="39"/>
      <c r="I31" s="39"/>
      <c r="J31" s="39"/>
      <c r="K31" s="39"/>
      <c r="L31" s="39"/>
      <c r="M31" s="39"/>
      <c r="N31" s="39"/>
      <c r="O31" s="39"/>
      <c r="P31" s="39"/>
      <c r="Q31" s="39"/>
      <c r="R31" s="39"/>
      <c r="S31" s="39"/>
      <c r="T31" s="39"/>
      <c r="U31" s="39"/>
      <c r="V31" s="39"/>
    </row>
    <row r="32" spans="1:22" ht="84">
      <c r="A32" s="39" t="s">
        <v>4046</v>
      </c>
      <c r="B32" s="42" t="str">
        <f>IFERROR(IFERROR(IFERROR(IFERROR(VLOOKUP(A32,'Climate adaptation'!$E$2:$K$107,7,FALSE),VLOOKUP(A32,Water!$E$2:$J$7,6,FALSE)),VLOOKUP(A32,'Circular economy'!$E$2:$J$22,6,FALSE)),VLOOKUP(A32,'Pollution prevention'!$E$2:$J$7,6,FALSE)),VLOOKUP(A32,Biodiversity!$E$2:$J$3,6,FALSE))</f>
        <v>The direct GHG emissions of the activity are lower than 270 g CO2e/kWh.</v>
      </c>
      <c r="E32" s="39" t="s">
        <v>1072</v>
      </c>
      <c r="F32" s="39" t="s">
        <v>4233</v>
      </c>
      <c r="G32" s="39" t="s">
        <v>4234</v>
      </c>
      <c r="H32" s="39"/>
      <c r="I32" s="39"/>
      <c r="J32" s="39"/>
      <c r="K32" s="39"/>
      <c r="L32" s="39"/>
      <c r="M32" s="39"/>
      <c r="N32" s="39"/>
      <c r="O32" s="39"/>
      <c r="P32" s="39"/>
      <c r="Q32" s="39"/>
      <c r="R32" s="39"/>
      <c r="S32" s="39"/>
      <c r="T32" s="39"/>
      <c r="U32" s="39"/>
      <c r="V32" s="39"/>
    </row>
    <row r="33" spans="1:22" ht="84">
      <c r="A33" s="39" t="s">
        <v>4047</v>
      </c>
      <c r="B33" s="42" t="str">
        <f>IFERROR(IFERROR(IFERROR(IFERROR(VLOOKUP(A33,'Climate adaptation'!$E$2:$K$107,7,FALSE),VLOOKUP(A33,Water!$E$2:$J$7,6,FALSE)),VLOOKUP(A33,'Circular economy'!$E$2:$J$22,6,FALSE)),VLOOKUP(A33,'Pollution prevention'!$E$2:$J$7,6,FALSE)),VLOOKUP(A33,Biodiversity!$E$2:$J$3,6,FALSE))</f>
        <v>The direct GHG emissions of the activity are lower than 270 g CO2e/kWh.</v>
      </c>
      <c r="E33" s="39" t="s">
        <v>1099</v>
      </c>
      <c r="F33" s="39" t="s">
        <v>4235</v>
      </c>
      <c r="G33" s="39" t="s">
        <v>4236</v>
      </c>
      <c r="H33" s="39" t="s">
        <v>4237</v>
      </c>
      <c r="I33" s="39"/>
      <c r="J33" s="39"/>
      <c r="K33" s="39"/>
      <c r="L33" s="39"/>
      <c r="M33" s="39"/>
      <c r="N33" s="39"/>
      <c r="O33" s="39"/>
      <c r="P33" s="39"/>
      <c r="Q33" s="39"/>
      <c r="R33" s="39"/>
      <c r="S33" s="39"/>
      <c r="T33" s="39"/>
      <c r="U33" s="39"/>
      <c r="V33" s="39"/>
    </row>
    <row r="34" spans="1:22" ht="24">
      <c r="A34" s="39" t="s">
        <v>4048</v>
      </c>
      <c r="B34" s="42" t="str">
        <f>IFERROR(IFERROR(IFERROR(IFERROR(VLOOKUP(A34,'Climate adaptation'!$E$2:$K$107,7,FALSE),VLOOKUP(A34,Water!$E$2:$J$7,6,FALSE)),VLOOKUP(A34,'Circular economy'!$E$2:$J$22,6,FALSE)),VLOOKUP(A34,'Pollution prevention'!$E$2:$J$7,6,FALSE)),VLOOKUP(A34,Biodiversity!$E$2:$J$3,6,FALSE))</f>
        <v>The direct GHG emissions of the activity are lower than 270 g CO2e/kWh.</v>
      </c>
      <c r="E34" s="39" t="s">
        <v>1107</v>
      </c>
      <c r="F34" s="39" t="s">
        <v>4235</v>
      </c>
      <c r="G34" s="39"/>
      <c r="H34" s="39"/>
      <c r="I34" s="39"/>
      <c r="J34" s="39"/>
      <c r="K34" s="39"/>
      <c r="L34" s="39"/>
      <c r="M34" s="39"/>
      <c r="N34" s="39"/>
      <c r="O34" s="39"/>
      <c r="P34" s="39"/>
      <c r="Q34" s="39"/>
      <c r="R34" s="39"/>
      <c r="S34" s="39"/>
      <c r="T34" s="39"/>
      <c r="U34" s="39"/>
      <c r="V34" s="39"/>
    </row>
    <row r="35" spans="1:22" ht="96">
      <c r="A35" s="39" t="s">
        <v>4049</v>
      </c>
      <c r="B35" s="42" t="str">
        <f>IFERROR(IFERROR(IFERROR(IFERROR(VLOOKUP(A35,'Climate adaptation'!$E$2:$K$107,7,FALSE),VLOOKUP(A35,Water!$E$2:$J$7,6,FALSE)),VLOOKUP(A35,'Circular economy'!$E$2:$J$22,6,FALSE)),VLOOKUP(A35,'Pollution prevention'!$E$2:$J$7,6,FALSE)),VLOOKUP(A35,Biodiversity!$E$2:$J$3,6,FALSE))</f>
        <v>The direct GHG emissions of the activity are lower than 270 g CO2e/kWh.</v>
      </c>
      <c r="E35" s="39" t="s">
        <v>1126</v>
      </c>
      <c r="F35" s="39" t="s">
        <v>4235</v>
      </c>
      <c r="G35" s="39" t="s">
        <v>4238</v>
      </c>
      <c r="H35" s="39" t="s">
        <v>4239</v>
      </c>
      <c r="I35" s="39" t="s">
        <v>4240</v>
      </c>
      <c r="J35" s="39"/>
      <c r="K35" s="39"/>
      <c r="L35" s="39"/>
      <c r="M35" s="39"/>
      <c r="N35" s="39"/>
      <c r="O35" s="39"/>
      <c r="P35" s="39"/>
      <c r="Q35" s="39"/>
      <c r="R35" s="39"/>
      <c r="S35" s="39"/>
      <c r="T35" s="39"/>
      <c r="U35" s="39"/>
      <c r="V35" s="39"/>
    </row>
    <row r="36" spans="1:22" ht="84">
      <c r="A36" s="39" t="s">
        <v>4050</v>
      </c>
      <c r="B36" s="42" t="str">
        <f>IFERROR(IFERROR(IFERROR(IFERROR(VLOOKUP(A36,'Climate adaptation'!$E$2:$K$107,7,FALSE),VLOOKUP(A36,Water!$E$2:$J$7,6,FALSE)),VLOOKUP(A36,'Circular economy'!$E$2:$J$22,6,FALSE)),VLOOKUP(A36,'Pollution prevention'!$E$2:$J$7,6,FALSE)),VLOOKUP(A36,Biodiversity!$E$2:$J$3,6,FALSE))</f>
        <v>The direct GHG emissions of the activity are lower than 270 g CO2e/kWh.</v>
      </c>
      <c r="E36" s="39" t="s">
        <v>1130</v>
      </c>
      <c r="F36" s="39" t="s">
        <v>4241</v>
      </c>
      <c r="G36" s="39"/>
      <c r="H36" s="39"/>
      <c r="I36" s="39"/>
      <c r="J36" s="39"/>
      <c r="K36" s="39"/>
      <c r="L36" s="39"/>
      <c r="M36" s="39"/>
      <c r="N36" s="39"/>
      <c r="O36" s="39"/>
      <c r="P36" s="39"/>
      <c r="Q36" s="39"/>
      <c r="R36" s="39"/>
      <c r="S36" s="39"/>
      <c r="T36" s="39"/>
      <c r="U36" s="39"/>
      <c r="V36" s="39"/>
    </row>
    <row r="37" spans="1:22" ht="48">
      <c r="A37" s="39" t="s">
        <v>4053</v>
      </c>
      <c r="B37" s="42" t="str">
        <f>IFERROR(IFERROR(IFERROR(IFERROR(VLOOKUP(A37,'Climate adaptation'!$E$2:$K$107,7,FALSE),VLOOKUP(A37,Water!$E$2:$J$7,6,FALSE)),VLOOKUP(A37,'Circular economy'!$E$2:$J$22,6,FALSE)),VLOOKUP(A37,'Pollution prevention'!$E$2:$J$7,6,FALSE)),VLOOKUP(A37,Biodiversity!$E$2:$J$3,6,FALSE))</f>
        <v>An assessment of the direct GHG emissions from the centralised waste water system, including collection (sewer network) and treatment, has been performed(422)For example, following IPCC guidelines for national GHG inventories for waste water treatment (version of [adoption date]: https://www.ipcc-nggip.iges.or.jp/public/2019rf/pdf/5_Volume5/19R_V5_6_Ch06_Wastewater.pdf).. The results are disclosed to investors and clients on demand.</v>
      </c>
      <c r="E37" s="39" t="s">
        <v>1160</v>
      </c>
      <c r="F37" s="39" t="s">
        <v>4242</v>
      </c>
      <c r="G37" s="39" t="s">
        <v>4243</v>
      </c>
      <c r="H37" s="39"/>
      <c r="I37" s="39"/>
      <c r="J37" s="39"/>
      <c r="K37" s="39"/>
      <c r="L37" s="39"/>
      <c r="M37" s="39"/>
      <c r="N37" s="39"/>
      <c r="O37" s="39"/>
      <c r="P37" s="39"/>
      <c r="Q37" s="39"/>
      <c r="R37" s="39"/>
      <c r="S37" s="39"/>
      <c r="T37" s="39"/>
      <c r="U37" s="39"/>
      <c r="V37" s="39"/>
    </row>
    <row r="38" spans="1:22" ht="36">
      <c r="A38" s="39" t="s">
        <v>4054</v>
      </c>
      <c r="B38" s="42" t="str">
        <f>IFERROR(IFERROR(IFERROR(IFERROR(VLOOKUP(A38,'Climate adaptation'!$E$2:$K$107,7,FALSE),VLOOKUP(A38,Water!$E$2:$J$7,6,FALSE)),VLOOKUP(A38,'Circular economy'!$E$2:$J$22,6,FALSE)),VLOOKUP(A38,'Pollution prevention'!$E$2:$J$7,6,FALSE)),VLOOKUP(A38,Biodiversity!$E$2:$J$3,6,FALSE))</f>
        <v>An assessment of the direct GHG emissions from the centralised waste water system, including collection (sewer network) and treatment, has been performed(429)For example, following IPCC guidelines for national GHG inventories for waste water treatment (version of [adoption date]: https://www.ipcc-nggip.iges.or.jp/public/2019rf/pdf/5_Volume5/19R_V5_6_Ch06_Wastewater.pdf).. The results are disclosed to investors and clients on demand.</v>
      </c>
      <c r="E38" s="39" t="s">
        <v>1001</v>
      </c>
      <c r="F38" s="39" t="s">
        <v>4244</v>
      </c>
      <c r="G38" s="39"/>
      <c r="H38" s="39"/>
      <c r="I38" s="39"/>
      <c r="J38" s="39"/>
      <c r="K38" s="39"/>
      <c r="L38" s="39"/>
      <c r="M38" s="39"/>
      <c r="N38" s="39"/>
      <c r="O38" s="39"/>
      <c r="P38" s="39"/>
      <c r="Q38" s="39"/>
      <c r="R38" s="39"/>
      <c r="S38" s="39"/>
      <c r="T38" s="39"/>
      <c r="U38" s="39"/>
      <c r="V38" s="39"/>
    </row>
    <row r="39" spans="1:22" ht="12">
      <c r="A39" s="39" t="s">
        <v>4056</v>
      </c>
      <c r="B39" s="42" t="str">
        <f>IFERROR(IFERROR(IFERROR(IFERROR(VLOOKUP(A39,'Climate adaptation'!$E$2:$K$107,7,FALSE),VLOOKUP(A39,Water!$E$2:$J$7,6,FALSE)),VLOOKUP(A39,'Circular economy'!$E$2:$J$22,6,FALSE)),VLOOKUP(A39,'Pollution prevention'!$E$2:$J$7,6,FALSE)),VLOOKUP(A39,Biodiversity!$E$2:$J$3,6,FALSE))</f>
        <v>A monitoring plan is in place for methane leakage at the facility.</v>
      </c>
      <c r="E39" s="39" t="s">
        <v>1156</v>
      </c>
      <c r="F39" s="39" t="s">
        <v>4245</v>
      </c>
      <c r="G39" s="39"/>
      <c r="H39" s="39"/>
      <c r="I39" s="39"/>
      <c r="J39" s="39"/>
      <c r="K39" s="39"/>
      <c r="L39" s="39"/>
      <c r="M39" s="39"/>
      <c r="N39" s="39"/>
      <c r="O39" s="39"/>
      <c r="P39" s="39"/>
      <c r="Q39" s="39"/>
      <c r="R39" s="39"/>
      <c r="S39" s="39"/>
      <c r="T39" s="39"/>
      <c r="U39" s="39"/>
      <c r="V39" s="39"/>
    </row>
    <row r="40" spans="1:22" ht="12">
      <c r="A40" s="39" t="s">
        <v>4057</v>
      </c>
      <c r="B40" s="42" t="str">
        <f>IFERROR(IFERROR(IFERROR(IFERROR(VLOOKUP(A40,'Climate adaptation'!$E$2:$K$107,7,FALSE),VLOOKUP(A40,Water!$E$2:$J$7,6,FALSE)),VLOOKUP(A40,'Circular economy'!$E$2:$J$22,6,FALSE)),VLOOKUP(A40,'Pollution prevention'!$E$2:$J$7,6,FALSE)),VLOOKUP(A40,Biodiversity!$E$2:$J$3,6,FALSE))</f>
        <v>A monitoring and contingency plan is in place in order to minimise methane leakage at the facility.</v>
      </c>
      <c r="E40" s="39" t="s">
        <v>1167</v>
      </c>
      <c r="F40" s="39" t="s">
        <v>4246</v>
      </c>
      <c r="G40" s="39"/>
      <c r="H40" s="39"/>
      <c r="I40" s="39"/>
      <c r="J40" s="39"/>
      <c r="K40" s="39"/>
      <c r="L40" s="39"/>
      <c r="M40" s="39"/>
      <c r="N40" s="39"/>
      <c r="O40" s="39"/>
      <c r="P40" s="39"/>
      <c r="Q40" s="39"/>
      <c r="R40" s="39"/>
      <c r="S40" s="39"/>
      <c r="T40" s="39"/>
      <c r="U40" s="39"/>
      <c r="V40" s="39"/>
    </row>
    <row r="41" spans="1:22" ht="24">
      <c r="A41" s="39" t="s">
        <v>4060</v>
      </c>
      <c r="B41" s="42" t="str">
        <f>IFERROR(IFERROR(IFERROR(IFERROR(VLOOKUP(A41,'Climate adaptation'!$E$2:$K$107,7,FALSE),VLOOKUP(A41,Water!$E$2:$J$7,6,FALSE)),VLOOKUP(A41,'Circular economy'!$E$2:$J$22,6,FALSE)),VLOOKUP(A41,'Pollution prevention'!$E$2:$J$7,6,FALSE)),VLOOKUP(A41,Biodiversity!$E$2:$J$3,6,FALSE))</f>
        <v>A monitoring plan is in place for methane leakage at the facility.</v>
      </c>
      <c r="E41" s="39" t="s">
        <v>1175</v>
      </c>
      <c r="F41" s="39" t="s">
        <v>4247</v>
      </c>
      <c r="G41" s="39"/>
      <c r="H41" s="39"/>
      <c r="I41" s="39"/>
      <c r="J41" s="39"/>
      <c r="K41" s="39"/>
      <c r="L41" s="39"/>
      <c r="M41" s="39"/>
      <c r="N41" s="39"/>
      <c r="O41" s="39"/>
      <c r="P41" s="39"/>
      <c r="Q41" s="39"/>
      <c r="R41" s="39"/>
      <c r="S41" s="39"/>
      <c r="T41" s="39"/>
      <c r="U41" s="39"/>
      <c r="V41" s="39"/>
    </row>
    <row r="42" spans="1:22" ht="24">
      <c r="A42" s="39" t="s">
        <v>4061</v>
      </c>
      <c r="B42" s="42" t="str">
        <f>IFERROR(IFERROR(IFERROR(IFERROR(VLOOKUP(A42,'Climate adaptation'!$E$2:$K$107,7,FALSE),VLOOKUP(A42,Water!$E$2:$J$7,6,FALSE)),VLOOKUP(A42,'Circular economy'!$E$2:$J$22,6,FALSE)),VLOOKUP(A42,'Pollution prevention'!$E$2:$J$7,6,FALSE)),VLOOKUP(A42,Biodiversity!$E$2:$J$3,6,FALSE))</f>
        <v>A monitoring plan is in place for CO2 leakages.</v>
      </c>
      <c r="E42" s="39" t="s">
        <v>1182</v>
      </c>
      <c r="F42" s="39" t="s">
        <v>4248</v>
      </c>
      <c r="G42" s="39"/>
      <c r="H42" s="39"/>
      <c r="I42" s="39"/>
      <c r="J42" s="39"/>
      <c r="K42" s="39"/>
      <c r="L42" s="39"/>
      <c r="M42" s="39"/>
      <c r="N42" s="39"/>
      <c r="O42" s="39"/>
      <c r="P42" s="39"/>
      <c r="Q42" s="39"/>
      <c r="R42" s="39"/>
      <c r="S42" s="39"/>
      <c r="T42" s="39"/>
      <c r="U42" s="39"/>
      <c r="V42" s="39"/>
    </row>
    <row r="43" spans="1:22" ht="204">
      <c r="A43" s="39" t="s">
        <v>4062</v>
      </c>
      <c r="B43" s="42" t="str">
        <f>IFERROR(IFERROR(IFERROR(IFERROR(VLOOKUP(A43,'Climate adaptation'!$E$2:$K$107,7,FALSE),VLOOKUP(A43,Water!$E$2:$J$7,6,FALSE)),VLOOKUP(A43,'Circular economy'!$E$2:$J$22,6,FALSE)),VLOOKUP(A43,'Pollution prevention'!$E$2:$J$7,6,FALSE)),VLOOKUP(A43,Biodiversity!$E$2:$J$3,6,FALSE))</f>
        <v>A monitoring plan is in place for CO2 leakages.</v>
      </c>
      <c r="E43" s="39" t="s">
        <v>1223</v>
      </c>
      <c r="F43" s="39" t="s">
        <v>4249</v>
      </c>
      <c r="G43" s="39" t="s">
        <v>4250</v>
      </c>
      <c r="H43" s="39"/>
      <c r="I43" s="39"/>
      <c r="J43" s="39"/>
      <c r="K43" s="39"/>
      <c r="L43" s="39"/>
      <c r="M43" s="39"/>
      <c r="N43" s="39"/>
      <c r="O43" s="39"/>
      <c r="P43" s="39"/>
      <c r="Q43" s="39"/>
      <c r="R43" s="39"/>
      <c r="S43" s="39"/>
      <c r="T43" s="39"/>
      <c r="U43" s="39"/>
      <c r="V43" s="39"/>
    </row>
    <row r="44" spans="1:22" ht="60">
      <c r="A44" s="39" t="s">
        <v>2746</v>
      </c>
      <c r="B44" s="42" t="str">
        <f>IFERROR(IFERROR(IFERROR(IFERROR(VLOOKUP(A44,'Climate adaptation'!$E$2:$K$107,7,FALSE),VLOOKUP(A44,Water!$E$2:$J$7,6,FALSE)),VLOOKUP(A44,'Circular economy'!$E$2:$J$22,6,FALSE)),VLOOKUP(A44,'Pollution prevention'!$E$2:$J$7,6,FALSE)),VLOOKUP(A44,Biodiversity!$E$2:$J$3,6,FALSE))</f>
        <v>The trains and wagons are not dedicated to the transport of fossil fuels.</v>
      </c>
      <c r="E44" s="39" t="s">
        <v>1255</v>
      </c>
      <c r="F44" s="39" t="s">
        <v>4251</v>
      </c>
      <c r="G44" s="39" t="s">
        <v>4252</v>
      </c>
      <c r="H44" s="39"/>
      <c r="I44" s="39"/>
      <c r="J44" s="39"/>
      <c r="K44" s="39"/>
      <c r="L44" s="39"/>
      <c r="M44" s="39"/>
      <c r="N44" s="39"/>
      <c r="O44" s="39"/>
      <c r="P44" s="39"/>
      <c r="Q44" s="39"/>
      <c r="R44" s="39"/>
      <c r="S44" s="39"/>
      <c r="T44" s="39"/>
      <c r="U44" s="39"/>
      <c r="V44" s="39"/>
    </row>
    <row r="45" spans="1:22" ht="96">
      <c r="A45" s="39" t="s">
        <v>4066</v>
      </c>
      <c r="B45" s="42" t="str">
        <f>IFERROR(IFERROR(IFERROR(IFERROR(VLOOKUP(A45,'Climate adaptation'!$E$2:$K$107,7,FALSE),VLOOKUP(A45,Water!$E$2:$J$7,6,FALSE)),VLOOKUP(A45,'Circular economy'!$E$2:$J$22,6,FALSE)),VLOOKUP(A45,'Pollution prevention'!$E$2:$J$7,6,FALSE)),VLOOKUP(A45,Biodiversity!$E$2:$J$3,6,FALSE))</f>
        <v>For vehicles of categories M1 and N1, specific emissions of CO2 defined in Article 3(1), point (h), of Regulation (EU) 2019/631 are not higher than the fleet-wide CO2 emissions targets(520)Vehicles are required to comply with the criteria for DNSH to pollution prevention and control specified in this section, including as regards CO2 emission levels.. The fleet-wide CO2 emissions target values to be considered are: until 31 December 2024: for NEDC values, the target values as specified in Article 1, paragraphs 2-3 of Regulation (EU) 2019/631: 95 gCO2/km for vehicles of category M1 and 147 gCO2/km for vehicles of category N1; for WLTP values, the EU fleet-wide target2021, as specified in Annex I to Regulation (EU) 2019/631, in Part A, point 6.0 for vehicles of category M1 and in Part B, point 6.0 for vehicles of category N1. Until the respective EU fleet-wide target2021 is published, those vehicles of category M1 and N1 whose CO2 emissions are only expressed according to WLTP test procedure will be applied a conversion factor of 1.21 and 1.24 respectively in order to account for the transition from NEDC to WLTP, resulting in the corresponding WLTP values of 115 gCO2/km for vehicles of category M1 and 182 gCO2/km for vehicles of category N1; from 1 January 2025, the target values as specified in Article 1, paragraph 4 of Regulation (EU) 2019/631.</v>
      </c>
      <c r="E45" s="39" t="s">
        <v>1270</v>
      </c>
      <c r="F45" s="39" t="s">
        <v>4253</v>
      </c>
      <c r="G45" s="39"/>
      <c r="H45" s="39"/>
      <c r="I45" s="39"/>
      <c r="J45" s="39"/>
      <c r="K45" s="39"/>
      <c r="L45" s="39"/>
      <c r="M45" s="39"/>
      <c r="N45" s="39"/>
      <c r="O45" s="39"/>
      <c r="P45" s="39"/>
      <c r="Q45" s="39"/>
      <c r="R45" s="39"/>
      <c r="S45" s="39"/>
      <c r="T45" s="39"/>
      <c r="U45" s="39"/>
      <c r="V45" s="39"/>
    </row>
    <row r="46" spans="1:22" ht="228">
      <c r="A46" s="39" t="s">
        <v>4067</v>
      </c>
      <c r="B46" s="42" t="str">
        <f>IFERROR(IFERROR(IFERROR(IFERROR(VLOOKUP(A46,'Climate adaptation'!$E$2:$K$107,7,FALSE),VLOOKUP(A46,Water!$E$2:$J$7,6,FALSE)),VLOOKUP(A46,'Circular economy'!$E$2:$J$22,6,FALSE)),VLOOKUP(A46,'Pollution prevention'!$E$2:$J$7,6,FALSE)),VLOOKUP(A46,Biodiversity!$E$2:$J$3,6,FALSE))</f>
        <v>1. The vehicles are not dedicated to the transport of fossil fuels. 2. For vehicles of category N2 and N3 falling under the scope of Regulation (EU) 2019/1242, specific direct CO2 emissions are equal to or lower than the reference CO2 emissions of all vehicles in the same sub-group, as defined in Article 3 of that Regulation(532)All vehicles are required to comply with the criteria for DNSH to pollution prevention and control specified in this section, including as regards CO2 emission levels..</v>
      </c>
      <c r="E46" s="39" t="s">
        <v>1288</v>
      </c>
      <c r="F46" s="39" t="s">
        <v>4255</v>
      </c>
      <c r="G46" s="39" t="s">
        <v>4254</v>
      </c>
      <c r="H46" s="39"/>
      <c r="I46" s="39"/>
      <c r="J46" s="39"/>
      <c r="K46" s="39"/>
      <c r="L46" s="39"/>
      <c r="M46" s="39"/>
      <c r="N46" s="39"/>
      <c r="O46" s="39"/>
      <c r="P46" s="39"/>
      <c r="Q46" s="39"/>
      <c r="R46" s="39"/>
      <c r="S46" s="39"/>
      <c r="T46" s="39"/>
      <c r="U46" s="39"/>
      <c r="V46" s="39"/>
    </row>
    <row r="47" spans="1:22" ht="84">
      <c r="A47" s="39" t="s">
        <v>4069</v>
      </c>
      <c r="B47" s="42" t="str">
        <f>IFERROR(IFERROR(IFERROR(IFERROR(VLOOKUP(A47,'Climate adaptation'!$E$2:$K$107,7,FALSE),VLOOKUP(A47,Water!$E$2:$J$7,6,FALSE)),VLOOKUP(A47,'Circular economy'!$E$2:$J$22,6,FALSE)),VLOOKUP(A47,'Pollution prevention'!$E$2:$J$7,6,FALSE)),VLOOKUP(A47,Biodiversity!$E$2:$J$3,6,FALSE))</f>
        <v>The vessels are not dedicated to the transport of fossil fuels.</v>
      </c>
      <c r="E47" s="39" t="s">
        <v>1299</v>
      </c>
      <c r="F47" s="39" t="s">
        <v>4256</v>
      </c>
      <c r="G47" s="39" t="s">
        <v>4257</v>
      </c>
      <c r="H47" s="39" t="s">
        <v>4258</v>
      </c>
      <c r="I47" s="39" t="s">
        <v>4259</v>
      </c>
      <c r="J47" s="39"/>
      <c r="K47" s="39"/>
      <c r="L47" s="39"/>
      <c r="M47" s="39"/>
      <c r="N47" s="39"/>
      <c r="O47" s="39"/>
      <c r="P47" s="39"/>
      <c r="Q47" s="39"/>
      <c r="R47" s="39"/>
      <c r="S47" s="39"/>
      <c r="T47" s="39"/>
      <c r="U47" s="39"/>
      <c r="V47" s="39"/>
    </row>
    <row r="48" spans="1:22" ht="48">
      <c r="A48" s="39" t="s">
        <v>4070</v>
      </c>
      <c r="B48" s="42" t="str">
        <f>IFERROR(IFERROR(IFERROR(IFERROR(VLOOKUP(A48,'Climate adaptation'!$E$2:$K$107,7,FALSE),VLOOKUP(A48,Water!$E$2:$J$7,6,FALSE)),VLOOKUP(A48,'Circular economy'!$E$2:$J$22,6,FALSE)),VLOOKUP(A48,'Pollution prevention'!$E$2:$J$7,6,FALSE)),VLOOKUP(A48,Biodiversity!$E$2:$J$3,6,FALSE))</f>
        <v>The vessels are not dedicated to the transport of fossil fuels.</v>
      </c>
      <c r="E48" s="39" t="s">
        <v>1313</v>
      </c>
      <c r="F48" s="39" t="s">
        <v>4261</v>
      </c>
      <c r="G48" s="39" t="s">
        <v>4262</v>
      </c>
      <c r="H48" s="39"/>
      <c r="I48" s="39"/>
      <c r="J48" s="39"/>
      <c r="K48" s="39"/>
      <c r="L48" s="39"/>
      <c r="M48" s="39"/>
      <c r="N48" s="39"/>
      <c r="O48" s="39"/>
      <c r="P48" s="39"/>
      <c r="Q48" s="39"/>
      <c r="R48" s="39"/>
      <c r="S48" s="39"/>
      <c r="T48" s="39"/>
      <c r="U48" s="39"/>
      <c r="V48" s="39"/>
    </row>
    <row r="49" spans="1:22" ht="24">
      <c r="A49" s="39" t="s">
        <v>4071</v>
      </c>
      <c r="B49" s="42" t="str">
        <f>IFERROR(IFERROR(IFERROR(IFERROR(VLOOKUP(A49,'Climate adaptation'!$E$2:$K$107,7,FALSE),VLOOKUP(A49,Water!$E$2:$J$7,6,FALSE)),VLOOKUP(A49,'Circular economy'!$E$2:$J$22,6,FALSE)),VLOOKUP(A49,'Pollution prevention'!$E$2:$J$7,6,FALSE)),VLOOKUP(A49,Biodiversity!$E$2:$J$3,6,FALSE))</f>
        <v>The vessels are not dedicated to the transport of fossil fuels.</v>
      </c>
      <c r="E49" s="39" t="s">
        <v>1337</v>
      </c>
      <c r="F49" s="39" t="s">
        <v>4260</v>
      </c>
      <c r="G49" s="39"/>
      <c r="H49" s="39"/>
      <c r="I49" s="39"/>
      <c r="J49" s="39"/>
      <c r="K49" s="39"/>
      <c r="L49" s="39"/>
      <c r="M49" s="39"/>
      <c r="N49" s="39"/>
      <c r="O49" s="39"/>
      <c r="P49" s="39"/>
      <c r="Q49" s="39"/>
      <c r="R49" s="39"/>
      <c r="S49" s="39"/>
      <c r="T49" s="39"/>
      <c r="U49" s="39"/>
      <c r="V49" s="39"/>
    </row>
    <row r="50" spans="1:22" ht="60">
      <c r="A50" s="39" t="s">
        <v>4073</v>
      </c>
      <c r="B50" s="42" t="str">
        <f>IFERROR(IFERROR(IFERROR(IFERROR(VLOOKUP(A50,'Climate adaptation'!$E$2:$K$107,7,FALSE),VLOOKUP(A50,Water!$E$2:$J$7,6,FALSE)),VLOOKUP(A50,'Circular economy'!$E$2:$J$22,6,FALSE)),VLOOKUP(A50,'Pollution prevention'!$E$2:$J$7,6,FALSE)),VLOOKUP(A50,Biodiversity!$E$2:$J$3,6,FALSE))</f>
        <v>The vessels are not dedicated to the transport of fossil fuels.</v>
      </c>
      <c r="E50" s="39" t="s">
        <v>1371</v>
      </c>
      <c r="F50" s="39" t="s">
        <v>4263</v>
      </c>
      <c r="G50" s="39" t="s">
        <v>4264</v>
      </c>
      <c r="H50" s="39"/>
      <c r="I50" s="39"/>
      <c r="J50" s="39"/>
      <c r="K50" s="39"/>
      <c r="L50" s="39"/>
      <c r="M50" s="39"/>
      <c r="N50" s="39"/>
      <c r="O50" s="39"/>
      <c r="P50" s="39"/>
      <c r="Q50" s="39"/>
      <c r="R50" s="39"/>
      <c r="S50" s="39"/>
      <c r="T50" s="39"/>
      <c r="U50" s="39"/>
      <c r="V50" s="39"/>
    </row>
    <row r="51" spans="1:22" ht="36">
      <c r="A51" s="39" t="s">
        <v>4075</v>
      </c>
      <c r="B51" s="42" t="str">
        <f>IFERROR(IFERROR(IFERROR(IFERROR(VLOOKUP(A51,'Climate adaptation'!$E$2:$K$107,7,FALSE),VLOOKUP(A51,Water!$E$2:$J$7,6,FALSE)),VLOOKUP(A51,'Circular economy'!$E$2:$J$22,6,FALSE)),VLOOKUP(A51,'Pollution prevention'!$E$2:$J$7,6,FALSE)),VLOOKUP(A51,Biodiversity!$E$2:$J$3,6,FALSE))</f>
        <v>The infrastructure is not dedicated to transportation or storage of fossil fuels. In case of new infrastructure or major renovation, the infrastructure has been climate proofed in accordance with the appropriate climate proofing practice that includes carbon footprinting and clearly defined shadow cost of carbon. Such carbon footprinting covers scope 1-3 emissions, and demonstrates that the infrastructure does not lead to additional relative greenhouse gas emissions, calculated on the basis of conservative assumptions, values and procedures.</v>
      </c>
      <c r="E51" s="39" t="s">
        <v>1379</v>
      </c>
      <c r="F51" s="39" t="s">
        <v>4265</v>
      </c>
      <c r="G51" s="39"/>
      <c r="H51" s="39"/>
      <c r="I51" s="39"/>
      <c r="J51" s="39"/>
      <c r="K51" s="39"/>
      <c r="L51" s="39"/>
      <c r="M51" s="39"/>
      <c r="N51" s="39"/>
      <c r="O51" s="39"/>
      <c r="P51" s="39"/>
      <c r="Q51" s="39"/>
      <c r="R51" s="39"/>
      <c r="S51" s="39"/>
      <c r="T51" s="39"/>
      <c r="U51" s="39"/>
      <c r="V51" s="39"/>
    </row>
    <row r="52" spans="1:22" ht="120">
      <c r="A52" s="39" t="s">
        <v>4082</v>
      </c>
      <c r="B52" s="42" t="str">
        <f>IFERROR(IFERROR(IFERROR(IFERROR(VLOOKUP(A52,'Climate adaptation'!$E$2:$K$107,7,FALSE),VLOOKUP(A52,Water!$E$2:$J$7,6,FALSE)),VLOOKUP(A52,'Circular economy'!$E$2:$J$22,6,FALSE)),VLOOKUP(A52,'Pollution prevention'!$E$2:$J$7,6,FALSE)),VLOOKUP(A52,Biodiversity!$E$2:$J$3,6,FALSE))</f>
        <v>The building is not dedicated to extraction, storage, transport or manufacture of fossil fuels. The Primary Energy Demand (PED)(616)The calculated amount of energy needed to meet the energy demand associated with the typical uses of a building expressed by a numeric indicator of total primary energy use in kWh/m2 per year and based on the relevant national calculation methodology and as displayed on the Energy Performance Certificate (EPC). setting out the energy performance of the building resulting from the construction does not exceed the threshold set for the nearly zero-energy building (NZEB) requirements in national regulation implementing Directive 2010/31/EU. The energy performance is certified using an as built Energy Performance Certificate (EPC).</v>
      </c>
      <c r="E52" s="39" t="s">
        <v>1387</v>
      </c>
      <c r="F52" s="39" t="s">
        <v>4266</v>
      </c>
      <c r="G52" s="39" t="s">
        <v>4267</v>
      </c>
      <c r="H52" s="39"/>
      <c r="I52" s="39"/>
      <c r="J52" s="39"/>
      <c r="K52" s="39"/>
      <c r="L52" s="39"/>
      <c r="M52" s="39"/>
      <c r="N52" s="39"/>
      <c r="O52" s="39"/>
      <c r="P52" s="39"/>
      <c r="Q52" s="39"/>
      <c r="R52" s="39"/>
      <c r="S52" s="39"/>
      <c r="T52" s="39"/>
      <c r="U52" s="39"/>
      <c r="V52" s="39"/>
    </row>
    <row r="53" spans="1:22" ht="24">
      <c r="A53" s="39" t="s">
        <v>4083</v>
      </c>
      <c r="B53" s="42" t="str">
        <f>IFERROR(IFERROR(IFERROR(IFERROR(VLOOKUP(A53,'Climate adaptation'!$E$2:$K$107,7,FALSE),VLOOKUP(A53,Water!$E$2:$J$7,6,FALSE)),VLOOKUP(A53,'Circular economy'!$E$2:$J$22,6,FALSE)),VLOOKUP(A53,'Pollution prevention'!$E$2:$J$7,6,FALSE)),VLOOKUP(A53,Biodiversity!$E$2:$J$3,6,FALSE))</f>
        <v>The building is not dedicated to extraction, storage, transport or manufacture of fossil fuels.</v>
      </c>
      <c r="E53" s="39" t="s">
        <v>1403</v>
      </c>
      <c r="F53" s="39" t="s">
        <v>4268</v>
      </c>
      <c r="G53" s="39"/>
      <c r="H53" s="39"/>
      <c r="I53" s="39"/>
      <c r="J53" s="39"/>
      <c r="K53" s="39"/>
      <c r="L53" s="39"/>
      <c r="M53" s="39"/>
      <c r="N53" s="39"/>
      <c r="O53" s="39"/>
      <c r="P53" s="39"/>
      <c r="Q53" s="39"/>
      <c r="R53" s="39"/>
      <c r="S53" s="39"/>
      <c r="T53" s="39"/>
      <c r="U53" s="39"/>
      <c r="V53" s="39"/>
    </row>
    <row r="54" spans="1:22" ht="36">
      <c r="A54" s="39" t="s">
        <v>4084</v>
      </c>
      <c r="B54" s="42" t="str">
        <f>IFERROR(IFERROR(IFERROR(IFERROR(VLOOKUP(A54,'Climate adaptation'!$E$2:$K$107,7,FALSE),VLOOKUP(A54,Water!$E$2:$J$7,6,FALSE)),VLOOKUP(A54,'Circular economy'!$E$2:$J$22,6,FALSE)),VLOOKUP(A54,'Pollution prevention'!$E$2:$J$7,6,FALSE)),VLOOKUP(A54,Biodiversity!$E$2:$J$3,6,FALSE))</f>
        <v>The building is not dedicated to extraction, storage, transport or manufacture of fossil fuels.</v>
      </c>
      <c r="E54" s="39" t="s">
        <v>1411</v>
      </c>
      <c r="F54" s="39" t="s">
        <v>4268</v>
      </c>
      <c r="G54" s="39" t="s">
        <v>4269</v>
      </c>
      <c r="H54" s="39"/>
      <c r="I54" s="39"/>
      <c r="J54" s="39"/>
      <c r="K54" s="39"/>
      <c r="L54" s="39"/>
      <c r="M54" s="39"/>
      <c r="N54" s="39"/>
      <c r="O54" s="39"/>
      <c r="P54" s="39"/>
      <c r="Q54" s="39"/>
      <c r="R54" s="39"/>
      <c r="S54" s="39"/>
      <c r="T54" s="39"/>
      <c r="U54" s="39"/>
      <c r="V54" s="39"/>
    </row>
    <row r="55" spans="1:22" ht="295">
      <c r="A55" s="39" t="s">
        <v>4085</v>
      </c>
      <c r="B55" s="42" t="str">
        <f>IFERROR(IFERROR(IFERROR(IFERROR(VLOOKUP(A55,'Climate adaptation'!$E$2:$K$107,7,FALSE),VLOOKUP(A55,Water!$E$2:$J$7,6,FALSE)),VLOOKUP(A55,'Circular economy'!$E$2:$J$22,6,FALSE)),VLOOKUP(A55,'Pollution prevention'!$E$2:$J$7,6,FALSE)),VLOOKUP(A55,Biodiversity!$E$2:$J$3,6,FALSE))</f>
        <v>The building is not dedicated to extraction, storage, transport or manufacture of fossil fuels.</v>
      </c>
      <c r="E55" s="39" t="s">
        <v>1425</v>
      </c>
      <c r="F55" s="39" t="s">
        <v>4268</v>
      </c>
      <c r="G55" s="39" t="s">
        <v>4269</v>
      </c>
      <c r="H55" s="39" t="s">
        <v>4270</v>
      </c>
      <c r="I55" s="39" t="s">
        <v>4271</v>
      </c>
      <c r="J55" s="39"/>
      <c r="K55" s="39"/>
      <c r="L55" s="39"/>
      <c r="M55" s="39"/>
      <c r="N55" s="39"/>
      <c r="O55" s="39"/>
      <c r="P55" s="39"/>
      <c r="Q55" s="39"/>
      <c r="R55" s="39"/>
      <c r="S55" s="39"/>
      <c r="T55" s="39"/>
      <c r="U55" s="39"/>
      <c r="V55" s="39"/>
    </row>
    <row r="56" spans="1:22" ht="60">
      <c r="A56" s="39" t="s">
        <v>4086</v>
      </c>
      <c r="B56" s="42" t="str">
        <f>IFERROR(IFERROR(IFERROR(IFERROR(VLOOKUP(A56,'Climate adaptation'!$E$2:$K$107,7,FALSE),VLOOKUP(A56,Water!$E$2:$J$7,6,FALSE)),VLOOKUP(A56,'Circular economy'!$E$2:$J$22,6,FALSE)),VLOOKUP(A56,'Pollution prevention'!$E$2:$J$7,6,FALSE)),VLOOKUP(A56,Biodiversity!$E$2:$J$3,6,FALSE))</f>
        <v>The building is not dedicated to extraction, storage, transport or manufacture of fossil fuels.</v>
      </c>
      <c r="E56" s="39" t="s">
        <v>1433</v>
      </c>
      <c r="F56" s="39" t="s">
        <v>4268</v>
      </c>
      <c r="G56" s="39" t="s">
        <v>4272</v>
      </c>
      <c r="H56" s="39"/>
      <c r="I56" s="39"/>
      <c r="J56" s="39"/>
      <c r="K56" s="39"/>
      <c r="L56" s="39"/>
      <c r="M56" s="39"/>
      <c r="N56" s="39"/>
      <c r="O56" s="39"/>
      <c r="P56" s="39"/>
      <c r="Q56" s="39"/>
      <c r="R56" s="39"/>
      <c r="S56" s="39"/>
      <c r="T56" s="39"/>
      <c r="U56" s="39"/>
      <c r="V56" s="39"/>
    </row>
    <row r="57" spans="1:22" ht="72">
      <c r="A57" s="39" t="s">
        <v>4087</v>
      </c>
      <c r="B57" s="42" t="str">
        <f>IFERROR(IFERROR(IFERROR(IFERROR(VLOOKUP(A57,'Climate adaptation'!$E$2:$K$107,7,FALSE),VLOOKUP(A57,Water!$E$2:$J$7,6,FALSE)),VLOOKUP(A57,'Circular economy'!$E$2:$J$22,6,FALSE)),VLOOKUP(A57,'Pollution prevention'!$E$2:$J$7,6,FALSE)),VLOOKUP(A57,Biodiversity!$E$2:$J$3,6,FALSE))</f>
        <v>The building is not dedicated to extraction, storage, transport or manufacture of fossil fuels.</v>
      </c>
      <c r="E57" s="39" t="s">
        <v>1440</v>
      </c>
      <c r="F57" s="39" t="s">
        <v>4273</v>
      </c>
      <c r="G57" s="39"/>
      <c r="H57" s="39"/>
      <c r="I57" s="39"/>
      <c r="J57" s="39"/>
      <c r="K57" s="39"/>
      <c r="L57" s="39"/>
      <c r="M57" s="39"/>
      <c r="N57" s="39"/>
      <c r="O57" s="39"/>
      <c r="P57" s="39"/>
      <c r="Q57" s="39"/>
      <c r="R57" s="39"/>
      <c r="S57" s="39"/>
      <c r="T57" s="39"/>
      <c r="U57" s="39"/>
      <c r="V57" s="39"/>
    </row>
    <row r="58" spans="1:22" ht="132">
      <c r="A58" s="39" t="s">
        <v>4088</v>
      </c>
      <c r="B58" s="42" t="str">
        <f>IFERROR(IFERROR(IFERROR(IFERROR(VLOOKUP(A58,'Climate adaptation'!$E$2:$K$107,7,FALSE),VLOOKUP(A58,Water!$E$2:$J$7,6,FALSE)),VLOOKUP(A58,'Circular economy'!$E$2:$J$22,6,FALSE)),VLOOKUP(A58,'Pollution prevention'!$E$2:$J$7,6,FALSE)),VLOOKUP(A58,Biodiversity!$E$2:$J$3,6,FALSE))</f>
        <v>The building is not dedicated to extraction, storage, transport or manufacture of fossil fuels. For buildings built before 31 December 2020, the building has at least an Energy Performance Certificate (EPC) class C. As an alternative, the building is within the top 30% of the national or regional building stock expressed as operational Primary Energy Demand (PED) and demonstrated by adequate evidence, which at least compares the performance of the relevant asset to the performance of the national or regional stock built before 31 December 2020 and at least distinguishes between residential and non-residential buildings. For buildings built after 31 December 2020, the Primary Energy Demand (PED)(671)The calculated amount of energy needed to meet the energy demand associated with the typical uses of a building expressed by a numeric indicator of total primary energy use in kWh/m2 per year and based on the relevant national calculation methodology and as displayed on the Energy Performance Certificate (EPC). defining the energy performance of the building resulting from the construction does not exceed the threshold set for the nearly zero-energy building (NZEB) requirements in national regulation implementing Directive 2010/31/EU. The energy performance is certified using an as built Energy Performance Certificate (EPC).</v>
      </c>
      <c r="E58" s="39" t="s">
        <v>1447</v>
      </c>
      <c r="F58" s="39" t="s">
        <v>4268</v>
      </c>
      <c r="G58" s="39" t="s">
        <v>4274</v>
      </c>
      <c r="H58" s="39" t="s">
        <v>4275</v>
      </c>
      <c r="I58" s="39" t="s">
        <v>4276</v>
      </c>
      <c r="J58" s="39" t="s">
        <v>4277</v>
      </c>
      <c r="K58" s="39"/>
      <c r="L58" s="39"/>
      <c r="M58" s="39"/>
      <c r="N58" s="39"/>
      <c r="O58" s="39"/>
      <c r="P58" s="39"/>
      <c r="Q58" s="39"/>
      <c r="R58" s="39"/>
      <c r="S58" s="39"/>
      <c r="T58" s="39"/>
      <c r="U58" s="39"/>
      <c r="V58" s="39"/>
    </row>
    <row r="59" spans="1:22" ht="132">
      <c r="A59" s="39" t="s">
        <v>4089</v>
      </c>
      <c r="B59" s="42" t="str">
        <f>IFERROR(IFERROR(IFERROR(IFERROR(VLOOKUP(A59,'Climate adaptation'!$E$2:$K$107,7,FALSE),VLOOKUP(A59,Water!$E$2:$J$7,6,FALSE)),VLOOKUP(A59,'Circular economy'!$E$2:$J$22,6,FALSE)),VLOOKUP(A59,'Pollution prevention'!$E$2:$J$7,6,FALSE)),VLOOKUP(A59,Biodiversity!$E$2:$J$3,6,FALSE))</f>
        <v>The activity has demonstrated best efforts to implement the relevant practices listed as “expected practices” in the most recent version of the European Code of Conduct on Data Centre Energy Efficiency(678)The most recent version of the European Code of Conduct on Data Centre Energy Efficiency is the latest version published at the Joint Research Centre European Energy Efficiency Platform (E3P) website, https://e3p.jrc.ec.europa.eu/communities/data-centres-code-conduct, with a transition period of six months starting from the day of its publication (the 2021 version is available at https://e3p.jrc.ec.europa.eu/publications/2021-best-practice-guidelines-eu-code-conduct-data-centre-energy-efficiency)., or in CEN-CENELEC document CLC TR50600-99-1 “Data centre facilities and infrastructures - Part 99-1: Recommended practices for energy management”(679)Issued on 1 July 2019 by the European Committee for Standardization (CEN) and the European Committee for Electrotechnical Standardization (CENELEC), (version of [adoption date]: https://www.cenelec.eu/dyn/www/f?p=104:110:508227404055501::::FSP_ORG_ID,FSP_PROJECT,FSP_LANG_ID:1258297,65095,25). and has implemented all expected practices that have been assigned the maximum value of 5 according to the most recent version of the European Code of Conduct on Data Centre Energy Efficiency.</v>
      </c>
      <c r="E59" s="39" t="s">
        <v>1456</v>
      </c>
      <c r="F59" s="39" t="s">
        <v>4268</v>
      </c>
      <c r="G59" s="39" t="s">
        <v>4274</v>
      </c>
      <c r="H59" s="39" t="s">
        <v>4278</v>
      </c>
      <c r="I59" s="39" t="s">
        <v>4276</v>
      </c>
      <c r="J59" s="39" t="s">
        <v>4277</v>
      </c>
      <c r="K59" s="39"/>
      <c r="L59" s="39"/>
      <c r="M59" s="39"/>
      <c r="N59" s="39"/>
      <c r="O59" s="39"/>
      <c r="P59" s="39"/>
      <c r="Q59" s="39"/>
      <c r="R59" s="39"/>
      <c r="S59" s="39"/>
      <c r="T59" s="39"/>
      <c r="U59" s="39"/>
      <c r="V59" s="39"/>
    </row>
    <row r="60" spans="1:22" ht="60">
      <c r="A60" s="39" t="s">
        <v>4091</v>
      </c>
      <c r="B60" s="42" t="str">
        <f>IFERROR(IFERROR(IFERROR(IFERROR(VLOOKUP(A60,'Climate adaptation'!$E$2:$K$107,7,FALSE),VLOOKUP(A60,Water!$E$2:$J$7,6,FALSE)),VLOOKUP(A60,'Circular economy'!$E$2:$J$22,6,FALSE)),VLOOKUP(A60,'Pollution prevention'!$E$2:$J$7,6,FALSE)),VLOOKUP(A60,Biodiversity!$E$2:$J$3,6,FALSE))</f>
        <v>The activity is not undertaken for the purposes of fossil fuel extraction, transport or use. The projected life-cycle GHG emissions from the researched technology, product or other solution do not undermine GHG mitigation objectives under the Paris Agreement or hinder the deployment of climate mitigation solutions.</v>
      </c>
      <c r="E60" s="39" t="s">
        <v>1475</v>
      </c>
      <c r="F60" s="39" t="s">
        <v>4279</v>
      </c>
      <c r="G60" s="39" t="s">
        <v>4280</v>
      </c>
      <c r="H60" s="39"/>
      <c r="I60" s="39"/>
      <c r="J60" s="39"/>
      <c r="K60" s="39"/>
      <c r="L60" s="39"/>
      <c r="M60" s="39"/>
      <c r="N60" s="39"/>
      <c r="O60" s="39"/>
      <c r="P60" s="39"/>
      <c r="Q60" s="39"/>
      <c r="R60" s="39"/>
      <c r="S60" s="39"/>
      <c r="T60" s="39"/>
      <c r="U60" s="39"/>
      <c r="V60" s="39"/>
    </row>
    <row r="61" spans="1:22" ht="48">
      <c r="A61" s="39" t="s">
        <v>4095</v>
      </c>
      <c r="B61" s="42" t="str">
        <f>IFERROR(IFERROR(IFERROR(IFERROR(VLOOKUP(A61,'Climate adaptation'!$E$2:$K$107,7,FALSE),VLOOKUP(A61,Water!$E$2:$J$7,6,FALSE)),VLOOKUP(A61,'Circular economy'!$E$2:$J$22,6,FALSE)),VLOOKUP(A61,'Pollution prevention'!$E$2:$J$7,6,FALSE)),VLOOKUP(A61,Biodiversity!$E$2:$J$3,6,FALSE))</f>
        <v>The greenhouse gas emissions from the desalination plant do not exceed 1080 gCO2e/m3 of freshwater produced (includingtreatments, pumping and brine disposal and the related energy use).</v>
      </c>
      <c r="E61" s="39" t="s">
        <v>1484</v>
      </c>
      <c r="F61" s="39" t="s">
        <v>4281</v>
      </c>
      <c r="G61" s="39" t="s">
        <v>4282</v>
      </c>
      <c r="H61" s="39"/>
      <c r="I61" s="39"/>
      <c r="J61" s="39"/>
      <c r="K61" s="39"/>
      <c r="L61" s="39"/>
      <c r="M61" s="39"/>
      <c r="N61" s="39"/>
      <c r="O61" s="39"/>
      <c r="P61" s="39"/>
      <c r="Q61" s="39"/>
      <c r="R61" s="39"/>
      <c r="S61" s="39"/>
      <c r="T61" s="39"/>
      <c r="U61" s="39"/>
      <c r="V61" s="39"/>
    </row>
    <row r="62" spans="1:22" ht="36">
      <c r="A62" s="39" t="s">
        <v>4096</v>
      </c>
      <c r="B62" s="42" t="str">
        <f>IFERROR(IFERROR(IFERROR(IFERROR(VLOOKUP(A62,'Climate adaptation'!$E$2:$K$107,7,FALSE),VLOOKUP(A62,Water!$E$2:$J$7,6,FALSE)),VLOOKUP(A62,'Circular economy'!$E$2:$J$22,6,FALSE)),VLOOKUP(A62,'Pollution prevention'!$E$2:$J$7,6,FALSE)),VLOOKUP(A62,Biodiversity!$E$2:$J$3,6,FALSE))</f>
        <v>The infrastructure is not dedicated to transportation or storage of fossil fuels. In case of new infrastructure or major renovation, the infrastructure has been climate proofed in accordance with the appropriate climate proofing practice that includes carbon footprinting and clearly defined shadow cost of carbon. Such carbon footprinting covers scope 1-3 emissions, and demonstrates that the infrastructure does not lead to additional relative greenhouse gas emissions, calculated on the basis of conservative assumptions, values and procedures.</v>
      </c>
      <c r="E62" s="39" t="s">
        <v>1491</v>
      </c>
      <c r="F62" s="39" t="s">
        <v>4283</v>
      </c>
      <c r="G62" s="39"/>
      <c r="H62" s="39"/>
      <c r="I62" s="39"/>
      <c r="J62" s="39"/>
      <c r="K62" s="39"/>
      <c r="L62" s="39"/>
      <c r="M62" s="39"/>
      <c r="N62" s="39"/>
      <c r="O62" s="39"/>
      <c r="P62" s="39"/>
      <c r="Q62" s="39"/>
      <c r="R62" s="39"/>
      <c r="S62" s="39"/>
      <c r="T62" s="39"/>
      <c r="U62" s="39"/>
      <c r="V62" s="39"/>
    </row>
    <row r="63" spans="1:22" ht="96">
      <c r="A63" s="39" t="s">
        <v>4097</v>
      </c>
      <c r="B63" s="42" t="str">
        <f>IFERROR(IFERROR(IFERROR(IFERROR(VLOOKUP(A63,'Climate adaptation'!$E$2:$K$107,7,FALSE),VLOOKUP(A63,Water!$E$2:$J$7,6,FALSE)),VLOOKUP(A63,'Circular economy'!$E$2:$J$22,6,FALSE)),VLOOKUP(A63,'Pollution prevention'!$E$2:$J$7,6,FALSE)),VLOOKUP(A63,Biodiversity!$E$2:$J$3,6,FALSE))</f>
        <v>The infrastructure is not dedicated to transportation or storage of fossil fuels. In case of new infrastructure or major renovation, the infrastructure has been climate proofed in accordance with the appropriate climate proofing practice that includes carbon footprinting and clearly defined shadow cost of carbon. Such carbon footprinting covers scope 1-3 emissions, and demonstrates that the infrastructure does not lead to additional relative greenhouse gas emissions, calculated on the basis of conservative assumptions, values and procedures.</v>
      </c>
      <c r="E63" s="39" t="s">
        <v>1500</v>
      </c>
      <c r="F63" s="39" t="s">
        <v>4284</v>
      </c>
      <c r="G63" s="39" t="s">
        <v>4285</v>
      </c>
      <c r="H63" s="39" t="s">
        <v>4286</v>
      </c>
      <c r="I63" s="39"/>
      <c r="J63" s="39"/>
      <c r="K63" s="39"/>
      <c r="L63" s="39"/>
      <c r="M63" s="39"/>
      <c r="N63" s="39"/>
      <c r="O63" s="39"/>
      <c r="P63" s="39"/>
      <c r="Q63" s="39"/>
      <c r="R63" s="39"/>
      <c r="S63" s="39"/>
      <c r="T63" s="39"/>
      <c r="U63" s="39"/>
      <c r="V63" s="39"/>
    </row>
    <row r="64" spans="1:22" ht="36">
      <c r="A64" s="39" t="s">
        <v>4098</v>
      </c>
      <c r="B64" s="42" t="str">
        <f>IFERROR(IFERROR(IFERROR(IFERROR(VLOOKUP(A64,'Climate adaptation'!$E$2:$K$107,7,FALSE),VLOOKUP(A64,Water!$E$2:$J$7,6,FALSE)),VLOOKUP(A64,'Circular economy'!$E$2:$J$22,6,FALSE)),VLOOKUP(A64,'Pollution prevention'!$E$2:$J$7,6,FALSE)),VLOOKUP(A64,Biodiversity!$E$2:$J$3,6,FALSE))</f>
        <v>The infrastructure is not dedicated to transportation or storage of fossil fuels. In case of new infrastructure or major renovation, the infrastructure has been climate proofed in accordance with the appropriate climate proofing practice that includes carbon footprinting and clearly defined shadow cost of carbon. Such carbon footprinting covers scope 1-3 emissions, and demonstrates that the infrastructure does not lead to additional relative greenhouse gas emissions, calculated on the basis of conservative assumptions, values and procedures.</v>
      </c>
    </row>
    <row r="65" spans="1:2" ht="24">
      <c r="A65" s="39" t="s">
        <v>4102</v>
      </c>
      <c r="B65" s="42" t="str">
        <f>IFERROR(IFERROR(IFERROR(IFERROR(VLOOKUP(A65,'Climate adaptation'!$E$2:$K$107,7,FALSE),VLOOKUP(A65,Water!$E$2:$J$7,6,FALSE)),VLOOKUP(A65,'Circular economy'!$E$2:$J$22,6,FALSE)),VLOOKUP(A65,'Pollution prevention'!$E$2:$J$7,6,FALSE)),VLOOKUP(A65,Biodiversity!$E$2:$J$3,6,FALSE))</f>
        <v>The activity is not undertaken for the purposes of fossil fuel extraction or fossil fuel transport.</v>
      </c>
    </row>
    <row r="66" spans="1:2" ht="24">
      <c r="A66" s="39" t="s">
        <v>4103</v>
      </c>
      <c r="B66" s="42" t="str">
        <f>IFERROR(IFERROR(IFERROR(IFERROR(VLOOKUP(A66,'Climate adaptation'!$E$2:$K$107,7,FALSE),VLOOKUP(A66,Water!$E$2:$J$7,6,FALSE)),VLOOKUP(A66,'Circular economy'!$E$2:$J$22,6,FALSE)),VLOOKUP(A66,'Pollution prevention'!$E$2:$J$7,6,FALSE)),VLOOKUP(A66,Biodiversity!$E$2:$J$3,6,FALSE))</f>
        <v>The activity is not undertaken on fossil fuel extraction, storage, transport or manufacture facilities.</v>
      </c>
    </row>
    <row r="67" spans="1:2" ht="24">
      <c r="A67" s="39" t="s">
        <v>4104</v>
      </c>
      <c r="B67" s="42" t="str">
        <f>IFERROR(IFERROR(IFERROR(IFERROR(VLOOKUP(A67,'Climate adaptation'!$E$2:$K$107,7,FALSE),VLOOKUP(A67,Water!$E$2:$J$7,6,FALSE)),VLOOKUP(A67,'Circular economy'!$E$2:$J$22,6,FALSE)),VLOOKUP(A67,'Pollution prevention'!$E$2:$J$7,6,FALSE)),VLOOKUP(A67,Biodiversity!$E$2:$J$3,6,FALSE))</f>
        <v>The activity does not include insurance of the extraction, storage, transport or manufacture of fossil fuels or insurance of vehicles, property or other assets dedicated to such purposes.</v>
      </c>
    </row>
    <row r="68" spans="1:2" ht="24">
      <c r="A68" s="39" t="s">
        <v>4105</v>
      </c>
      <c r="B68" s="42" t="str">
        <f>IFERROR(IFERROR(IFERROR(IFERROR(VLOOKUP(A68,'Climate adaptation'!$E$2:$K$107,7,FALSE),VLOOKUP(A68,Water!$E$2:$J$7,6,FALSE)),VLOOKUP(A68,'Circular economy'!$E$2:$J$22,6,FALSE)),VLOOKUP(A68,'Pollution prevention'!$E$2:$J$7,6,FALSE)),VLOOKUP(A68,Biodiversity!$E$2:$J$3,6,FALSE))</f>
        <v>The reinsurance activity does not cover cession of insurance of the extraction, storage, transport or manufacture of fossil fuels or the cession of insurance of vehicles, property or other assets dedicated to such purposes.</v>
      </c>
    </row>
    <row r="69" spans="1:2" ht="156">
      <c r="A69" s="39" t="s">
        <v>4111</v>
      </c>
      <c r="B69" s="42" t="str">
        <f>IFERROR(IFERROR(IFERROR(IFERROR(VLOOKUP(A69,'Climate adaptation'!$E$2:$K$107,7,FALSE),VLOOKUP(A69,Water!$E$2:$J$7,6,FALSE)),VLOOKUP(A69,'Circular economy'!$E$2:$J$22,6,FALSE)),VLOOKUP(A69,'Pollution prevention'!$E$2:$J$7,6,FALSE)),VLOOKUP(A69,Biodiversity!$E$2:$J$3,6,FALSE))</f>
        <v>1. The operator of this activity has developed and implemented a climate change mitigation and environmental protection plan that: identifies key harmful climate impacts of their assets and operations relevant for climate change mitigation, including impacts from: Scope 1 GHG emissions(749)‘Scope 1 GHG emissions’ means the direct greenhouse gas emissions occurring from sources that are owned or controlled by the operator including GHG emissions of land, water and air emergency transport.; Scope 2 GHG emissions(750)‘Scope 2 GHG emissions’ means the indirect greenhouse gas emissions from the generation of the electricity consumed by the operator.; Scope 3 GHG emissions(751)‘Scope 3 GHG emissions’ means all indirect greenhouse gas emissions not covered in scope 2. See Climate Charter, Humanitarian Carbon Calculator, 2023, for guidance on how to calculate the carbon footprint of humanitarian organisations, https://www.climate-charter.org/humanitarian-carbon-calculator/?mc_phishing_protection_id=28048-cedhffn0s0v87m293gdg&amp;utm_source=linkedin&amp;utm_medium=social&amp;linkId=100000177784934.; defines the necessary measures to minimise the identified harmful impacts of the activity on climate, while achieving the main purpose of the emergency service; explains the level of improvement achievable with the implementation of the proposed measures and includes a timeline for the implementation of those measures; monitors and documents the implementation of the identified measures in accordance with the time plan and the level of improvements achieved. 2. The climate change mitigation and environmental protection plan is: based on best available scientific evidence, which is publicly disclosed; developed in consultation with relevant stakeholders, including environmental protection authorities; updated where the characteristics and operation of the activity change significantly in a way that alters the nature or scale of impacts on the climate and the environment; for firefighting operations, complies with Article 11 of Regulation 517/2014 of the European Parliament and of the Council(752)Regulation (EU) No 517/2014 of the European Parliament and of the Council of 16 April 2014 on fluorinated greenhouse gases and repealing Regulation (EC) No 842/2006 (OJ L 150, 20.5.2014, p. 195)..</v>
      </c>
    </row>
    <row r="70" spans="1:2" ht="36">
      <c r="A70" s="39" t="s">
        <v>4116</v>
      </c>
      <c r="B70" s="42" t="str">
        <f>IFERROR(IFERROR(IFERROR(IFERROR(VLOOKUP(A70,'Climate adaptation'!$E$2:$K$107,7,FALSE),VLOOKUP(A70,Water!$E$2:$J$7,6,FALSE)),VLOOKUP(A70,'Circular economy'!$E$2:$J$22,6,FALSE)),VLOOKUP(A70,'Pollution prevention'!$E$2:$J$7,6,FALSE)),VLOOKUP(A70,Biodiversity!$E$2:$J$3,6,FALSE))</f>
        <v>An assessment of the direct GHG emissions from the centralised waste water system, including collection (sewer network) and treatment, has been performed. The results are disclosed to investors and clients on demand(8)For example, in line with IPCC guidelines for national GHG inventories for waste water treatment, version of [adoption date] available at https://www.ipcc-nggip.iges.or.jp/public/2019rf/pdf/5_Volume5/19R_V5_6_Ch06_Wastewater.pdf.. For anaerobic digestion of sewage sludge, a monitoring plan is in place for methane leakage at the facility.</v>
      </c>
    </row>
    <row r="71" spans="1:2" ht="36">
      <c r="A71" s="39" t="s">
        <v>4118</v>
      </c>
      <c r="B71" s="42" t="str">
        <f>IFERROR(IFERROR(IFERROR(IFERROR(VLOOKUP(A71,'Climate adaptation'!$E$2:$K$107,7,FALSE),VLOOKUP(A71,Water!$E$2:$J$7,6,FALSE)),VLOOKUP(A71,'Circular economy'!$E$2:$J$22,6,FALSE)),VLOOKUP(A71,'Pollution prevention'!$E$2:$J$7,6,FALSE)),VLOOKUP(A71,Biodiversity!$E$2:$J$3,6,FALSE))</f>
        <v>The activity does not involve the degradation of land and marine environment with high carbon stock(16)Land with high-carbon stock means wetlands, including peatland, and continuously forested areas within the meaning of Article 29(4)(a), (b) and (c) of Directive (EU) 2018/2001 of the European Parliament and of the Council of 11 December 2018 on the promotion of the use of energy from renewable sources (OJ L 328, 21.12.2018, p. 82-209)..</v>
      </c>
    </row>
    <row r="72" spans="1:2" ht="120">
      <c r="A72" s="39" t="s">
        <v>1996</v>
      </c>
      <c r="B72" s="42" t="str">
        <f>IFERROR(IFERROR(IFERROR(IFERROR(VLOOKUP(A72,'Climate adaptation'!$E$2:$K$107,7,FALSE),VLOOKUP(A72,Water!$E$2:$J$7,6,FALSE)),VLOOKUP(A72,'Circular economy'!$E$2:$J$22,6,FALSE)),VLOOKUP(A72,'Pollution prevention'!$E$2:$J$7,6,FALSE)),VLOOKUP(A72,Biodiversity!$E$2:$J$3,6,FALSE))</f>
        <v>For plastic manufactured from chemical recycled feedstock, life-cycle GHG emissions of the manufactured plastic, excluding any calculated credits from the production of fuels, are lower than the life-cycle GHG emissions of the equivalent plastic in primary form manufactured from fossil fuel feedstock. Life-cycle GHG emissions are calculated using Commission Recommendation 2021/2279/EU(10)Commission Recommendation (EU) 2021/2279 of 15 December 2021 on the use of the Environmental Footprint methods to measure and communicate the life cycle environmental performance of products and organisations (OJ L 471, 30.12.2021, p. 1). or, alternatively, using ISO 14067:2018(11)ISO Standard 14067:2018, Greenhouse gases – carbon footprint of products – requirements and guidelines for quantification (version of [adoption date]: https://www.iso.org/standard/71206.html). or ISO 14064-1:2018(12)ISO standard 14064-1:2018, Greenhouse gases — Part 1: Specification with guidance at the organization level for quantification and reporting of greenhouse gas emissions and removals (version of [adoption date]: https://www.iso.org/standard/66453.html).. Quantified life-cycle GHG emissions are verified by an independent third party. Life-cycle GHG emissions of plastic manufactured from sustainable bio-waste feedstock are lower than the life-cycle GHG emissions of the equivalent plastics in primary form manufactured from fossil fuel feedstock. Life-cycle GHG emissions are calculated using Recommendation 2013/179/EU or, alternatively, using ISO 14067:2018 or ISO 14064-1:2018. Quantified life-cycle GHG emissions are verified by an independent third party.</v>
      </c>
    </row>
    <row r="73" spans="1:2" ht="96">
      <c r="A73" s="39" t="s">
        <v>4120</v>
      </c>
      <c r="B73" s="42" t="str">
        <f>IFERROR(IFERROR(IFERROR(IFERROR(VLOOKUP(A73,'Climate adaptation'!$E$2:$K$107,7,FALSE),VLOOKUP(A73,Water!$E$2:$J$7,6,FALSE)),VLOOKUP(A73,'Circular economy'!$E$2:$J$22,6,FALSE)),VLOOKUP(A73,'Pollution prevention'!$E$2:$J$7,6,FALSE)),VLOOKUP(A73,Biodiversity!$E$2:$J$3,6,FALSE))</f>
        <v>Where the manufactured product contains refrigerants, it complies with the GWP performance laid down in the Regulation (EU) No 517/2014 of the European Parliament and of the Council(34)Regulation (EU) No 517/2014 of the European Parliament and of the Council of 16 April 2014 on fluorinated greenhouse gases and repealing Regulation (EC) No 842/2006 (OJ L 150, 20.5.2014, p. 195).. The activity does not manufacture products containing Sulfur hexafluoride (SF6). Where applicable, the manufactured product does not score lower than the third significantly populated class(35)The requirement targets the three highest classes of energy efficiency that are populated, in which at least some products are on the market. To understand which classes are the highest populated in which at least some products are on the market, an overview of the available products on the market (based on official data) is provided by European Product Database for Energy Labelling. of energy efficiency in accordance with Regulation (EU) 2017/1369 of the European Parliament and of the Council and delegated acts adopted under that Regulation(36)Regulation (EU) 2017/1369 of the European Parliament and of the Council 4 July 2017 setting a framework for energy labelling and repealing Directive 2010/30/EU (OJ L 198, 28.7.2017, p.1)..</v>
      </c>
    </row>
    <row r="74" spans="1:2" ht="36">
      <c r="A74" s="39" t="s">
        <v>4122</v>
      </c>
      <c r="B74" s="42" t="str">
        <f>IFERROR(IFERROR(IFERROR(IFERROR(VLOOKUP(A74,'Climate adaptation'!$E$2:$K$107,7,FALSE),VLOOKUP(A74,Water!$E$2:$J$7,6,FALSE)),VLOOKUP(A74,'Circular economy'!$E$2:$J$22,6,FALSE)),VLOOKUP(A74,'Pollution prevention'!$E$2:$J$7,6,FALSE)),VLOOKUP(A74,Biodiversity!$E$2:$J$3,6,FALSE))</f>
        <v>For the production of reclaimed water, an assessment of the direct GHG emissions from the reuse treatment, has been performed(42)For example, following IPCC guidelines for national GHG inventories for waste water treatment (version of [adoption date]: https://www.ipccnggip.iges.or.jp/public/2019rf/pdf/5_Volume5/19R_V5_6_Ch06_Wastewater.pdf). The results are disclosed to investors and clients on demand.</v>
      </c>
    </row>
    <row r="75" spans="1:2" ht="24">
      <c r="A75" s="39" t="s">
        <v>4125</v>
      </c>
      <c r="B75" s="42" t="str">
        <f>IFERROR(IFERROR(IFERROR(IFERROR(VLOOKUP(A75,'Climate adaptation'!$E$2:$K$107,7,FALSE),VLOOKUP(A75,Water!$E$2:$J$7,6,FALSE)),VLOOKUP(A75,'Circular economy'!$E$2:$J$22,6,FALSE)),VLOOKUP(A75,'Pollution prevention'!$E$2:$J$7,6,FALSE)),VLOOKUP(A75,Biodiversity!$E$2:$J$3,6,FALSE))</f>
        <v>A monitoring and contingency plan is in place to minimise methane leakage at the facility.</v>
      </c>
    </row>
    <row r="76" spans="1:2" ht="72">
      <c r="A76" s="39" t="s">
        <v>4128</v>
      </c>
      <c r="B76" s="42" t="str">
        <f>IFERROR(IFERROR(IFERROR(IFERROR(VLOOKUP(A76,'Climate adaptation'!$E$2:$K$107,7,FALSE),VLOOKUP(A76,Water!$E$2:$J$7,6,FALSE)),VLOOKUP(A76,'Circular economy'!$E$2:$J$22,6,FALSE)),VLOOKUP(A76,'Pollution prevention'!$E$2:$J$7,6,FALSE)),VLOOKUP(A76,Biodiversity!$E$2:$J$3,6,FALSE))</f>
        <v>The building owner or contractor ensures that during renovation, refurbishing or demolition activities implying the removal of foam panels, or laminated boards installed in cavities or built up structures, that contain foams with Fluorinated greenhouse gases, saturated and unsaturated Hydrofluorocarbons, and Ozone Depleting Substances, as defined in Regulation (EU) No 517/2014 and in Regulation (EU) No 1005/2009, the emissions are avoided to the extent possible by handling the foams or the gases contained therein in a way that ensures the reuse or destruction of the foam panels or the gases contained in the foams. The recovery of the gases contained in the foams is carried out by appropriately trained personnel. Where recovery of these foams is not technically feasible, the operator draws up documentation providing evidence for the infeasibility of the recovery in the specific case. Such documentation is retained for five years and is made available, on demand.</v>
      </c>
    </row>
    <row r="77" spans="1:2" ht="12">
      <c r="A77" s="39" t="s">
        <v>4129</v>
      </c>
      <c r="B77" s="42" t="str">
        <f>IFERROR(IFERROR(IFERROR(IFERROR(VLOOKUP(A77,'Climate adaptation'!$E$2:$K$107,7,FALSE),VLOOKUP(A77,Water!$E$2:$J$7,6,FALSE)),VLOOKUP(A77,'Circular economy'!$E$2:$J$22,6,FALSE)),VLOOKUP(A77,'Pollution prevention'!$E$2:$J$7,6,FALSE)),VLOOKUP(A77,Biodiversity!$E$2:$J$3,6,FALSE))</f>
        <v>A traffic congestion mitigation plan to be implemented during the maintenance works is presented.</v>
      </c>
    </row>
    <row r="78" spans="1:2" ht="84">
      <c r="A78" s="39" t="s">
        <v>4130</v>
      </c>
      <c r="B78" s="42" t="str">
        <f>IFERROR(IFERROR(IFERROR(IFERROR(VLOOKUP(A78,'Climate adaptation'!$E$2:$K$107,7,FALSE),VLOOKUP(A78,Water!$E$2:$J$7,6,FALSE)),VLOOKUP(A78,'Circular economy'!$E$2:$J$22,6,FALSE)),VLOOKUP(A78,'Pollution prevention'!$E$2:$J$7,6,FALSE)),VLOOKUP(A78,Biodiversity!$E$2:$J$3,6,FALSE))</f>
        <v>The built asset is not dedicated to the extraction, storage, transport or manufacture of fossil fuels. For the cement used in this activity, the greenhouse gas emissions(140)Calculated in accordance with Regulation (EU) 2019/331. from the production processes are: for grey cement clinker, lower than 0,816(141)Reflecting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 per tonne of grey cement clinker; for cement from grey clinker or alternative hydraulic binder, lower than 0,530(142)Reflecting the median value of the installations in 2016 and 2017 (t CO2 equivalents/t) of the data collected for grey cement clinker in the context of establishing the Commission Implementing Regulation (EU) 2021/447, multiplied by the clinker to cement ratio (0.65), determined on the basis of verified information on the greenhouse gas efficiency of installations reported pursuant to Article 11 of Directive 2003/87/EC. tCO2e per tonne of cement or alternative binder manufactured.</v>
      </c>
    </row>
    <row r="79" spans="1:2" ht="12">
      <c r="A79" s="39" t="s">
        <v>4132</v>
      </c>
      <c r="B79" s="42" t="str">
        <f>IFERROR(IFERROR(IFERROR(IFERROR(VLOOKUP(A79,'Climate adaptation'!$E$2:$K$107,7,FALSE),VLOOKUP(A79,Water!$E$2:$J$7,6,FALSE)),VLOOKUP(A79,'Circular economy'!$E$2:$J$22,6,FALSE)),VLOOKUP(A79,'Pollution prevention'!$E$2:$J$7,6,FALSE)),VLOOKUP(A79,Biodiversity!$E$2:$J$3,6,FALSE))</f>
        <v>Where the activity involves on-site generation of heat/cool or co-generation including power, the direct GHG emissions of the activity are lower than 270 gCO2e/kWh.</v>
      </c>
    </row>
    <row r="80" spans="1:2" ht="24">
      <c r="A80" s="39" t="s">
        <v>4133</v>
      </c>
      <c r="B80" s="42" t="str">
        <f>IFERROR(IFERROR(IFERROR(IFERROR(VLOOKUP(A80,'Climate adaptation'!$E$2:$K$107,7,FALSE),VLOOKUP(A80,Water!$E$2:$J$7,6,FALSE)),VLOOKUP(A80,'Circular economy'!$E$2:$J$22,6,FALSE)),VLOOKUP(A80,'Pollution prevention'!$E$2:$J$7,6,FALSE)),VLOOKUP(A80,Biodiversity!$E$2:$J$3,6,FALSE))</f>
        <v>Where the activity involves on-site generation of heat/cool or co-generation including power, the direct GHG emissions of the activity are lower than 270 gCO2e/kWh. The activity develops a strategy to account for and reduce the GHG emissions arising from transport along the value chain, including shipping and returns, to the extent these are traceable.</v>
      </c>
    </row>
    <row r="81" spans="1:2" ht="24">
      <c r="A81" s="39" t="s">
        <v>4134</v>
      </c>
      <c r="B81" s="42" t="str">
        <f>IFERROR(IFERROR(IFERROR(IFERROR(VLOOKUP(A81,'Climate adaptation'!$E$2:$K$107,7,FALSE),VLOOKUP(A81,Water!$E$2:$J$7,6,FALSE)),VLOOKUP(A81,'Circular economy'!$E$2:$J$22,6,FALSE)),VLOOKUP(A81,'Pollution prevention'!$E$2:$J$7,6,FALSE)),VLOOKUP(A81,Biodiversity!$E$2:$J$3,6,FALSE))</f>
        <v>Where the activity involves on-site generation of heat/cool or co-generation including power, the direct GHG emissions of the activity are lower than 270 gCO2e/kWh.</v>
      </c>
    </row>
    <row r="82" spans="1:2" ht="204">
      <c r="A82" s="39" t="s">
        <v>4135</v>
      </c>
      <c r="B82" s="42" t="str">
        <f>IFERROR(IFERROR(IFERROR(IFERROR(VLOOKUP(A82,'Climate adaptation'!$E$2:$K$107,7,FALSE),VLOOKUP(A82,Water!$E$2:$J$7,6,FALSE)),VLOOKUP(A82,'Circular economy'!$E$2:$J$22,6,FALSE)),VLOOKUP(A82,'Pollution prevention'!$E$2:$J$7,6,FALSE)),VLOOKUP(A82,Biodiversity!$E$2:$J$3,6,FALSE))</f>
        <v>Where the activity involves on-site generation of heat/cool or co-generation including power, the direct GHG emissions of the activity are lower than 270 gCO2e/kWh. The activity develops a strategy to account for and reduce the GHG emissions arising from transport along the value chain, including shipping and returns, to the extent these are traceable. Where the sold product is initially produced by the activities classified under NACE codes C29, and is a vehicle, mobility component, system, separate technical unit, part or a spare part as defined in Regulation (EU) 2018/858, when sold in the secondary market after 2025 and before 2030 the following criteria apply: vehicles of category M1 and N1 classified as light-duty vehicles comply with specific emissions limits of CO2, as defined in Article 3(1), point (h), of Regulation (EU) 2019/631 of the European Parliament and of the Council(176)Regulation (EU) 2019/631 of the European Parliament and of the Council of 17 April 2019 setting CO2 emission performance standards for new passenger cars and for new light commercial vehicles, and repealing Regulations (EC) No 443/2009 and (EU) No 510/2011 (recast) (OJ L 111, 25.4.2019, p. 13)., lower than 50gCO2/km (low- and zero-emission light-duty vehicles); vehicles of category L(177)As defined in Article 4 of Regulation (EU) No 168/2013 of the European Parliament and of the Council of 15 January 2013 on the approval and market surveillance of two- or three-wheel vehicles and quadricycles (OJ L 60, 2.3.2013, p. 52). with tailpipe CO2 emissions equal to 0g CO2e/km calculated in accordance with the emission test laid down in Regulation (EU) 168/2013 of the European Parliament and of the Council(178)Regulation (EU) No 168/2013 of the European Parliament and of the Council of 15 January 2013 on the approval and market surveillance of two- or three-wheel vehicles and quadricycles (OJ L 60, 2.3.2013, p. 52).; vehicles of categories N2 and N3, and N1 classified as heavy-duty vehicles, not dedicated to transporting fossil fuels with a technically permissible maximum laden mass not exceeding 7,5 tonnes that are ‘zero-emission heavy-duty vehicles’ as defined in Article 3, point (11), of Regulation (EU) 2019/1242; vehicles of categories N2 and N3 not dedicated to transporting fossil fuels with a technically permissible maximum laden mass exceeding 7,5 tonnes that are zero-emission heavy-duty vehicles’, as defined in Article 3, point (11), of Regulation (EU) 2019/1242 or ‘low-emission heavy-duty vehicles’ as defined in Article 3, point (12) of that Regulation. Where the product, initially produced by the activities classified under NACE codes C29, and being a vehicle, mobility component, system, separate technical unit, part or a spare part as defined in Regulation (EU) 2018/858, is sold in the secondary market after 2030 specific emissions of CO2, as defined in Article 3(1), point (h), of Regulation (EU) 2019/631 are zero. Where product sold is initially produced by the activities classified under NACE codes C26 or C27, the product complies with Directive 2009/125/EC and the implementing regulations adopted under that Directive.</v>
      </c>
    </row>
    <row r="83" spans="1:2" ht="36">
      <c r="A83" s="39" t="s">
        <v>4136</v>
      </c>
      <c r="B83" s="42" t="str">
        <f>IFERROR(IFERROR(IFERROR(IFERROR(VLOOKUP(A83,'Climate adaptation'!$E$2:$K$107,7,FALSE),VLOOKUP(A83,Water!$E$2:$J$7,6,FALSE)),VLOOKUP(A83,'Circular economy'!$E$2:$J$22,6,FALSE)),VLOOKUP(A83,'Pollution prevention'!$E$2:$J$7,6,FALSE)),VLOOKUP(A83,Biodiversity!$E$2:$J$3,6,FALSE))</f>
        <v>Where the activity involves on-site generation of heat/cool or co-generation including power, the direct GHG emissions of the activity are lower than 270 gCO2e/kWh. The activity develops a strategy to account for and reduce the GHG emissions arising from the services upstream and downstream of the value chain, including: intermediate products and raw materials; transport along the value chain, including shipping and returns; maintenance and operations, including laundry and cleaning; end of life, including waste management.</v>
      </c>
    </row>
    <row r="84" spans="1:2" ht="60">
      <c r="A84" s="39" t="s">
        <v>4137</v>
      </c>
      <c r="B84" s="42" t="str">
        <f>IFERROR(IFERROR(IFERROR(IFERROR(VLOOKUP(A84,'Climate adaptation'!$E$2:$K$107,7,FALSE),VLOOKUP(A84,Water!$E$2:$J$7,6,FALSE)),VLOOKUP(A84,'Circular economy'!$E$2:$J$22,6,FALSE)),VLOOKUP(A84,'Pollution prevention'!$E$2:$J$7,6,FALSE)),VLOOKUP(A84,Biodiversity!$E$2:$J$3,6,FALSE))</f>
        <v>Where data centres are being used and operated, the activity has demonstrated best efforts to implement the relevant practices listed as ‘expected practices’ in the most recent version of the European Code of Conduct on Data Centre Energy Efficiency, or in CEN-CENELEC document CLC TR50600-99-1 ‘Data centre facilities and infrastructures - Part 99-1: Recommended practices for energy management’(183)Issued on 1 July 2019 by the European Committee for Standardization (CEN) and the European Committee for Electrotechnical Standardization (CENELEC), (version of [adoption date]: https://www.cenelec.eu/dyn/www/f?p=104:110:508227404055501::::FSP_ORG_ID,FSP_PROJECT,FSP_LANG_ID:1258297,65095,25). and has implemented all expected practices that have been assigned the maximum value of 5 according to the most recent version of the European Code of Conduct on Data Centre Energy Efficiency.</v>
      </c>
    </row>
    <row r="85" spans="1:2" ht="96">
      <c r="A85" s="39" t="s">
        <v>4138</v>
      </c>
      <c r="B85" s="42" t="str">
        <f>IFERROR(IFERROR(IFERROR(IFERROR(VLOOKUP(A85,'Climate adaptation'!$E$2:$K$107,7,FALSE),VLOOKUP(A85,Water!$E$2:$J$7,6,FALSE)),VLOOKUP(A85,'Circular economy'!$E$2:$J$22,6,FALSE)),VLOOKUP(A85,'Pollution prevention'!$E$2:$J$7,6,FALSE)),VLOOKUP(A85,Biodiversity!$E$2:$J$3,6,FALSE))</f>
        <v>Where the activity involves on-site generation of heat/cool or co-generation including power, the direct GHG emissions of the activity are lower than 270 gCO2e/kWh. For the refrigerant threshold, the Global Warming Potential does not exceed 150 in cooling of the substance. Where active pharmaceutical ingredients (API) or active substances are made from substances listed in Sections 3.10 to 3.16 of Annex II to Commission Delegated Regulation (EU) 2021/2139, the GHG emissions do not exceed the limits set out in their respective criteria for DNSH to climate change mitigation. The substitution does not lead to an increment of lifecycle GHG emissions. Lifecycle GHG emissions are calculated using Recommendation 2013/179/EU or, alternatively, using ISO 14067:2018(16)ISO standard 14067:2018, Greenhouse gases — Carbon footprint of products — Requirements and guidelines for quantification, version of [adoption date] available at: https://www.iso.org/standard/71206.html. or ISO 14064-1:2018(17)ISO standard 14064-1:2018, Greenhouse gases — Part 1: Specification with guidance at the organization level for quantification and reporting of greenhouse gas emissions and removals, version of [adoption date] available at: https://www.iso.org/standard/66453.html.. Quantified life-cycle GHG emissions are verified by an independent third party.</v>
      </c>
    </row>
    <row r="86" spans="1:2" ht="96">
      <c r="A86" s="39" t="s">
        <v>4139</v>
      </c>
      <c r="B86" s="42" t="str">
        <f>IFERROR(IFERROR(IFERROR(IFERROR(VLOOKUP(A86,'Climate adaptation'!$E$2:$K$107,7,FALSE),VLOOKUP(A86,Water!$E$2:$J$7,6,FALSE)),VLOOKUP(A86,'Circular economy'!$E$2:$J$22,6,FALSE)),VLOOKUP(A86,'Pollution prevention'!$E$2:$J$7,6,FALSE)),VLOOKUP(A86,Biodiversity!$E$2:$J$3,6,FALSE))</f>
        <v>Where the activity involves on-site generation of heat/cool or co-generation including power, the direct GHG emissions of the activity are lower than 270 gCO2e/kWh. For the refrigerant threshold, the Global Warming Potential does not exceed 150 in cooling of the substance. Where medicinal products are made from substances listed in Sections 3.10 to 3.16 of Annex II to Commission Delegated Regulation (EU) 2021/2139, the GHG emissions do not exceed the limits set out in their respective technical screening criteria for DNSH to climate change mitigation. The substitution does not lead to an increment of lifecycle GHG emissions. Lifecycle GHG emissions are calculated using Recommendation 2013/179/EU or, alternatively, using ISO 14067:2018(35)ISO standard 14067:2018, Greenhouse gases — Carbon footprint of products — Requirements and guidelines for quantification, version of [adoption date] available at: https://www.iso.org/standard/71206.html. or ISO 14064-1:2018(36)ISO standard 14064-1:2018, Greenhouse gases — Part 1: Specification with guidance at the organization level for quantification and reporting of greenhouse gas emissions and removals, version of [adoption date] available at: https://www.iso.org/standard/66453.html.. Quantified life-cycle GHG emissions are verified by an independent third party.</v>
      </c>
    </row>
    <row r="87" spans="1:2" ht="60">
      <c r="A87" s="39" t="s">
        <v>4141</v>
      </c>
      <c r="B87" s="42" t="str">
        <f>IFERROR(IFERROR(IFERROR(IFERROR(VLOOKUP(A87,'Climate adaptation'!$E$2:$K$107,7,FALSE),VLOOKUP(A87,Water!$E$2:$J$7,6,FALSE)),VLOOKUP(A87,'Circular economy'!$E$2:$J$22,6,FALSE)),VLOOKUP(A87,'Pollution prevention'!$E$2:$J$7,6,FALSE)),VLOOKUP(A87,Biodiversity!$E$2:$J$3,6,FALSE))</f>
        <v>Where the landfill body contains significant amounts of biodegradable waste, a system for landfill gas capture and abatement and a monitoring plan for landfill gas leakage is in place in accordance with operational and technical requirements of Directive 1999/31/EC, or for activities located in third countries in accordance with equivalent national law or commonly accepted international industry standards(66)For remediation activities outside the EU, reference is made to the UNEP Guidance on the management of contaminated sites and the standards and guidance documents for landfill management published by the International Solid Waste Association, including International Guidelines for Landfill Evaluation (2011), Roadmap for Closing Waste Dumpsites (2016) and Landfill Operational Guidelines (2014, 2019)..</v>
      </c>
    </row>
    <row r="88" spans="1:2" ht="48">
      <c r="A88" s="39" t="s">
        <v>4142</v>
      </c>
      <c r="B88" s="42" t="str">
        <f>IFERROR(IFERROR(IFERROR(IFERROR(VLOOKUP(A88,'Climate adaptation'!$E$2:$K$107,7,FALSE),VLOOKUP(A88,Water!$E$2:$J$7,6,FALSE)),VLOOKUP(A88,'Circular economy'!$E$2:$J$22,6,FALSE)),VLOOKUP(A88,'Pollution prevention'!$E$2:$J$7,6,FALSE)),VLOOKUP(A88,Biodiversity!$E$2:$J$3,6,FALSE))</f>
        <v>The activity does not involve the degradation of land with high carbon stock(72)Land with high-carbon stock means wetlands, including peatland, and continuously forested areas grasslands, mangroves and seagrass meadows within the meaning of Article 29(4)(a), (b) and (c) of Directive (EU) 2018/2001.. Measures to reduce scope 1 and scope 2 GHG emissions(73)‘Scope 1 GHG emissions’ means the direct greenhouse gas emissions occurring from sources that are owned or controlled by the operator. ‘Scope 2 GHG emissions’ means the indirect greenhouse gas emissions from the generation of the electricity consumed by the operator. of the full removal or treatment process are included in the remediation plan.</v>
      </c>
    </row>
    <row r="89" spans="1:2" ht="24">
      <c r="A89" s="39" t="s">
        <v>4144</v>
      </c>
      <c r="B89" s="42" t="str">
        <f>IFERROR(IFERROR(IFERROR(IFERROR(VLOOKUP(A89,'Climate adaptation'!$E$2:$K$107,7,FALSE),VLOOKUP(A89,Water!$E$2:$J$7,6,FALSE)),VLOOKUP(A89,'Circular economy'!$E$2:$J$22,6,FALSE)),VLOOKUP(A89,'Pollution prevention'!$E$2:$J$7,6,FALSE)),VLOOKUP(A89,Biodiversity!$E$2:$J$3,6,FALSE))</f>
        <v>The activity does not involve the degradation of land with high carbon stock(12)‘Land with high-carbon stock’ means wetlands, including peatland, and continuously forested areas within the meaning of Article 29(4)(a), (b) and (c) of Directive (EU) 2018/2001. nor the degradation of marine environment with high carbon stock.</v>
      </c>
    </row>
    <row r="90" spans="1:2" ht="108">
      <c r="A90" s="39" t="s">
        <v>4143</v>
      </c>
      <c r="B90" s="42" t="str">
        <f>IFERROR(IFERROR(IFERROR(IFERROR(VLOOKUP(A90,'Climate adaptation'!$E$2:$K$107,7,FALSE),VLOOKUP(A90,Water!$E$2:$J$7,6,FALSE)),VLOOKUP(A90,'Circular economy'!$E$2:$J$22,6,FALSE)),VLOOKUP(A90,'Pollution prevention'!$E$2:$J$7,6,FALSE)),VLOOKUP(A90,Biodiversity!$E$2:$J$3,6,FALSE))</f>
        <v>For buildings built before 31 December 2020, the building has at least an Energy Performance Certificate (EPC) class C. As an alternative, the building is within the top 30% of the national or regional building stock expressed as operational Primary Energy Demand (PED) and demonstrated by adequate evidence, which at least compares the performance of the relevant asset to the performance of the national or regional stock built before 31 December 2020 and at least distinguishes between residential and non-residential buildings. For buildings built after 31 December 2020, the Primary Energy Demand (PED)(33)The calculated amount of energy needed to meet the energy demand associated with the typical uses of a building expressed by a numeric indicator of total primary energy use in kWh/m2 per year and based on the relevant national calculation methodology and as displayed on the Energy Performance Certificate (EPC). defining the energy performance of the building resulting from the construction does not exceed the threshold set for the nearly zero-energy building (NZEB) requirements in national regulation implementing Directive 2010/31/EU. The energy performance is certified by an Energy Performance Certificate (EPC). The activity does not involve the degradation of land with high carbon stock(34)‘Land with high-carbon stock’ means wetlands, including peatland, and continuously forested areas within the meaning of Article 29(4)(a), (b) and (c) of Directive (EU) 2018/2001. nor the degradation of marine environment with high carbon stock.</v>
      </c>
    </row>
  </sheetData>
  <phoneticPr fontId="20"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6A7C3-8DC1-490C-A33C-ABEEB50D2AFA}">
  <sheetPr>
    <tabColor theme="0" tint="-0.249977111117893"/>
  </sheetPr>
  <dimension ref="A1:S90"/>
  <sheetViews>
    <sheetView showGridLines="0" topLeftCell="B1" workbookViewId="0">
      <selection activeCell="C1" sqref="C1"/>
    </sheetView>
  </sheetViews>
  <sheetFormatPr baseColWidth="10" defaultColWidth="8.83203125" defaultRowHeight="15"/>
  <cols>
    <col min="1" max="1" width="14.83203125" customWidth="1"/>
    <col min="2" max="2" width="144.6640625" customWidth="1"/>
    <col min="3" max="19" width="40.83203125" customWidth="1"/>
  </cols>
  <sheetData>
    <row r="1" spans="1:19">
      <c r="A1" s="44" t="s">
        <v>3987</v>
      </c>
      <c r="B1" s="41" t="s">
        <v>4151</v>
      </c>
      <c r="C1" s="40" t="s">
        <v>4154</v>
      </c>
      <c r="D1" s="40" t="s">
        <v>4155</v>
      </c>
      <c r="E1" s="40" t="s">
        <v>4156</v>
      </c>
      <c r="F1" s="40" t="s">
        <v>4157</v>
      </c>
      <c r="G1" s="40" t="s">
        <v>4158</v>
      </c>
      <c r="H1" s="40" t="s">
        <v>4159</v>
      </c>
      <c r="I1" s="40" t="s">
        <v>4160</v>
      </c>
      <c r="J1" s="40" t="s">
        <v>4161</v>
      </c>
      <c r="K1" s="40" t="s">
        <v>4162</v>
      </c>
      <c r="L1" s="40" t="s">
        <v>4163</v>
      </c>
      <c r="M1" s="40" t="s">
        <v>4164</v>
      </c>
      <c r="N1" s="40" t="s">
        <v>4165</v>
      </c>
      <c r="O1" s="40" t="s">
        <v>4166</v>
      </c>
      <c r="P1" s="40" t="s">
        <v>4167</v>
      </c>
      <c r="Q1" s="40" t="s">
        <v>4168</v>
      </c>
      <c r="R1" s="40" t="s">
        <v>4169</v>
      </c>
      <c r="S1" s="40" t="s">
        <v>4170</v>
      </c>
    </row>
    <row r="2" spans="1:19" ht="350">
      <c r="A2" s="42" t="s">
        <v>3996</v>
      </c>
      <c r="B2" s="42" t="str">
        <f>IFERROR(IFERROR(IFERROR(IFERROR(VLOOKUP(A2,'Climate adaptation'!$E$2:$K$107,7,FALSE),VLOOKUP(A2,Water!$E$2:$J$7,6,FALSE)),VLOOKUP(A2,'Circular economy'!$E$2:$J$22,6,FALSE)),VLOOKUP(A2,'Pollution prevention'!$E$2:$J$7,6,FALSE)),VLOOKUP(A2,Biodiversity!$E$2:$J$3,6,FALSE))</f>
        <v>1. Afforestation plan and subsequent forest management plan or equivalent instrument 1.1. The area on which the activity takes place is covered by an afforestation plan of a duration of at least five years, or the minimum period prescribed in national law, developed prior to the start of the activity, and continuously updated until this area matches the definition of forest as set out in national law or where not available, is in line with the FAO definition of forest. The afforestation plan contains all elements required by the national law relating to environmental impact assessment of afforestation. 1.2. Preferably through the afforestation plan, or if information is missing, through any other document, detailed information is provided on the following points: description of the area according to its gazetting in the land registry; site preparation and its impacts on pre-existing carbon stocks, including soils and above-ground biomass, in order to protect land with high carbon stock(8)Land with high-carbon stock means wetlands, including peatland, and continuously forested areas within the meaning of Article 29(4)(a), (b) and (c) of Directive (EU) 2018/2001.; management goals, including major constraints; general strategies and activities planned to reach the management goals, including expected operations over the whole forest cycle; definition of the forest habitat context, including main existing and intended forest tree species, and their extent and distribution; compartments, roads, rights of way and other public access, physical features including waterways, areas under legal and other restrictions; measures deployed to establish and maintain the good condition of forest ecosystems; consideration of societal issues (including preservation of landscape, consultation of stakeholders in accordance with the terms and conditions laid down in national law); assessment of forest related risks, including forest fires, and pests and diseases outbreaks, with the aim of preventing, reducing and controlling the risks and measures deployed to ensure protection and adaptation against residual risks; assessment of impact on food security; all DNSH criteria relevant to afforestation. 1.3. When the area becomes a forest, the afforestation plan is followed by a subsequent forest management plan or an equivalent instrument, as set out in national law or, where national law does not define a forest management plan or equivalent instrument, as referred to in the FAO definition of ‘forest area with long-term forest management plan’(9)Forest area that has a long-term (ten years or more) documented management plan, aiming at defined management goals, and which is periodically revised, FAO Global Resources Assessment 2020. Terms and definitions (version of [adoption date]: http://www.fao.org/3/I8661EN/i8661en.pdf).. The forest management plan or the equivalent instrument covers a period of 10 years or more and is continuously updated. 1.4. Information is provided on the following points that are not already documented in the forest management plan or equivalent system: management goals, including major constraints(10)Including an analysis of (i) long term sustainability of the wood resource and (ii) impacts/pressures on habitat conservation, diversity of associated habitats and condition of harvesting minimizing soil impacts.; general strategies and activities planned to reach the management goals, including expected operations over the whole forest cycle; definition of the forest habitat context, including main existing and intended forest tree species, and their extent and distribution; definition of the area according to its gazetting in the land registry; compartments, roads, rights of way and other public access, physical features including waterways, areas under legal and other restrictions; measures deployed to maintain the good condition of forest ecosystems; consideration of societal issues (including preservation of landscape, consultation of stakeholders in accordance with the terms and conditions laid down in national law); assessment of forest related risks, including forest fires, and pests and diseases outbreaks, with the aim of preventing, reducing and controlling the risks and measures deployed to ensure protection and adaptation against residual risks all DNSH criteria relevant to forest management. 1.5. The activity follows the best afforestation practices laid down in national law, or, where no such best afforestation practices have been laid down in national law, the activity complies with one of the following criteria: the activity complies with Delegated Regulation (EU) No 807/2014; the activity follows the “Pan-European Guidelines for Afforestation and Reforestation with a special focus on the provisions of the UNFCCC”(11)Forest Europe Pan-European Guidelines for Afforestation and Reforestation with a special focus on the provisions of the UNFCCC adopted by the MCPFE Expert Level Meeting on 12-13 November, 2008 and by the PEBLDS Bureau on behalf of the PEBLDS Council on 4 November, 2008 (version of [adoption date]: https://www.foresteurope.org/docs/other_meetings/2008/Geneva/Guidelines_Aff_Ref_ADOPTED.pdf).. 1.6. The activity does not involve the degradation of land with high carbon stock(12)Land with high-carbon stock means wetlands, including peatland, and continuously forested areas within the meaning of Article 29(4), points (a), (b) and (c) of Directive (EU) 2018/2001.. 1.7. The management system associated with the activity in place complies with the due diligence obligation and legality requirements laid down in Regulation (EU) No 995/2010. 1.8. The afforestation plan and the subsequent forest management plan or equivalent instrument provides for monitoring that ensures the correctness of the information contained in the plan, in particular as regards the data relating to the involved area. 2. Audit Within two years after the beginning of the activity and every 10 years thereafter, the compliance of the activity with the substantial contribution to climate change mitigation criteria and the DNSH criteria are verified by either of the following: the relevant national competent authorities; an independent third-party certifier, at the request of national authorities or the operator of the activity. In order to reduce costs, audits may be performed together with any forest certification, climate certification or other audit. The independent third-party certifier may not have any conflict of interest with the owner or the funder, and may not be involved in the development or operation of the activity. 3.Group assessment The compliance with the DNSH criteria may be checked: at the level of the forest sourcing area(13)‘Sourcing area’ means the geographically defined area from which the forest biomass feedstock is sourced, from which reliable and independent information is available and where conditions are sufficiently homogeneous to evaluate the risk of the sustainability and legality characteristics of the forest biomass. level as defined by Directive (EU) 2018/2001; at the level of a group of forest holdings sufficiently homogeneous to evaluate the risk of the sustainability of the forest activity, provided that all those holdings have a durable relationship between them and participate in the activity and the group of those holdings remains the same for all subsequent audits.</v>
      </c>
      <c r="C2" s="45" t="s">
        <v>4171</v>
      </c>
      <c r="D2" s="45" t="s">
        <v>4172</v>
      </c>
      <c r="E2" s="45" t="s">
        <v>4173</v>
      </c>
      <c r="F2" s="45" t="s">
        <v>4174</v>
      </c>
      <c r="G2" s="45" t="s">
        <v>4175</v>
      </c>
      <c r="H2" s="45" t="s">
        <v>4176</v>
      </c>
      <c r="I2" s="45" t="s">
        <v>4177</v>
      </c>
      <c r="J2" s="45" t="s">
        <v>4178</v>
      </c>
      <c r="K2" s="45" t="s">
        <v>4179</v>
      </c>
      <c r="L2" s="45" t="s">
        <v>4180</v>
      </c>
      <c r="M2" s="45" t="s">
        <v>4181</v>
      </c>
      <c r="N2" s="45" t="s">
        <v>4182</v>
      </c>
      <c r="O2" s="45" t="s">
        <v>4183</v>
      </c>
      <c r="P2" s="45" t="s">
        <v>4184</v>
      </c>
      <c r="Q2" s="45" t="s">
        <v>4287</v>
      </c>
      <c r="R2" s="45" t="s">
        <v>4186</v>
      </c>
      <c r="S2" s="45" t="s">
        <v>4187</v>
      </c>
    </row>
    <row r="3" spans="1:19" ht="273">
      <c r="A3" s="42" t="s">
        <v>3998</v>
      </c>
      <c r="B3" s="42" t="str">
        <f>IFERROR(IFERROR(IFERROR(IFERROR(VLOOKUP(A3,'Climate adaptation'!$E$2:$K$107,7,FALSE),VLOOKUP(A3,Water!$E$2:$J$7,6,FALSE)),VLOOKUP(A3,'Circular economy'!$E$2:$J$22,6,FALSE)),VLOOKUP(A3,'Pollution prevention'!$E$2:$J$7,6,FALSE)),VLOOKUP(A3,Biodiversity!$E$2:$J$3,6,FALSE))</f>
        <v>1. Forest management plan or equivalent instrument 1.1. The activity takes place on area that is subject to a forest management plan or an equivalent instrument, as set out in national law or, where national law does not define a forest management plan or equivalent instrument, as referred to in the FAO definition of ‘forest area with long-term forest management plan’(29)Forest area that has a long-term (ten years or more) documented management plan, aiming at defined management goals, and which is periodically revised.. The forest management plan or the equivalent instrument covers a period of 10 years or more, and is continuously updated. 1.2. Information is provided on the following points that are not already documented in the forest management plan or equivalent system: management goals, including major constraints(30)Including an analysis of (i) long term sustainability of the wood resource (ii) impacts/pressures on habitat conservation, diversity of associated habitats and condition of harvesting minimizing soil impacts.; general strategies and activities planned to reach the management goals, including expected operations over the whole forest cycle; definition of the forest habitat context, including main existing and intended forest tree species, and their extent and distribution; definition of the area according to its gazetting in the land registry; compartments, roads, rights of way and other public access, physical features including waterways, areas under legal and other restrictions; measures deployed to maintain the good condition of forest ecosystems; consideration of societal issues (including preservation of landscape, consultation of stakeholders in accordance with the terms and conditions laid down in national law); assessment of forest related risks, including forest fires, and pests and diseases outbreaks, with the aim of preventing, reducing and controlling the risks and measures deployed to ensure protection and adaptation against residual risks; all DNSH criteria relevant to forest management. 1.3. The sustainability of the forest management systems, as documented in the plan referred to in point 1.1, is ensured by choosing the most ambitious of the following approaches: the forest management matches the applicable national definition of sustainable forest management; the forest management matches the Forest Europe definition(31)The stewardship and use of forests and forest lands in a way, and at a rate, that maintains their biodiversity, productivity, regeneration capacity, vitality and their potential to fulfil, now and in the future, relevant ecological, economic and social functions, at local, national, and global levels, and that does not cause damage to other ecosystems. of sustainable forest management and complies with the Pan-European Operational Level Guidelines for Sustainable Forest Management(32)Annex 2 of the Resolution L2. Pan-European Operational Level Guidelines for Sustainable Forest Management. Third Ministerial Conference on the Protection of Forests in Europe 2-4 June 1998, Lisbon/Portugal (version of [adoption date]: https://foresteurope.org/wp-content/uploads/2016/10/MC_lisbon_resolutionL2_with_annexes.pdf#page=18 ).; the management system in place complies with the forest sustainability criteria laid down in Article 29(6) of Directive (EU) 2018/2001, and as of the date of its application with the implementing act on operational guidance for energy from forest biomass adopted under Article 29(8) of that Directive. 1.4. The activity does not involve the degradation of land with high carbon stock(33)Land with high-carbon stock means wetlands, including peatland, and continuously forested areas within the meaning of Article 29(4)(a), (b) and (c) of Directive (EU) 2018/2001.. 1.5. The management system associated with the activity in place complies with the due diligence obligation and legality requirements laid down in Regulation (EU) No 995/2010. 1.6. The forest management plan or equivalent instrument provides for monitoring which ensures the correctness of the information contained in the plan, in particular as regards the data relating to the involved area. 2. Audit Within two years after the beginning of the activity and every 10 years thereafter, the compliance of the activity with the substantial contribution to climate change mitigation criteria and the DNSH criteria are verified by either of the following: the relevant national competent authorities; an independent third-party certifier, at the request of national authorities or the operator of the activity. In order to reduce costs, audits may be performed together with any forest certification, climate certification or other audit. The independent third-party certifier may not have any conflict of interest with the owner or the funder, and may not be involved in the development or operation of the activity. 3.Group assessment The compliance with the DNSH criteria may be checked: at the level of the forest sourcing area(34)‘Sourcing area’ means the geographically defined area from which the forest biomass feedstock is sourced, from which reliable and independent information is available and where conditions are sufficiently homogeneous to evaluate the risk of the sustainability and legality characteristics of the forest biomass. as defined by Directive (EU) 2018/2001; at the level of a group of holdings sufficiently homogeneous to evaluate the risk of the sustainability of the forest activity, provided that all those holdings have a durable relationship between them and participate in the activity and the group of those holdings remains the same for all subsequent audits.</v>
      </c>
      <c r="C3" s="45" t="s">
        <v>4188</v>
      </c>
      <c r="D3" s="45" t="s">
        <v>4189</v>
      </c>
      <c r="E3" s="45" t="s">
        <v>4288</v>
      </c>
      <c r="F3" s="45" t="s">
        <v>4289</v>
      </c>
      <c r="G3" s="45" t="s">
        <v>4192</v>
      </c>
      <c r="H3" s="45" t="s">
        <v>4193</v>
      </c>
      <c r="I3" s="45" t="s">
        <v>4194</v>
      </c>
      <c r="J3" s="45">
        <v>0</v>
      </c>
      <c r="K3" s="45">
        <v>0</v>
      </c>
      <c r="L3" s="45">
        <v>0</v>
      </c>
      <c r="M3" s="45">
        <v>0</v>
      </c>
      <c r="N3" s="45">
        <v>0</v>
      </c>
      <c r="O3" s="45">
        <v>0</v>
      </c>
      <c r="P3" s="45">
        <v>0</v>
      </c>
      <c r="Q3" s="45">
        <v>0</v>
      </c>
      <c r="R3" s="45">
        <v>0</v>
      </c>
      <c r="S3" s="45">
        <v>0</v>
      </c>
    </row>
    <row r="4" spans="1:19" ht="273">
      <c r="A4" s="42" t="s">
        <v>3997</v>
      </c>
      <c r="B4" s="42" t="str">
        <f>IFERROR(IFERROR(IFERROR(IFERROR(VLOOKUP(A4,'Climate adaptation'!$E$2:$K$107,7,FALSE),VLOOKUP(A4,Water!$E$2:$J$7,6,FALSE)),VLOOKUP(A4,'Circular economy'!$E$2:$J$22,6,FALSE)),VLOOKUP(A4,'Pollution prevention'!$E$2:$J$7,6,FALSE)),VLOOKUP(A4,Biodiversity!$E$2:$J$3,6,FALSE))</f>
        <v>1. Forest management plan or equivalent instrument 1.1. The activity takes place on area that is subject to a forest management plan or an equivalent instrument, as set out in national law or, where national law does not define a forest management plan, as referred to in the FAO definition of ‘forest area with long-term forest management plan’(42)Forest area that has a long-term (ten years or more) documented management plan, aiming at defined management goals, and which is periodically revised.. The forest management plan or equivalent instrument covers a period of 10 years or more and is continuously updated. 1.2. Information is provided on the following points that are not already documented in the forest management plan or equivalent system: management goals, including major constraints(43)Including an analysis of (i) long term sustainability of the wood resource (ii) impacts/pressures on habitat conservation, diversity of associated habitats and condition of harvesting minimising soil impacts.; general strategies and activities planned to reach the management goals, including expected operations over the whole forest cycle; definition of the forest habitat context, including main existing and intended forest tree species, and their extent and distribution; definition of the area according to its gazetting in the land registry; compartments, roads, rights of way and other public access, physical features including waterways, areas under legal and other restrictions; measures deployed to establish and maintain the good condition of forest ecosystems; consideration of societal issues (including preservation of landscape, consultation of stakeholders in accordance with the terms and conditions laid down in national law); assessment of forest related risks, including forest fires, and pests and diseases outbreaks, with the aim of preventing, reducing and controlling the risks and measures deployed to ensure protection and adaptation against residual risks; all DNSH criteria relevant for forest management. 1.3. The sustainability of the forest management system, as documented in the plan referred to in point 1.1, is ensured by choosing the most ambitious of the following approaches: the forest management matches the applicable national definition of sustainable forest management; the forest management matches the Forest Europe definition(44)The stewardship and use of forests and forest lands in a way, and at a rate, that maintains their biodiversity, productivity, regeneration capacity, vitality and their potential to fulfil, now and in the future, relevant ecological, economic and social functions, at local, national, and global levels, and that does not cause damage to other ecosystems. of sustainable forest management and complies with the Pan-European Operational Level Guidelines for Sustainable Forest Management(45)Annex 2 of the Resolution L2. Pan-European Operational Level Guidelines for Sustainable Forest Management. Third Ministerial Conference on the Protection of Forests in Europe 2-4 June 1998, Lisbon/Portugal ( version of [adoption date]:; the management system in place show compliance with the forest sustainability criteria set out in Article 29(6) of Directive (EU) 2018/2001, and as of the date of its application with the implementing act on operational guidance for energy from forest biomass adopted under Article 29(8) of that Directive. 1.4. The activity does not involve the degradation of land with high carbon stock(46)Land with high-carbon stock means wetlands, including peatland, and continuously forested areas within the meaning of Article 29(4)(a), (b) and (c) of Directive (EU) 2018/2001.. 1.5. The management system associated with the activity in place complies with the due diligence obligation and legality requirements laid down in Regulation (EU) No 995/2010. 1.6. The forest management plan or equivalent document provides for monitoring which ensures the correctness of the information contained in the plan, in particular as regards the data relating to the involved area. 2. Audit Within two years after the beginning of the activity and every 10 years thereafter, the compliance of the activity with the substantial contribution to climate change mitigation criteria and the DNSH criteria are verified by either of the following: the relevant national competent authorities; an independent third-party certifier, at the request of national authorities or the operator of the activity. In order to reduce costs, audits may be performed together with any forest certification, climate certification or other audit. The independent third-party certifier may not have any conflict of interest with the owner or the funder, and may not be involved in the development or operation of the activity. 3. Group assessment The compliance with the DNSH criteria may be checked: at the level of the forest sourcing area(47)‘Sourcing area’ means the geographically defined area from which the forest biomass feedstock is sourced, from which reliable and independent information is available and where conditions are sufficiently homogeneous to evaluate the risk of the sustainability and legality characteristics of the forest biomass. as defined by Directive (EU) 2018/2001; at the level of a group of holdings sufficiently homogeneous to evaluate the risk of the sustainability of the forest activity, provided that all those holdings have a durable relationship between them and participate in the activity and the group of those holdings remains the same for all subsequent audits.</v>
      </c>
      <c r="C4" s="45" t="s">
        <v>4188</v>
      </c>
      <c r="D4" s="45" t="s">
        <v>4189</v>
      </c>
      <c r="E4" s="45" t="s">
        <v>4288</v>
      </c>
      <c r="F4" s="45" t="s">
        <v>4289</v>
      </c>
      <c r="G4" s="45" t="s">
        <v>4192</v>
      </c>
      <c r="H4" s="45" t="s">
        <v>4193</v>
      </c>
      <c r="I4" s="45" t="s">
        <v>4194</v>
      </c>
      <c r="J4" s="45">
        <v>0</v>
      </c>
      <c r="K4" s="45">
        <v>0</v>
      </c>
      <c r="L4" s="45">
        <v>0</v>
      </c>
      <c r="M4" s="45">
        <v>0</v>
      </c>
      <c r="N4" s="45">
        <v>0</v>
      </c>
      <c r="O4" s="45">
        <v>0</v>
      </c>
      <c r="P4" s="45">
        <v>0</v>
      </c>
      <c r="Q4" s="45">
        <v>0</v>
      </c>
      <c r="R4" s="45">
        <v>0</v>
      </c>
      <c r="S4" s="45">
        <v>0</v>
      </c>
    </row>
    <row r="5" spans="1:19" ht="350">
      <c r="A5" s="42" t="s">
        <v>3999</v>
      </c>
      <c r="B5" s="42" t="str">
        <f>IFERROR(IFERROR(IFERROR(IFERROR(VLOOKUP(A5,'Climate adaptation'!$E$2:$K$107,7,FALSE),VLOOKUP(A5,Water!$E$2:$J$7,6,FALSE)),VLOOKUP(A5,'Circular economy'!$E$2:$J$22,6,FALSE)),VLOOKUP(A5,'Pollution prevention'!$E$2:$J$7,6,FALSE)),VLOOKUP(A5,Biodiversity!$E$2:$J$3,6,FALSE))</f>
        <v>1. Forest management plan or equivalent instrument 1.1. The activity takes place on area that is subject to a forest management plan or an equivalent instrument, as set out in national law or, where national regulation dos not define a forest management plan, as referred to in the FAO definition of ‘forest area with long-term forest management plan’(56)Forest area that has a long-term (ten years or more) documented management plan, aiming at defined management goals, and which is periodically revised, FAO Global Resources Assessment 2020. Terms and definitions (version of [adoption date]: http://www.fao.org/3/I8661EN/i8661en.pdf).. The forest management plan or the equivalent instrument covers a period of 10 years or more and is continuously updated. 1.2. Information is provided on the following points that are not already documented in the forest management plan or equivalent system: management goals, including major constraints; general strategies and activities planned to reach the management goals, including expected operations over the whole forest cycle; definition of the forest habitat context, main forest tree species and those intended and their extent and distribution, in accordance to the local forest ecosystem context; definition of the area according to its gazetting in the land registry; compartments, roads, rights of way and other public access, physical features including waterways, areas under legal and other restrictions; measures deployed to maintain the good condition of forest ecosystems; consideration of societal issues (including preservation of landscape, consultation of stakeholders in accordance with the terms and conditions laid down in national law); assessment of forest related risks, including forest fires, and pests and diseases outbreaks, with the aim of preventing, reducing and controlling the risks and measures deployed to ensure protection and adaptation against residual risks; all DNSH relevant to forest management. 1.3. The forest management plan or the equivalent instrument: shows a primary designated management objective(57)The primary designated management objective assigned to a management unit (FAO Global Resources Assessment 2020. Terms and definitions version of [adoption date]: http://www.fao.org/3/I8661EN/i8661en.pdf). that consists in protection of soil and water(58)Forest where the management objective is protection of soil and water. (FAO Global Resources Assessment 2020. Terms and definitions version of [adoption date]: http://www.fao.org/3/I8661EN/i8661en.pdf)., conservation of biodiversity(59)Forest where the management objective is conservation of biological diversity. Includes but is not limited to areas designated for biodiversity conservation within the protected areas. (FAO Global Resources Assessment 2020. Terms and definitions version of [adoption date]: http://www.fao.org/3/I8661EN/i8661en.pdf). or social services(60)Forest where the management objective is social services. (FAO Global Resources Assessment 2020. Terms and definitions version of [adoption date]: http://www.fao.org/3/I8661EN/i8661en.pdf). based on the FAO definitions; promotes biodiversity-friendly practices that enhance forests’ natural processes; includes an analysis of: impacts and pressures on habitat conservation and diversity of associated habitats; condition of harvesting minimizing soil impacts; other activities that have an impact on conservation objectives, such as hunting and fishing, agricultural, pastoral and forestry activities, industrial, mining, and commercial activities. 1.4. The sustainability of the forest management system as documented in the plan referred to in point 1.1 is ensured by choosing the most ambitious of the following approaches: the forest management matches the national definition of sustainable forest management, if any; the forest management matches the Forest Europe definition(61)The stewardship and use of forests and forest lands in a way, and at a rate, that maintains their biodiversity, productivity, regeneration capacity, vitality and their potential to fulfil, now and in the future, relevant ecological, economic and social functions, at local, national, and global levels, and that does not cause damage to other ecosystems. of sustainable forest management and complies with the Pan-European Operational Level Guidelines for Sustainable Forest Management(62)Annex 2 of the Resolution L2. Pan-European Operational Level Guidelines for Sustainable Forest Management. Third Ministerial Conference on the Protection of Forests in Europe 2-4 June 1998, Lisbon/Portugal (version of [adoption date]: https://foresteurope.org/wp-content/uploads/2016/10/MC_lisbon_resolutionL2_with_annexes.pdf#page=18). the management system in place shows compliance with the forest sustainability criteria as defined in Article 29(6) of Directive (EU) 2018/2001, and as of the date of its application with the implementing act on operational guidance for energy from forest biomass adopted under Article 29(8) of that Directive. 1.5. The activity does not involve the degradation of land with high carbon stock(63)Land with high-carbon stock means wetlands, including peatland, and continuously forested areas within the meaning of Article 29(4)(a), (b) and (c) of Directive (EU) 2018/2001.. 1.6. The management system associated with the activity in place complies with the due diligence obligation and legality requirements laid down in Regulation (EU) No 995/2010.1.7. The forest management plan or equivalent instrument provides for monitoring which ensures the correctness of the information contained in the plan, in particular as regards the data relating to the involved area. 2. Audit Within two years after the beginning of the activity and every 10 years thereafter, the compliance of the activity with the substantial contribution to climate change mitigation criteria and the DNSH criteria are verified by either of the following: the relevant national competent authorities; an independent third-party certifier, at the request of national authorities or the operator of the activity. In order to reduce costs, audits may be performed together with any forest certification, climate certification or other audit. The independent third-party certifier may not have any conflict of interest with the owner or the funder, and may not be involved in the development or operation of the activity. 3. Group assessment The compliance with the DNSH criteria may be checked: at the level of the forest sourcing area(64)‘Sourcing area’ means the geographically defined area from which the forest biomass feedstock is sourced, from which reliable and independent information is available and where conditions are sufficiently homogeneous to evaluate the risk of the sustainability and legality characteristics of the forest biomass. as defined by Directive (EU) 2018/2001; at the level of a group of holdings sufficiently homogeneous to evaluate the risk of the sustainability of the forest activity, provided that all those holdings have a durable relationship between them and participate in the activity and the group of those holdings remains the same for all subsequent audits.</v>
      </c>
      <c r="C5" s="45" t="s">
        <v>4188</v>
      </c>
      <c r="D5" s="45" t="s">
        <v>4189</v>
      </c>
      <c r="E5" s="45" t="s">
        <v>4288</v>
      </c>
      <c r="F5" s="45" t="s">
        <v>4290</v>
      </c>
      <c r="G5" s="45" t="s">
        <v>4289</v>
      </c>
      <c r="H5" s="45" t="s">
        <v>4192</v>
      </c>
      <c r="I5" s="45" t="s">
        <v>4193</v>
      </c>
      <c r="J5" s="45" t="s">
        <v>4194</v>
      </c>
      <c r="K5" s="45">
        <v>0</v>
      </c>
      <c r="L5" s="45">
        <v>0</v>
      </c>
      <c r="M5" s="45">
        <v>0</v>
      </c>
      <c r="N5" s="45">
        <v>0</v>
      </c>
      <c r="O5" s="45">
        <v>0</v>
      </c>
      <c r="P5" s="45">
        <v>0</v>
      </c>
      <c r="Q5" s="45">
        <v>0</v>
      </c>
      <c r="R5" s="45">
        <v>0</v>
      </c>
      <c r="S5" s="45">
        <v>0</v>
      </c>
    </row>
    <row r="6" spans="1:19" ht="108">
      <c r="A6" s="42" t="s">
        <v>4000</v>
      </c>
      <c r="B6" s="42" t="str">
        <f>IFERROR(IFERROR(IFERROR(IFERROR(VLOOKUP(A6,'Climate adaptation'!$E$2:$K$107,7,FALSE),VLOOKUP(A6,Water!$E$2:$J$7,6,FALSE)),VLOOKUP(A6,'Circular economy'!$E$2:$J$22,6,FALSE)),VLOOKUP(A6,'Pollution prevention'!$E$2:$J$7,6,FALSE)),VLOOKUP(A6,Biodiversity!$E$2:$J$3,6,FALSE))</f>
        <v>1. Restoration plan 1.1. The area is covered by a restoration plan, which is consistent with the Ramsar Convention’s principles and guidelines on wetland restoration, until the area is classified as a wetland and is covered by a wetland management plan, consistent with the Ramsar Convention’s guidelines for management planning for Ramsar sites and other wetlands. For peatlands, the restoration plan follows the recommendations contained in relevant resolutions of the Ramsar Convention, including the resolution XIII/13. 1.2. The restoration plan contains careful consideration of local hydrological and pedological conditions, including the dynamics of soil saturation and the change of aerobic and anaerobic conditions. 1.3. All wetland management relevant DNSH criteria are addressed in the restoration plan. 1.4. The restoration plan provides for monitoring which ensures the correctness of the information contained in the plan, in particular as regards the data relating to the involved area. 2. Audit Within two years after the beginning of the activity and every 10 years thereafter, the compliance of the activity with the substantial contribution to climate change mitigation criteria and with the DNSH criteria are verified by either of the following: the relevant national competent authorities; an independent third-party certifier, at the request of national authorities or the operator of the activity. In order to reduce costs, audits may be performed together with any forest certification, climate certification or other audit. The independent third-party certifier may not have any conflict of interest with the owner or the funder, and may not be involved in the development or operation of the activity. Group assessment The compliance with the DNSH criteria may be checked at the level of a group of holdings sufficiently homogeneous to evaluate the risk of the sustainability of the forest activity, provided that all those holdings have a durable relationship between them and participate in the activity and the group of those holdings remains the same for all subsequent audits.</v>
      </c>
      <c r="C6" s="45" t="s">
        <v>4196</v>
      </c>
      <c r="D6" s="45" t="s">
        <v>4197</v>
      </c>
      <c r="E6" s="45" t="s">
        <v>4198</v>
      </c>
      <c r="F6" s="45" t="s">
        <v>4199</v>
      </c>
      <c r="G6" s="45">
        <v>0</v>
      </c>
      <c r="H6" s="45">
        <v>0</v>
      </c>
      <c r="I6" s="45">
        <v>0</v>
      </c>
      <c r="J6" s="45">
        <v>0</v>
      </c>
      <c r="K6" s="45">
        <v>0</v>
      </c>
      <c r="L6" s="45">
        <v>0</v>
      </c>
      <c r="M6" s="45">
        <v>0</v>
      </c>
      <c r="N6" s="45">
        <v>0</v>
      </c>
      <c r="O6" s="45">
        <v>0</v>
      </c>
      <c r="P6" s="45">
        <v>0</v>
      </c>
      <c r="Q6" s="45">
        <v>0</v>
      </c>
      <c r="R6" s="45">
        <v>0</v>
      </c>
      <c r="S6" s="45">
        <v>0</v>
      </c>
    </row>
    <row r="7" spans="1:19" ht="84">
      <c r="A7" s="42" t="s">
        <v>2046</v>
      </c>
      <c r="B7" s="42" t="str">
        <f>IFERROR(IFERROR(IFERROR(IFERROR(VLOOKUP(A7,'Climate adaptation'!$E$2:$K$107,7,FALSE),VLOOKUP(A7,Water!$E$2:$J$7,6,FALSE)),VLOOKUP(A7,'Circular economy'!$E$2:$J$22,6,FALSE)),VLOOKUP(A7,'Pollution prevention'!$E$2:$J$7,6,FALSE)),VLOOKUP(A7,Biodiversity!$E$2:$J$3,6,FALSE))</f>
        <v>Greenhouse gas emissions(127)Calculated in accordance with Regulation (EU) 2019/331. from the cement production processes are: for grey cement clinker, lower than 0,816(128)Reflecting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 per tonne of grey cement clinker; for cement from grey clinker or alternative hydraulic binder, lower than 0,530(129)Reflecting the median value of the installations in 2016 and 2017 (t CO2 equivalents/t) of the data collected for grey cement clinker in the context of establishing the Commission Implementing Regulation (EU) 2021/447, multiplied by the clinker to cement ratio (0.65), determined on the basis of verified information on the greenhouse gas efficiency of installations reported pursuant to Article 11 of Directive 2003/87/EC. tCO2e per tonne of cement or alternative binder manufactured.</v>
      </c>
      <c r="C7" s="45" t="s">
        <v>4291</v>
      </c>
      <c r="D7" s="45">
        <v>0</v>
      </c>
      <c r="E7" s="45">
        <v>0</v>
      </c>
      <c r="F7" s="45">
        <v>0</v>
      </c>
      <c r="G7" s="45">
        <v>0</v>
      </c>
      <c r="H7" s="45">
        <v>0</v>
      </c>
      <c r="I7" s="45">
        <v>0</v>
      </c>
      <c r="J7" s="45">
        <v>0</v>
      </c>
      <c r="K7" s="45">
        <v>0</v>
      </c>
      <c r="L7" s="45">
        <v>0</v>
      </c>
      <c r="M7" s="45">
        <v>0</v>
      </c>
      <c r="N7" s="45">
        <v>0</v>
      </c>
      <c r="O7" s="45">
        <v>0</v>
      </c>
      <c r="P7" s="45">
        <v>0</v>
      </c>
      <c r="Q7" s="45">
        <v>0</v>
      </c>
      <c r="R7" s="45">
        <v>0</v>
      </c>
      <c r="S7" s="45">
        <v>0</v>
      </c>
    </row>
    <row r="8" spans="1:19" ht="72">
      <c r="A8" s="42" t="s">
        <v>4007</v>
      </c>
      <c r="B8" s="42" t="str">
        <f>IFERROR(IFERROR(IFERROR(IFERROR(VLOOKUP(A8,'Climate adaptation'!$E$2:$K$107,7,FALSE),VLOOKUP(A8,Water!$E$2:$J$7,6,FALSE)),VLOOKUP(A8,'Circular economy'!$E$2:$J$22,6,FALSE)),VLOOKUP(A8,'Pollution prevention'!$E$2:$J$7,6,FALSE)),VLOOKUP(A8,Biodiversity!$E$2:$J$3,6,FALSE))</f>
        <v>The activity manufactures one of the following: primary aluminium where the economic activity complies with two of the following criteria until 2025 and with all of the following criteria(137)Combined to a single threshold resulting in the sum of direct and indirect emissions, calculated as the median value of the data collected in the context of establishing the EU ETS industrial benchmarks for the period of 2021-2026 and calculated in accordance with the methodology for setting the benchmarks set out in Directive 2003/87/EC plus the do no significant harm to climate change mitigation criterion for electricity generation (270gCO2e/kWh) multiplied by the average energy efficiency of aluminium manufacturing (15.5 MWh/t Al). after 2025: the GHG emissions do not exceed 1,604(138)Reflecting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 per ton of aluminium manufactured(139)The aluminium manufactured is the unwrought non alloy liquid aluminium produced from electrolysis.; the indirect GHG emissions do not exceed 270g CO2e/kWh; the electricity consumption for the manufacturing process does not exceed 15.5 MWh/t Al; secondary aluminium.</v>
      </c>
      <c r="C8" s="45" t="s">
        <v>4292</v>
      </c>
      <c r="D8" s="45" t="s">
        <v>4202</v>
      </c>
      <c r="E8" s="45">
        <v>0</v>
      </c>
      <c r="F8" s="45">
        <v>0</v>
      </c>
      <c r="G8" s="45">
        <v>0</v>
      </c>
      <c r="H8" s="45">
        <v>0</v>
      </c>
      <c r="I8" s="45">
        <v>0</v>
      </c>
      <c r="J8" s="45">
        <v>0</v>
      </c>
      <c r="K8" s="45">
        <v>0</v>
      </c>
      <c r="L8" s="45">
        <v>0</v>
      </c>
      <c r="M8" s="45">
        <v>0</v>
      </c>
      <c r="N8" s="45">
        <v>0</v>
      </c>
      <c r="O8" s="45">
        <v>0</v>
      </c>
      <c r="P8" s="45">
        <v>0</v>
      </c>
      <c r="Q8" s="45">
        <v>0</v>
      </c>
      <c r="R8" s="45">
        <v>0</v>
      </c>
      <c r="S8" s="45">
        <v>0</v>
      </c>
    </row>
    <row r="9" spans="1:19" ht="228">
      <c r="A9" s="42" t="s">
        <v>4008</v>
      </c>
      <c r="B9" s="42" t="str">
        <f>IFERROR(IFERROR(IFERROR(IFERROR(VLOOKUP(A9,'Climate adaptation'!$E$2:$K$107,7,FALSE),VLOOKUP(A9,Water!$E$2:$J$7,6,FALSE)),VLOOKUP(A9,'Circular economy'!$E$2:$J$22,6,FALSE)),VLOOKUP(A9,'Pollution prevention'!$E$2:$J$7,6,FALSE)),VLOOKUP(A9,Biodiversity!$E$2:$J$3,6,FALSE))</f>
        <v>The activity manufactures one of the following: iron and steel where GHG emissions(146)Calculated in accordance with Regulation (EU) 2019/331., reduced by the amount of emissions assigned to the production of waste gases in accordance with point 10.1.5(a) of Annex VII to Regulation (EU) 2019/331 do not exceed the following values applied to the different manufacturing process steps: hot metal =1,443(147)Reflecting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product; sintered ore = 0,242(148)Reflecting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product; coke (excluding lignite coke) = 0,237(149)Reflecting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product; iron casting = 0,390(150)Reflecting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product; electric arc furnace (EAF) high alloy steel = 0,360(151)Reflecting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product; electric arc furnace (EAF) carbon steel = 0,276(152)Reflecting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product. steel in electric arc furnaces (EAFs) producing EAF carbon steel or EAF high alloy steel as defined in Commission Delegated Regulation (EU) 2019/331 and where the steel scrap input relative to product output is: at least 70 % for the production of high alloy steel at least 90 % for production of carbon steel.</v>
      </c>
      <c r="C9" s="45" t="s">
        <v>4293</v>
      </c>
      <c r="D9" s="45">
        <v>0</v>
      </c>
      <c r="E9" s="45">
        <v>0</v>
      </c>
      <c r="F9" s="45">
        <v>0</v>
      </c>
      <c r="G9" s="45">
        <v>0</v>
      </c>
      <c r="H9" s="45">
        <v>0</v>
      </c>
      <c r="I9" s="45">
        <v>0</v>
      </c>
      <c r="J9" s="45">
        <v>0</v>
      </c>
      <c r="K9" s="45">
        <v>0</v>
      </c>
      <c r="L9" s="45">
        <v>0</v>
      </c>
      <c r="M9" s="45">
        <v>0</v>
      </c>
      <c r="N9" s="45">
        <v>0</v>
      </c>
      <c r="O9" s="45">
        <v>0</v>
      </c>
      <c r="P9" s="45">
        <v>0</v>
      </c>
      <c r="Q9" s="45">
        <v>0</v>
      </c>
      <c r="R9" s="45">
        <v>0</v>
      </c>
      <c r="S9" s="45">
        <v>0</v>
      </c>
    </row>
    <row r="10" spans="1:19" ht="72">
      <c r="A10" s="42" t="s">
        <v>4009</v>
      </c>
      <c r="B10" s="42" t="str">
        <f>IFERROR(IFERROR(IFERROR(IFERROR(VLOOKUP(A10,'Climate adaptation'!$E$2:$K$107,7,FALSE),VLOOKUP(A10,Water!$E$2:$J$7,6,FALSE)),VLOOKUP(A10,'Circular economy'!$E$2:$J$22,6,FALSE)),VLOOKUP(A10,'Pollution prevention'!$E$2:$J$7,6,FALSE)),VLOOKUP(A10,Biodiversity!$E$2:$J$3,6,FALSE))</f>
        <v>The activity complies with the life cycle GHG emissions savings requirement of 70 % relative to a fossil fuel comparator of 94g CO2e/MJ as set out in Article 25(2) of Directive (EU) 2018/2001 of the European Parliament and of the Council(159)Directive (EU) 2018/2001 of the European Parliament and of the Council of 11 December 2018 on the promotion of the use of energy from renewable sources (OJ L 328, 21.12.2018, p. 82). and Annex V to that Directive. Life cycle GHG emissions savings are calculated using the methodology referred to in Article 28(5) of Directive (EU) 2018/2001 or, alternatively, using ISO 14067:2018(160)ISO standard 14067:2018, Greenhouse gases — Carbon footprint of products — Requirements and guidelines for quantification (version of [adoption date]: https://www.iso.org/standard/71206.html). or ISO 14064-1:2018(161)ISO standard 14064-1:2018, Greenhouse gases — Part 1: Specification with guidance at the organization level for quantification and reporting of greenhouse gas emissions and removals (version of [adoption date]: https://www.iso.org/standard/66453.html).. Quantified life-cycle GHG emission savings are verified in line with Article 30 of Directive (EU) 2018/2001 where applicable, or by an independent third party.</v>
      </c>
      <c r="C10" s="45" t="s">
        <v>4204</v>
      </c>
      <c r="D10" s="45" t="s">
        <v>4205</v>
      </c>
      <c r="E10" s="45" t="s">
        <v>4206</v>
      </c>
      <c r="F10" s="45">
        <v>0</v>
      </c>
      <c r="G10" s="45">
        <v>0</v>
      </c>
      <c r="H10" s="45">
        <v>0</v>
      </c>
      <c r="I10" s="45">
        <v>0</v>
      </c>
      <c r="J10" s="45">
        <v>0</v>
      </c>
      <c r="K10" s="45">
        <v>0</v>
      </c>
      <c r="L10" s="45">
        <v>0</v>
      </c>
      <c r="M10" s="45">
        <v>0</v>
      </c>
      <c r="N10" s="45">
        <v>0</v>
      </c>
      <c r="O10" s="45">
        <v>0</v>
      </c>
      <c r="P10" s="45">
        <v>0</v>
      </c>
      <c r="Q10" s="45">
        <v>0</v>
      </c>
      <c r="R10" s="45">
        <v>0</v>
      </c>
      <c r="S10" s="45">
        <v>0</v>
      </c>
    </row>
    <row r="11" spans="1:19" ht="36">
      <c r="A11" s="42" t="s">
        <v>4010</v>
      </c>
      <c r="B11" s="42" t="str">
        <f>IFERROR(IFERROR(IFERROR(IFERROR(VLOOKUP(A11,'Climate adaptation'!$E$2:$K$107,7,FALSE),VLOOKUP(A11,Water!$E$2:$J$7,6,FALSE)),VLOOKUP(A11,'Circular economy'!$E$2:$J$22,6,FALSE)),VLOOKUP(A11,'Pollution prevention'!$E$2:$J$7,6,FALSE)),VLOOKUP(A11,Biodiversity!$E$2:$J$3,6,FALSE))</f>
        <v>Greenhouse gas emissions(170)Calculated in accordance with Regulation (EU) 2019/331. from the carbon black production processes are lower than 1,615(171)Reflecting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 per tonne of product.</v>
      </c>
      <c r="C11" s="45" t="s">
        <v>4207</v>
      </c>
      <c r="D11" s="45">
        <v>0</v>
      </c>
      <c r="E11" s="45">
        <v>0</v>
      </c>
      <c r="F11" s="45">
        <v>0</v>
      </c>
      <c r="G11" s="45">
        <v>0</v>
      </c>
      <c r="H11" s="45">
        <v>0</v>
      </c>
      <c r="I11" s="45">
        <v>0</v>
      </c>
      <c r="J11" s="45">
        <v>0</v>
      </c>
      <c r="K11" s="45">
        <v>0</v>
      </c>
      <c r="L11" s="45">
        <v>0</v>
      </c>
      <c r="M11" s="45">
        <v>0</v>
      </c>
      <c r="N11" s="45">
        <v>0</v>
      </c>
      <c r="O11" s="45">
        <v>0</v>
      </c>
      <c r="P11" s="45">
        <v>0</v>
      </c>
      <c r="Q11" s="45">
        <v>0</v>
      </c>
      <c r="R11" s="45">
        <v>0</v>
      </c>
      <c r="S11" s="45">
        <v>0</v>
      </c>
    </row>
    <row r="12" spans="1:19" ht="36">
      <c r="A12" s="42" t="s">
        <v>4011</v>
      </c>
      <c r="B12" s="42" t="str">
        <f>IFERROR(IFERROR(IFERROR(IFERROR(VLOOKUP(A12,'Climate adaptation'!$E$2:$K$107,7,FALSE),VLOOKUP(A12,Water!$E$2:$J$7,6,FALSE)),VLOOKUP(A12,'Circular economy'!$E$2:$J$22,6,FALSE)),VLOOKUP(A12,'Pollution prevention'!$E$2:$J$7,6,FALSE)),VLOOKUP(A12,Biodiversity!$E$2:$J$3,6,FALSE))</f>
        <v>Greenhouse gas emissions(179)Calculated in accordance with Regulation (EU) 2019/331. from the soda ash production processes are lower than 0,866(180)Reflecting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 per tonne of product.</v>
      </c>
      <c r="C12" s="45" t="s">
        <v>4208</v>
      </c>
      <c r="D12" s="45">
        <v>0</v>
      </c>
      <c r="E12" s="45">
        <v>0</v>
      </c>
      <c r="F12" s="45">
        <v>0</v>
      </c>
      <c r="G12" s="45">
        <v>0</v>
      </c>
      <c r="H12" s="45">
        <v>0</v>
      </c>
      <c r="I12" s="45">
        <v>0</v>
      </c>
      <c r="J12" s="45">
        <v>0</v>
      </c>
      <c r="K12" s="45">
        <v>0</v>
      </c>
      <c r="L12" s="45">
        <v>0</v>
      </c>
      <c r="M12" s="45">
        <v>0</v>
      </c>
      <c r="N12" s="45">
        <v>0</v>
      </c>
      <c r="O12" s="45">
        <v>0</v>
      </c>
      <c r="P12" s="45">
        <v>0</v>
      </c>
      <c r="Q12" s="45">
        <v>0</v>
      </c>
      <c r="R12" s="45">
        <v>0</v>
      </c>
      <c r="S12" s="45">
        <v>0</v>
      </c>
    </row>
    <row r="13" spans="1:19" ht="24">
      <c r="A13" s="42" t="s">
        <v>4012</v>
      </c>
      <c r="B13" s="42" t="str">
        <f>IFERROR(IFERROR(IFERROR(IFERROR(VLOOKUP(A13,'Climate adaptation'!$E$2:$K$107,7,FALSE),VLOOKUP(A13,Water!$E$2:$J$7,6,FALSE)),VLOOKUP(A13,'Circular economy'!$E$2:$J$22,6,FALSE)),VLOOKUP(A13,'Pollution prevention'!$E$2:$J$7,6,FALSE)),VLOOKUP(A13,Biodiversity!$E$2:$J$3,6,FALSE))</f>
        <v>Electricity consumption for electrolysis and chlorine treatment is equal or lower than 2,45 MWh per tonne of chlorine. Average direct greenhouse gas emissions of the electricity used for chlorine production is at or lower than 270 g CO2e/kWh.</v>
      </c>
      <c r="C13" s="45" t="s">
        <v>4209</v>
      </c>
      <c r="D13" s="45" t="s">
        <v>4210</v>
      </c>
      <c r="E13" s="45">
        <v>0</v>
      </c>
      <c r="F13" s="45">
        <v>0</v>
      </c>
      <c r="G13" s="45">
        <v>0</v>
      </c>
      <c r="H13" s="45">
        <v>0</v>
      </c>
      <c r="I13" s="45">
        <v>0</v>
      </c>
      <c r="J13" s="45">
        <v>0</v>
      </c>
      <c r="K13" s="45">
        <v>0</v>
      </c>
      <c r="L13" s="45">
        <v>0</v>
      </c>
      <c r="M13" s="45">
        <v>0</v>
      </c>
      <c r="N13" s="45">
        <v>0</v>
      </c>
      <c r="O13" s="45">
        <v>0</v>
      </c>
      <c r="P13" s="45">
        <v>0</v>
      </c>
      <c r="Q13" s="45">
        <v>0</v>
      </c>
      <c r="R13" s="45">
        <v>0</v>
      </c>
      <c r="S13" s="45">
        <v>0</v>
      </c>
    </row>
    <row r="14" spans="1:19" ht="192">
      <c r="A14" s="42" t="s">
        <v>4013</v>
      </c>
      <c r="B14" s="42" t="str">
        <f>IFERROR(IFERROR(IFERROR(IFERROR(VLOOKUP(A14,'Climate adaptation'!$E$2:$K$107,7,FALSE),VLOOKUP(A14,Water!$E$2:$J$7,6,FALSE)),VLOOKUP(A14,'Circular economy'!$E$2:$J$22,6,FALSE)),VLOOKUP(A14,'Pollution prevention'!$E$2:$J$7,6,FALSE)),VLOOKUP(A14,Biodiversity!$E$2:$J$3,6,FALSE))</f>
        <v>GHG emissions(195)Calculated in accordance with Regulation (EU) 2019/331. from the organic chemicals production processes are lower than : for HVC: [0,851(196)Reflecting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of HVC; for aromatics: 0,0300(197)Reflecting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of complex weighted throughput; for vinyl chloride: [0,268(198)Reflecting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of vinyl chloride; for styrene: 0,564(199)Reflecting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of styrene; for ethylene oxide/ethylene glycols: 0,489(200)Reflecting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of ethylene oxide/glycol; for adipic acid: 0,76(201)Reflecting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tCO2e/t of adipic acid. Where the organic chemicals in scope are produced wholly or partially from renewable feedstock, the life-cycle GHG emissions of the manufactured chemical, manufactured wholly or partially from renewable feedstock, are lower than the life-cycle GHG emissions of the equivalent chemical manufactured from fossil fuel feedstock Agricultural biomass used for the manufacture of organic basic chemicals in its primary form complies with the criteria laid down in Article 29, paragraphs 2 to 5, of Directive (EU) 2018/2001. Forest biomass used for the manufacture of organic basic chemicals complies with the criteria laid down in Article 29, paragraphs 6 and 7, of that Directive.</v>
      </c>
      <c r="C14" s="45" t="s">
        <v>4211</v>
      </c>
      <c r="D14" s="45" t="s">
        <v>4212</v>
      </c>
      <c r="E14" s="45" t="s">
        <v>4213</v>
      </c>
      <c r="F14" s="45" t="s">
        <v>4214</v>
      </c>
      <c r="G14" s="45">
        <v>0</v>
      </c>
      <c r="H14" s="45">
        <v>0</v>
      </c>
      <c r="I14" s="45">
        <v>0</v>
      </c>
      <c r="J14" s="45">
        <v>0</v>
      </c>
      <c r="K14" s="45">
        <v>0</v>
      </c>
      <c r="L14" s="45">
        <v>0</v>
      </c>
      <c r="M14" s="45">
        <v>0</v>
      </c>
      <c r="N14" s="45">
        <v>0</v>
      </c>
      <c r="O14" s="45">
        <v>0</v>
      </c>
      <c r="P14" s="45">
        <v>0</v>
      </c>
      <c r="Q14" s="45">
        <v>0</v>
      </c>
      <c r="R14" s="45">
        <v>0</v>
      </c>
      <c r="S14" s="45">
        <v>0</v>
      </c>
    </row>
    <row r="15" spans="1:19" ht="72">
      <c r="A15" s="42" t="s">
        <v>4014</v>
      </c>
      <c r="B15" s="42" t="str">
        <f>IFERROR(IFERROR(IFERROR(IFERROR(VLOOKUP(A15,'Climate adaptation'!$E$2:$K$107,7,FALSE),VLOOKUP(A15,Water!$E$2:$J$7,6,FALSE)),VLOOKUP(A15,'Circular economy'!$E$2:$J$22,6,FALSE)),VLOOKUP(A15,'Pollution prevention'!$E$2:$J$7,6,FALSE)),VLOOKUP(A15,Biodiversity!$E$2:$J$3,6,FALSE))</f>
        <v>The activity complies with one of the following criteria: the manufacturing of anhydrous ammonia has greenhouse gas emissions(209)Calculated in accordance with Regulation (EU) 2019/331. lower than 1,948(210)Reflecting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 per tonne of anhydrous ammonia; ammonia is recovered from waste water.</v>
      </c>
      <c r="C15" s="45" t="s">
        <v>4215</v>
      </c>
      <c r="D15" s="45">
        <v>0</v>
      </c>
      <c r="E15" s="45">
        <v>0</v>
      </c>
      <c r="F15" s="45">
        <v>0</v>
      </c>
      <c r="G15" s="45">
        <v>0</v>
      </c>
      <c r="H15" s="45">
        <v>0</v>
      </c>
      <c r="I15" s="45">
        <v>0</v>
      </c>
      <c r="J15" s="45">
        <v>0</v>
      </c>
      <c r="K15" s="45">
        <v>0</v>
      </c>
      <c r="L15" s="45">
        <v>0</v>
      </c>
      <c r="M15" s="45">
        <v>0</v>
      </c>
      <c r="N15" s="45">
        <v>0</v>
      </c>
      <c r="O15" s="45">
        <v>0</v>
      </c>
      <c r="P15" s="45">
        <v>0</v>
      </c>
      <c r="Q15" s="45">
        <v>0</v>
      </c>
      <c r="R15" s="45">
        <v>0</v>
      </c>
      <c r="S15" s="45">
        <v>0</v>
      </c>
    </row>
    <row r="16" spans="1:19" ht="36">
      <c r="A16" s="42" t="s">
        <v>4015</v>
      </c>
      <c r="B16" s="42" t="str">
        <f>IFERROR(IFERROR(IFERROR(IFERROR(VLOOKUP(A16,'Climate adaptation'!$E$2:$K$107,7,FALSE),VLOOKUP(A16,Water!$E$2:$J$7,6,FALSE)),VLOOKUP(A16,'Circular economy'!$E$2:$J$22,6,FALSE)),VLOOKUP(A16,'Pollution prevention'!$E$2:$J$7,6,FALSE)),VLOOKUP(A16,Biodiversity!$E$2:$J$3,6,FALSE))</f>
        <v>GHG emissions(218)Calculated in accordance with Regulation (EU) 2019/331. from the manufacture of nitric acid are lower than 0,184(219)Reflecting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 per tonne of nitric acid.</v>
      </c>
      <c r="C16" s="45" t="s">
        <v>4216</v>
      </c>
      <c r="D16" s="45">
        <v>0</v>
      </c>
      <c r="E16" s="45">
        <v>0</v>
      </c>
      <c r="F16" s="45">
        <v>0</v>
      </c>
      <c r="G16" s="45">
        <v>0</v>
      </c>
      <c r="H16" s="45">
        <v>0</v>
      </c>
      <c r="I16" s="45">
        <v>0</v>
      </c>
      <c r="J16" s="45">
        <v>0</v>
      </c>
      <c r="K16" s="45">
        <v>0</v>
      </c>
      <c r="L16" s="45">
        <v>0</v>
      </c>
      <c r="M16" s="45">
        <v>0</v>
      </c>
      <c r="N16" s="45">
        <v>0</v>
      </c>
      <c r="O16" s="45">
        <v>0</v>
      </c>
      <c r="P16" s="45">
        <v>0</v>
      </c>
      <c r="Q16" s="45">
        <v>0</v>
      </c>
      <c r="R16" s="45">
        <v>0</v>
      </c>
      <c r="S16" s="45">
        <v>0</v>
      </c>
    </row>
    <row r="17" spans="1:19" ht="339">
      <c r="A17" s="42" t="s">
        <v>4016</v>
      </c>
      <c r="B17" s="42" t="str">
        <f>IFERROR(IFERROR(IFERROR(IFERROR(VLOOKUP(A17,'Climate adaptation'!$E$2:$K$107,7,FALSE),VLOOKUP(A17,Water!$E$2:$J$7,6,FALSE)),VLOOKUP(A17,'Circular economy'!$E$2:$J$22,6,FALSE)),VLOOKUP(A17,'Pollution prevention'!$E$2:$J$7,6,FALSE)),VLOOKUP(A17,Biodiversity!$E$2:$J$3,6,FALSE))</f>
        <v>The plastic in primary form is one of the following: fully manufactured by mechanical recycling of plastic waste; where mechanical recycling is not possible, fully manufactured by chemical recycling of plastic waste where the life-cycle greenhouse gas emissions of the manufactured plastic, excluding any calculated credits from the production of fuels, are lower than the life-cycle greenhouse gas emissions of the equivalent primary plastic manufactured from fossil fuel feedstock. Life-cycle greenhouse gas emissions are calculated using Recommendation 2013/179/EU or, alternatively, using ISO 14067:2018(227)ISO standard 14067:2018, Greenhouse gases — Carbon footprint of products — Requirements and guidelines for quantification (https://www.iso.org/standard/71206.html). or ISO 14064-1:2018(228)ISO standard 14064-1:2018, Greenhouse gases — Part 1: Specification with guidance at the organization level for quantification and reporting of greenhouse gas emissions and removals (https://www.iso.org/standard/66453.html).. Quantified life-cycle GHG emissions are verified by an independent third party. derived wholly or partially from renewable feedstock(229)Renewable feedstock refers to biomass, industrial bio-waste or municipal bio-waste. where the life-cycle greenhouse gas emissions of the manufactured plastic in primary form, manufactured wholly or partially from renewable feedstock, is lower than the life-cycle greenhouse gas emissions of the equivalent plastics in primary form manufactured from fossil fuel feedstock. Life-cycle greenhouse gas emissions are calculated using Recommendation 2013/179/EU or, alternatively, using ISO 14067:2018 or ISO 14064-1:2018. Quantified life-cycle GHG emissions are verified by an independent third party. Agricultural biomass used for the manufacture of plastics in its primary form complies with the criteria laid down in Article 29, paragraphs 2 to 5, of Directive (EU) 2018/2001. Forest biomass used for the manufacture of plastics in its primary form complies with the criteria laid down in Article 29, paragraphs 6 and 7, of that Directive.</v>
      </c>
      <c r="C17" s="45" t="s">
        <v>4217</v>
      </c>
      <c r="D17" s="45" t="s">
        <v>4218</v>
      </c>
      <c r="E17" s="45" t="s">
        <v>4219</v>
      </c>
      <c r="F17" s="45">
        <v>0</v>
      </c>
      <c r="G17" s="45">
        <v>0</v>
      </c>
      <c r="H17" s="45">
        <v>0</v>
      </c>
      <c r="I17" s="45">
        <v>0</v>
      </c>
      <c r="J17" s="45">
        <v>0</v>
      </c>
      <c r="K17" s="45">
        <v>0</v>
      </c>
      <c r="L17" s="45">
        <v>0</v>
      </c>
      <c r="M17" s="45">
        <v>0</v>
      </c>
      <c r="N17" s="45">
        <v>0</v>
      </c>
      <c r="O17" s="45">
        <v>0</v>
      </c>
      <c r="P17" s="45">
        <v>0</v>
      </c>
      <c r="Q17" s="45">
        <v>0</v>
      </c>
      <c r="R17" s="45">
        <v>0</v>
      </c>
      <c r="S17" s="45">
        <v>0</v>
      </c>
    </row>
    <row r="18" spans="1:19" ht="36">
      <c r="A18" s="42" t="s">
        <v>4025</v>
      </c>
      <c r="B18" s="42" t="str">
        <f>IFERROR(IFERROR(IFERROR(IFERROR(VLOOKUP(A18,'Climate adaptation'!$E$2:$K$107,7,FALSE),VLOOKUP(A18,Water!$E$2:$J$7,6,FALSE)),VLOOKUP(A18,'Circular economy'!$E$2:$J$22,6,FALSE)),VLOOKUP(A18,'Pollution prevention'!$E$2:$J$7,6,FALSE)),VLOOKUP(A18,Biodiversity!$E$2:$J$3,6,FALSE))</f>
        <v>The direct GHG emissions of the activity are lower than 270gCO2e/kWh.</v>
      </c>
      <c r="C18" s="45" t="s">
        <v>4220</v>
      </c>
      <c r="D18" s="45">
        <v>0</v>
      </c>
      <c r="E18" s="45">
        <v>0</v>
      </c>
      <c r="F18" s="45">
        <v>0</v>
      </c>
      <c r="G18" s="45">
        <v>0</v>
      </c>
      <c r="H18" s="45">
        <v>0</v>
      </c>
      <c r="I18" s="45">
        <v>0</v>
      </c>
      <c r="J18" s="45">
        <v>0</v>
      </c>
      <c r="K18" s="45">
        <v>0</v>
      </c>
      <c r="L18" s="45">
        <v>0</v>
      </c>
      <c r="M18" s="45">
        <v>0</v>
      </c>
      <c r="N18" s="45">
        <v>0</v>
      </c>
      <c r="O18" s="45">
        <v>0</v>
      </c>
      <c r="P18" s="45">
        <v>0</v>
      </c>
      <c r="Q18" s="45">
        <v>0</v>
      </c>
      <c r="R18" s="45">
        <v>0</v>
      </c>
      <c r="S18" s="45">
        <v>0</v>
      </c>
    </row>
    <row r="19" spans="1:19" ht="36">
      <c r="A19" s="42" t="s">
        <v>4026</v>
      </c>
      <c r="B19" s="42" t="str">
        <f>IFERROR(IFERROR(IFERROR(IFERROR(VLOOKUP(A19,'Climate adaptation'!$E$2:$K$107,7,FALSE),VLOOKUP(A19,Water!$E$2:$J$7,6,FALSE)),VLOOKUP(A19,'Circular economy'!$E$2:$J$22,6,FALSE)),VLOOKUP(A19,'Pollution prevention'!$E$2:$J$7,6,FALSE)),VLOOKUP(A19,Biodiversity!$E$2:$J$3,6,FALSE))</f>
        <v>The direct GHG emissions of the activity are lower than 270gCO2e/kWh.</v>
      </c>
      <c r="C19" s="45" t="s">
        <v>4220</v>
      </c>
      <c r="D19" s="45">
        <v>0</v>
      </c>
      <c r="E19" s="45">
        <v>0</v>
      </c>
      <c r="F19" s="45">
        <v>0</v>
      </c>
      <c r="G19" s="45">
        <v>0</v>
      </c>
      <c r="H19" s="45">
        <v>0</v>
      </c>
      <c r="I19" s="45">
        <v>0</v>
      </c>
      <c r="J19" s="45">
        <v>0</v>
      </c>
      <c r="K19" s="45">
        <v>0</v>
      </c>
      <c r="L19" s="45">
        <v>0</v>
      </c>
      <c r="M19" s="45">
        <v>0</v>
      </c>
      <c r="N19" s="45">
        <v>0</v>
      </c>
      <c r="O19" s="45">
        <v>0</v>
      </c>
      <c r="P19" s="45">
        <v>0</v>
      </c>
      <c r="Q19" s="45">
        <v>0</v>
      </c>
      <c r="R19" s="45">
        <v>0</v>
      </c>
      <c r="S19" s="45">
        <v>0</v>
      </c>
    </row>
    <row r="20" spans="1:19" ht="48">
      <c r="A20" s="42" t="s">
        <v>4027</v>
      </c>
      <c r="B20" s="42" t="str">
        <f>IFERROR(IFERROR(IFERROR(IFERROR(VLOOKUP(A20,'Climate adaptation'!$E$2:$K$107,7,FALSE),VLOOKUP(A20,Water!$E$2:$J$7,6,FALSE)),VLOOKUP(A20,'Circular economy'!$E$2:$J$22,6,FALSE)),VLOOKUP(A20,'Pollution prevention'!$E$2:$J$7,6,FALSE)),VLOOKUP(A20,Biodiversity!$E$2:$J$3,6,FALSE))</f>
        <v>The direct GHG emissions of the activity are lower than 270gCO2e/kWh.</v>
      </c>
      <c r="C20" s="45" t="s">
        <v>4220</v>
      </c>
      <c r="D20" s="45">
        <v>0</v>
      </c>
      <c r="E20" s="45">
        <v>0</v>
      </c>
      <c r="F20" s="45">
        <v>0</v>
      </c>
      <c r="G20" s="45">
        <v>0</v>
      </c>
      <c r="H20" s="45">
        <v>0</v>
      </c>
      <c r="I20" s="45">
        <v>0</v>
      </c>
      <c r="J20" s="45">
        <v>0</v>
      </c>
      <c r="K20" s="45">
        <v>0</v>
      </c>
      <c r="L20" s="45">
        <v>0</v>
      </c>
      <c r="M20" s="45">
        <v>0</v>
      </c>
      <c r="N20" s="45">
        <v>0</v>
      </c>
      <c r="O20" s="45">
        <v>0</v>
      </c>
      <c r="P20" s="45">
        <v>0</v>
      </c>
      <c r="Q20" s="45">
        <v>0</v>
      </c>
      <c r="R20" s="45">
        <v>0</v>
      </c>
      <c r="S20" s="45">
        <v>0</v>
      </c>
    </row>
    <row r="21" spans="1:19" ht="24">
      <c r="A21" s="42" t="s">
        <v>4028</v>
      </c>
      <c r="B21" s="42" t="str">
        <f>IFERROR(IFERROR(IFERROR(IFERROR(VLOOKUP(A21,'Climate adaptation'!$E$2:$K$107,7,FALSE),VLOOKUP(A21,Water!$E$2:$J$7,6,FALSE)),VLOOKUP(A21,'Circular economy'!$E$2:$J$22,6,FALSE)),VLOOKUP(A21,'Pollution prevention'!$E$2:$J$7,6,FALSE)),VLOOKUP(A21,Biodiversity!$E$2:$J$3,6,FALSE))</f>
        <v>The activity meets the requirements relating to sustainability, greenhouse gas emission savings and efficiency laid down in Article 29 of Directive 2018/2001.</v>
      </c>
      <c r="C21" s="45" t="s">
        <v>4221</v>
      </c>
      <c r="D21" s="45">
        <v>0</v>
      </c>
      <c r="E21" s="45">
        <v>0</v>
      </c>
      <c r="F21" s="45">
        <v>0</v>
      </c>
      <c r="G21" s="45">
        <v>0</v>
      </c>
      <c r="H21" s="45">
        <v>0</v>
      </c>
      <c r="I21" s="45">
        <v>0</v>
      </c>
      <c r="J21" s="45">
        <v>0</v>
      </c>
      <c r="K21" s="45">
        <v>0</v>
      </c>
      <c r="L21" s="45">
        <v>0</v>
      </c>
      <c r="M21" s="45">
        <v>0</v>
      </c>
      <c r="N21" s="45">
        <v>0</v>
      </c>
      <c r="O21" s="45">
        <v>0</v>
      </c>
      <c r="P21" s="45">
        <v>0</v>
      </c>
      <c r="Q21" s="45">
        <v>0</v>
      </c>
      <c r="R21" s="45">
        <v>0</v>
      </c>
      <c r="S21" s="45">
        <v>0</v>
      </c>
    </row>
    <row r="22" spans="1:19" ht="48">
      <c r="A22" s="42" t="s">
        <v>4029</v>
      </c>
      <c r="B22" s="42" t="str">
        <f>IFERROR(IFERROR(IFERROR(IFERROR(VLOOKUP(A22,'Climate adaptation'!$E$2:$K$107,7,FALSE),VLOOKUP(A22,Water!$E$2:$J$7,6,FALSE)),VLOOKUP(A22,'Circular economy'!$E$2:$J$22,6,FALSE)),VLOOKUP(A22,'Pollution prevention'!$E$2:$J$7,6,FALSE)),VLOOKUP(A22,Biodiversity!$E$2:$J$3,6,FALSE))</f>
        <v>The infrastructure is not dedicated to creating a direct connection, or expanding an existing direct connection to a power production plant where the direct greenhouse gas emissions exceed 270 gCO2e/kWh.</v>
      </c>
      <c r="C22" s="45" t="s">
        <v>4222</v>
      </c>
      <c r="D22" s="45">
        <v>0</v>
      </c>
      <c r="E22" s="45">
        <v>0</v>
      </c>
      <c r="F22" s="45">
        <v>0</v>
      </c>
      <c r="G22" s="45">
        <v>0</v>
      </c>
      <c r="H22" s="45">
        <v>0</v>
      </c>
      <c r="I22" s="45">
        <v>0</v>
      </c>
      <c r="J22" s="45">
        <v>0</v>
      </c>
      <c r="K22" s="45">
        <v>0</v>
      </c>
      <c r="L22" s="45">
        <v>0</v>
      </c>
      <c r="M22" s="45">
        <v>0</v>
      </c>
      <c r="N22" s="45">
        <v>0</v>
      </c>
      <c r="O22" s="45">
        <v>0</v>
      </c>
      <c r="P22" s="45">
        <v>0</v>
      </c>
      <c r="Q22" s="45">
        <v>0</v>
      </c>
      <c r="R22" s="45">
        <v>0</v>
      </c>
      <c r="S22" s="45">
        <v>0</v>
      </c>
    </row>
    <row r="23" spans="1:19" ht="60">
      <c r="A23" s="42" t="s">
        <v>4032</v>
      </c>
      <c r="B23" s="42" t="str">
        <f>IFERROR(IFERROR(IFERROR(IFERROR(VLOOKUP(A23,'Climate adaptation'!$E$2:$K$107,7,FALSE),VLOOKUP(A23,Water!$E$2:$J$7,6,FALSE)),VLOOKUP(A23,'Circular economy'!$E$2:$J$22,6,FALSE)),VLOOKUP(A23,'Pollution prevention'!$E$2:$J$7,6,FALSE)),VLOOKUP(A23,Biodiversity!$E$2:$J$3,6,FALSE))</f>
        <v>The activity meets the requirements relating to sustainability, greenhouse gas emission savings and efficiency laid down in Article 29 of Directive 2018/2001.</v>
      </c>
      <c r="C23" s="45" t="s">
        <v>4221</v>
      </c>
      <c r="D23" s="45">
        <v>0</v>
      </c>
      <c r="E23" s="45">
        <v>0</v>
      </c>
      <c r="F23" s="45">
        <v>0</v>
      </c>
      <c r="G23" s="45">
        <v>0</v>
      </c>
      <c r="H23" s="45">
        <v>0</v>
      </c>
      <c r="I23" s="45">
        <v>0</v>
      </c>
      <c r="J23" s="45">
        <v>0</v>
      </c>
      <c r="K23" s="45">
        <v>0</v>
      </c>
      <c r="L23" s="45">
        <v>0</v>
      </c>
      <c r="M23" s="45">
        <v>0</v>
      </c>
      <c r="N23" s="45">
        <v>0</v>
      </c>
      <c r="O23" s="45">
        <v>0</v>
      </c>
      <c r="P23" s="45">
        <v>0</v>
      </c>
      <c r="Q23" s="45">
        <v>0</v>
      </c>
      <c r="R23" s="45">
        <v>0</v>
      </c>
      <c r="S23" s="45">
        <v>0</v>
      </c>
    </row>
    <row r="24" spans="1:19" ht="60">
      <c r="A24" s="42" t="s">
        <v>4033</v>
      </c>
      <c r="B24" s="42" t="str">
        <f>IFERROR(IFERROR(IFERROR(IFERROR(VLOOKUP(A24,'Climate adaptation'!$E$2:$K$107,7,FALSE),VLOOKUP(A24,Water!$E$2:$J$7,6,FALSE)),VLOOKUP(A24,'Circular economy'!$E$2:$J$22,6,FALSE)),VLOOKUP(A24,'Pollution prevention'!$E$2:$J$7,6,FALSE)),VLOOKUP(A24,Biodiversity!$E$2:$J$3,6,FALSE))</f>
        <v>The conversion, repurposing or retrofit does not increase gas transmission and distribution capacity. The conversion, repurposing or retrofit does not extend the lifespan of the networks beyond their projected lifespan before the conversion, repurposing or retrofit, unless the network is dedicated to hydrogen or other low-carbon gases.</v>
      </c>
      <c r="C24" s="45" t="s">
        <v>4223</v>
      </c>
      <c r="D24" s="45">
        <v>0</v>
      </c>
      <c r="E24" s="45">
        <v>0</v>
      </c>
      <c r="F24" s="45">
        <v>0</v>
      </c>
      <c r="G24" s="45">
        <v>0</v>
      </c>
      <c r="H24" s="45">
        <v>0</v>
      </c>
      <c r="I24" s="45">
        <v>0</v>
      </c>
      <c r="J24" s="45">
        <v>0</v>
      </c>
      <c r="K24" s="45">
        <v>0</v>
      </c>
      <c r="L24" s="45">
        <v>0</v>
      </c>
      <c r="M24" s="45">
        <v>0</v>
      </c>
      <c r="N24" s="45">
        <v>0</v>
      </c>
      <c r="O24" s="45">
        <v>0</v>
      </c>
      <c r="P24" s="45">
        <v>0</v>
      </c>
      <c r="Q24" s="45">
        <v>0</v>
      </c>
      <c r="R24" s="45">
        <v>0</v>
      </c>
      <c r="S24" s="45">
        <v>0</v>
      </c>
    </row>
    <row r="25" spans="1:19" ht="36">
      <c r="A25" s="42" t="s">
        <v>4037</v>
      </c>
      <c r="B25" s="42" t="str">
        <f>IFERROR(IFERROR(IFERROR(IFERROR(VLOOKUP(A25,'Climate adaptation'!$E$2:$K$107,7,FALSE),VLOOKUP(A25,Water!$E$2:$J$7,6,FALSE)),VLOOKUP(A25,'Circular economy'!$E$2:$J$22,6,FALSE)),VLOOKUP(A25,'Pollution prevention'!$E$2:$J$7,6,FALSE)),VLOOKUP(A25,Biodiversity!$E$2:$J$3,6,FALSE))</f>
        <v>The direct GHG emissions of the activity are lower than 270gCO2e/kWh.</v>
      </c>
      <c r="C25" s="45" t="s">
        <v>4220</v>
      </c>
      <c r="D25" s="45">
        <v>0</v>
      </c>
      <c r="E25" s="45">
        <v>0</v>
      </c>
      <c r="F25" s="45">
        <v>0</v>
      </c>
      <c r="G25" s="45">
        <v>0</v>
      </c>
      <c r="H25" s="45">
        <v>0</v>
      </c>
      <c r="I25" s="45">
        <v>0</v>
      </c>
      <c r="J25" s="45">
        <v>0</v>
      </c>
      <c r="K25" s="45">
        <v>0</v>
      </c>
      <c r="L25" s="45">
        <v>0</v>
      </c>
      <c r="M25" s="45">
        <v>0</v>
      </c>
      <c r="N25" s="45">
        <v>0</v>
      </c>
      <c r="O25" s="45">
        <v>0</v>
      </c>
      <c r="P25" s="45">
        <v>0</v>
      </c>
      <c r="Q25" s="45">
        <v>0</v>
      </c>
      <c r="R25" s="45">
        <v>0</v>
      </c>
      <c r="S25" s="45">
        <v>0</v>
      </c>
    </row>
    <row r="26" spans="1:19" ht="60">
      <c r="A26" s="42" t="s">
        <v>4038</v>
      </c>
      <c r="B26" s="42" t="str">
        <f>IFERROR(IFERROR(IFERROR(IFERROR(VLOOKUP(A26,'Climate adaptation'!$E$2:$K$107,7,FALSE),VLOOKUP(A26,Water!$E$2:$J$7,6,FALSE)),VLOOKUP(A26,'Circular economy'!$E$2:$J$22,6,FALSE)),VLOOKUP(A26,'Pollution prevention'!$E$2:$J$7,6,FALSE)),VLOOKUP(A26,Biodiversity!$E$2:$J$3,6,FALSE))</f>
        <v>The direct GHG emissions of the activity are lower than 270gCO2e/kWh.</v>
      </c>
      <c r="C26" s="45" t="s">
        <v>4220</v>
      </c>
      <c r="D26" s="45">
        <v>0</v>
      </c>
      <c r="E26" s="45">
        <v>0</v>
      </c>
      <c r="F26" s="45">
        <v>0</v>
      </c>
      <c r="G26" s="45">
        <v>0</v>
      </c>
      <c r="H26" s="45">
        <v>0</v>
      </c>
      <c r="I26" s="45">
        <v>0</v>
      </c>
      <c r="J26" s="45">
        <v>0</v>
      </c>
      <c r="K26" s="45">
        <v>0</v>
      </c>
      <c r="L26" s="45">
        <v>0</v>
      </c>
      <c r="M26" s="45">
        <v>0</v>
      </c>
      <c r="N26" s="45">
        <v>0</v>
      </c>
      <c r="O26" s="45">
        <v>0</v>
      </c>
      <c r="P26" s="45">
        <v>0</v>
      </c>
      <c r="Q26" s="45">
        <v>0</v>
      </c>
      <c r="R26" s="45">
        <v>0</v>
      </c>
      <c r="S26" s="45">
        <v>0</v>
      </c>
    </row>
    <row r="27" spans="1:19" ht="36">
      <c r="A27" s="42" t="s">
        <v>4039</v>
      </c>
      <c r="B27" s="42" t="str">
        <f>IFERROR(IFERROR(IFERROR(IFERROR(VLOOKUP(A27,'Climate adaptation'!$E$2:$K$107,7,FALSE),VLOOKUP(A27,Water!$E$2:$J$7,6,FALSE)),VLOOKUP(A27,'Circular economy'!$E$2:$J$22,6,FALSE)),VLOOKUP(A27,'Pollution prevention'!$E$2:$J$7,6,FALSE)),VLOOKUP(A27,Biodiversity!$E$2:$J$3,6,FALSE))</f>
        <v>The activity meets the requirements relating to sustainability, greenhouse gas emission savings and efficiency laid down in Article 29 of Directive 2018/2001.</v>
      </c>
      <c r="C27" s="45" t="s">
        <v>4221</v>
      </c>
      <c r="D27" s="45">
        <v>0</v>
      </c>
      <c r="E27" s="45">
        <v>0</v>
      </c>
      <c r="F27" s="45">
        <v>0</v>
      </c>
      <c r="G27" s="45">
        <v>0</v>
      </c>
      <c r="H27" s="45">
        <v>0</v>
      </c>
      <c r="I27" s="45">
        <v>0</v>
      </c>
      <c r="J27" s="45">
        <v>0</v>
      </c>
      <c r="K27" s="45">
        <v>0</v>
      </c>
      <c r="L27" s="45">
        <v>0</v>
      </c>
      <c r="M27" s="45">
        <v>0</v>
      </c>
      <c r="N27" s="45">
        <v>0</v>
      </c>
      <c r="O27" s="45">
        <v>0</v>
      </c>
      <c r="P27" s="45">
        <v>0</v>
      </c>
      <c r="Q27" s="45">
        <v>0</v>
      </c>
      <c r="R27" s="45">
        <v>0</v>
      </c>
      <c r="S27" s="45">
        <v>0</v>
      </c>
    </row>
    <row r="28" spans="1:19" ht="36">
      <c r="A28" s="42" t="s">
        <v>4041</v>
      </c>
      <c r="B28" s="42" t="str">
        <f>IFERROR(IFERROR(IFERROR(IFERROR(VLOOKUP(A28,'Climate adaptation'!$E$2:$K$107,7,FALSE),VLOOKUP(A28,Water!$E$2:$J$7,6,FALSE)),VLOOKUP(A28,'Circular economy'!$E$2:$J$22,6,FALSE)),VLOOKUP(A28,'Pollution prevention'!$E$2:$J$7,6,FALSE)),VLOOKUP(A28,Biodiversity!$E$2:$J$3,6,FALSE))</f>
        <v>The direct GHG emissions of the activity are lower than 270gCO2e/kWh.</v>
      </c>
      <c r="C28" s="45" t="s">
        <v>4220</v>
      </c>
      <c r="D28" s="45">
        <v>0</v>
      </c>
      <c r="E28" s="45">
        <v>0</v>
      </c>
      <c r="F28" s="45">
        <v>0</v>
      </c>
      <c r="G28" s="45">
        <v>0</v>
      </c>
      <c r="H28" s="45">
        <v>0</v>
      </c>
      <c r="I28" s="45">
        <v>0</v>
      </c>
      <c r="J28" s="45">
        <v>0</v>
      </c>
      <c r="K28" s="45">
        <v>0</v>
      </c>
      <c r="L28" s="45">
        <v>0</v>
      </c>
      <c r="M28" s="45">
        <v>0</v>
      </c>
      <c r="N28" s="45">
        <v>0</v>
      </c>
      <c r="O28" s="45">
        <v>0</v>
      </c>
      <c r="P28" s="45">
        <v>0</v>
      </c>
      <c r="Q28" s="45">
        <v>0</v>
      </c>
      <c r="R28" s="45">
        <v>0</v>
      </c>
      <c r="S28" s="45">
        <v>0</v>
      </c>
    </row>
    <row r="29" spans="1:19" ht="48">
      <c r="A29" s="42" t="s">
        <v>4042</v>
      </c>
      <c r="B29" s="42" t="str">
        <f>IFERROR(IFERROR(IFERROR(IFERROR(VLOOKUP(A29,'Climate adaptation'!$E$2:$K$107,7,FALSE),VLOOKUP(A29,Water!$E$2:$J$7,6,FALSE)),VLOOKUP(A29,'Circular economy'!$E$2:$J$22,6,FALSE)),VLOOKUP(A29,'Pollution prevention'!$E$2:$J$7,6,FALSE)),VLOOKUP(A29,Biodiversity!$E$2:$J$3,6,FALSE))</f>
        <v>The direct GHG emissions of the activity are lower than 270gCO2e/kWh.</v>
      </c>
      <c r="C29" s="45" t="s">
        <v>4220</v>
      </c>
      <c r="D29" s="45">
        <v>0</v>
      </c>
      <c r="E29" s="45">
        <v>0</v>
      </c>
      <c r="F29" s="45">
        <v>0</v>
      </c>
      <c r="G29" s="45">
        <v>0</v>
      </c>
      <c r="H29" s="45">
        <v>0</v>
      </c>
      <c r="I29" s="45">
        <v>0</v>
      </c>
      <c r="J29" s="45">
        <v>0</v>
      </c>
      <c r="K29" s="45">
        <v>0</v>
      </c>
      <c r="L29" s="45">
        <v>0</v>
      </c>
      <c r="M29" s="45">
        <v>0</v>
      </c>
      <c r="N29" s="45">
        <v>0</v>
      </c>
      <c r="O29" s="45">
        <v>0</v>
      </c>
      <c r="P29" s="45">
        <v>0</v>
      </c>
      <c r="Q29" s="45">
        <v>0</v>
      </c>
      <c r="R29" s="45">
        <v>0</v>
      </c>
      <c r="S29" s="45">
        <v>0</v>
      </c>
    </row>
    <row r="30" spans="1:19" ht="24">
      <c r="A30" s="42" t="s">
        <v>4043</v>
      </c>
      <c r="B30" s="42" t="str">
        <f>IFERROR(IFERROR(IFERROR(IFERROR(VLOOKUP(A30,'Climate adaptation'!$E$2:$K$107,7,FALSE),VLOOKUP(A30,Water!$E$2:$J$7,6,FALSE)),VLOOKUP(A30,'Circular economy'!$E$2:$J$22,6,FALSE)),VLOOKUP(A30,'Pollution prevention'!$E$2:$J$7,6,FALSE)),VLOOKUP(A30,Biodiversity!$E$2:$J$3,6,FALSE))</f>
        <v>The activity meets the requirements relating to sustainability, greenhouse gas emission savings and efficiency laid down in Article 29 of Directive 2018/2001.</v>
      </c>
      <c r="C30" s="45" t="s">
        <v>4221</v>
      </c>
      <c r="D30" s="45">
        <v>0</v>
      </c>
      <c r="E30" s="45">
        <v>0</v>
      </c>
      <c r="F30" s="45">
        <v>0</v>
      </c>
      <c r="G30" s="45">
        <v>0</v>
      </c>
      <c r="H30" s="45">
        <v>0</v>
      </c>
      <c r="I30" s="45">
        <v>0</v>
      </c>
      <c r="J30" s="45">
        <v>0</v>
      </c>
      <c r="K30" s="45">
        <v>0</v>
      </c>
      <c r="L30" s="45">
        <v>0</v>
      </c>
      <c r="M30" s="45">
        <v>0</v>
      </c>
      <c r="N30" s="45">
        <v>0</v>
      </c>
      <c r="O30" s="45">
        <v>0</v>
      </c>
      <c r="P30" s="45">
        <v>0</v>
      </c>
      <c r="Q30" s="45">
        <v>0</v>
      </c>
      <c r="R30" s="45">
        <v>0</v>
      </c>
      <c r="S30" s="45">
        <v>0</v>
      </c>
    </row>
    <row r="31" spans="1:19" ht="96">
      <c r="A31" s="42" t="s">
        <v>4045</v>
      </c>
      <c r="B31" s="42" t="str">
        <f>IFERROR(IFERROR(IFERROR(IFERROR(VLOOKUP(A31,'Climate adaptation'!$E$2:$K$107,7,FALSE),VLOOKUP(A31,Water!$E$2:$J$7,6,FALSE)),VLOOKUP(A31,'Circular economy'!$E$2:$J$22,6,FALSE)),VLOOKUP(A31,'Pollution prevention'!$E$2:$J$7,6,FALSE)),VLOOKUP(A31,Biodiversity!$E$2:$J$3,6,FALSE))</f>
        <v>The direct GHG emissions of the activity are lower than 270 g CO2e/kWh.</v>
      </c>
      <c r="C31" s="45" t="s">
        <v>4224</v>
      </c>
      <c r="D31" s="45">
        <v>0</v>
      </c>
      <c r="E31" s="45">
        <v>0</v>
      </c>
      <c r="F31" s="45">
        <v>0</v>
      </c>
      <c r="G31" s="45">
        <v>0</v>
      </c>
      <c r="H31" s="45">
        <v>0</v>
      </c>
      <c r="I31" s="45">
        <v>0</v>
      </c>
      <c r="J31" s="45">
        <v>0</v>
      </c>
      <c r="K31" s="45">
        <v>0</v>
      </c>
      <c r="L31" s="45">
        <v>0</v>
      </c>
      <c r="M31" s="45">
        <v>0</v>
      </c>
      <c r="N31" s="45">
        <v>0</v>
      </c>
      <c r="O31" s="45">
        <v>0</v>
      </c>
      <c r="P31" s="45">
        <v>0</v>
      </c>
      <c r="Q31" s="45">
        <v>0</v>
      </c>
      <c r="R31" s="45">
        <v>0</v>
      </c>
      <c r="S31" s="45">
        <v>0</v>
      </c>
    </row>
    <row r="32" spans="1:19" ht="96">
      <c r="A32" s="42" t="s">
        <v>4046</v>
      </c>
      <c r="B32" s="42" t="str">
        <f>IFERROR(IFERROR(IFERROR(IFERROR(VLOOKUP(A32,'Climate adaptation'!$E$2:$K$107,7,FALSE),VLOOKUP(A32,Water!$E$2:$J$7,6,FALSE)),VLOOKUP(A32,'Circular economy'!$E$2:$J$22,6,FALSE)),VLOOKUP(A32,'Pollution prevention'!$E$2:$J$7,6,FALSE)),VLOOKUP(A32,Biodiversity!$E$2:$J$3,6,FALSE))</f>
        <v>The direct GHG emissions of the activity are lower than 270 g CO2e/kWh.</v>
      </c>
      <c r="C32" s="45" t="s">
        <v>4224</v>
      </c>
      <c r="D32" s="45">
        <v>0</v>
      </c>
      <c r="E32" s="45">
        <v>0</v>
      </c>
      <c r="F32" s="45">
        <v>0</v>
      </c>
      <c r="G32" s="45">
        <v>0</v>
      </c>
      <c r="H32" s="45">
        <v>0</v>
      </c>
      <c r="I32" s="45">
        <v>0</v>
      </c>
      <c r="J32" s="45">
        <v>0</v>
      </c>
      <c r="K32" s="45">
        <v>0</v>
      </c>
      <c r="L32" s="45">
        <v>0</v>
      </c>
      <c r="M32" s="45">
        <v>0</v>
      </c>
      <c r="N32" s="45">
        <v>0</v>
      </c>
      <c r="O32" s="45">
        <v>0</v>
      </c>
      <c r="P32" s="45">
        <v>0</v>
      </c>
      <c r="Q32" s="45">
        <v>0</v>
      </c>
      <c r="R32" s="45">
        <v>0</v>
      </c>
      <c r="S32" s="45">
        <v>0</v>
      </c>
    </row>
    <row r="33" spans="1:19" ht="48">
      <c r="A33" s="42" t="s">
        <v>4047</v>
      </c>
      <c r="B33" s="42" t="str">
        <f>IFERROR(IFERROR(IFERROR(IFERROR(VLOOKUP(A33,'Climate adaptation'!$E$2:$K$107,7,FALSE),VLOOKUP(A33,Water!$E$2:$J$7,6,FALSE)),VLOOKUP(A33,'Circular economy'!$E$2:$J$22,6,FALSE)),VLOOKUP(A33,'Pollution prevention'!$E$2:$J$7,6,FALSE)),VLOOKUP(A33,Biodiversity!$E$2:$J$3,6,FALSE))</f>
        <v>The direct GHG emissions of the activity are lower than 270 g CO2e/kWh.</v>
      </c>
      <c r="C33" s="45" t="s">
        <v>4224</v>
      </c>
      <c r="D33" s="45">
        <v>0</v>
      </c>
      <c r="E33" s="45">
        <v>0</v>
      </c>
      <c r="F33" s="45">
        <v>0</v>
      </c>
      <c r="G33" s="45">
        <v>0</v>
      </c>
      <c r="H33" s="45">
        <v>0</v>
      </c>
      <c r="I33" s="45">
        <v>0</v>
      </c>
      <c r="J33" s="45">
        <v>0</v>
      </c>
      <c r="K33" s="45">
        <v>0</v>
      </c>
      <c r="L33" s="45">
        <v>0</v>
      </c>
      <c r="M33" s="45">
        <v>0</v>
      </c>
      <c r="N33" s="45">
        <v>0</v>
      </c>
      <c r="O33" s="45">
        <v>0</v>
      </c>
      <c r="P33" s="45">
        <v>0</v>
      </c>
      <c r="Q33" s="45">
        <v>0</v>
      </c>
      <c r="R33" s="45">
        <v>0</v>
      </c>
      <c r="S33" s="45">
        <v>0</v>
      </c>
    </row>
    <row r="34" spans="1:19" ht="36">
      <c r="A34" s="42" t="s">
        <v>4048</v>
      </c>
      <c r="B34" s="42" t="str">
        <f>IFERROR(IFERROR(IFERROR(IFERROR(VLOOKUP(A34,'Climate adaptation'!$E$2:$K$107,7,FALSE),VLOOKUP(A34,Water!$E$2:$J$7,6,FALSE)),VLOOKUP(A34,'Circular economy'!$E$2:$J$22,6,FALSE)),VLOOKUP(A34,'Pollution prevention'!$E$2:$J$7,6,FALSE)),VLOOKUP(A34,Biodiversity!$E$2:$J$3,6,FALSE))</f>
        <v>The direct GHG emissions of the activity are lower than 270 g CO2e/kWh.</v>
      </c>
      <c r="C34" s="45" t="s">
        <v>4224</v>
      </c>
      <c r="D34" s="45">
        <v>0</v>
      </c>
      <c r="E34" s="45">
        <v>0</v>
      </c>
      <c r="F34" s="45">
        <v>0</v>
      </c>
      <c r="G34" s="45">
        <v>0</v>
      </c>
      <c r="H34" s="45">
        <v>0</v>
      </c>
      <c r="I34" s="45">
        <v>0</v>
      </c>
      <c r="J34" s="45">
        <v>0</v>
      </c>
      <c r="K34" s="45">
        <v>0</v>
      </c>
      <c r="L34" s="45">
        <v>0</v>
      </c>
      <c r="M34" s="45">
        <v>0</v>
      </c>
      <c r="N34" s="45">
        <v>0</v>
      </c>
      <c r="O34" s="45">
        <v>0</v>
      </c>
      <c r="P34" s="45">
        <v>0</v>
      </c>
      <c r="Q34" s="45">
        <v>0</v>
      </c>
      <c r="R34" s="45">
        <v>0</v>
      </c>
      <c r="S34" s="45">
        <v>0</v>
      </c>
    </row>
    <row r="35" spans="1:19" ht="60">
      <c r="A35" s="42" t="s">
        <v>4049</v>
      </c>
      <c r="B35" s="42" t="str">
        <f>IFERROR(IFERROR(IFERROR(IFERROR(VLOOKUP(A35,'Climate adaptation'!$E$2:$K$107,7,FALSE),VLOOKUP(A35,Water!$E$2:$J$7,6,FALSE)),VLOOKUP(A35,'Circular economy'!$E$2:$J$22,6,FALSE)),VLOOKUP(A35,'Pollution prevention'!$E$2:$J$7,6,FALSE)),VLOOKUP(A35,Biodiversity!$E$2:$J$3,6,FALSE))</f>
        <v>The direct GHG emissions of the activity are lower than 270 g CO2e/kWh.</v>
      </c>
      <c r="C35" s="45" t="s">
        <v>4224</v>
      </c>
      <c r="D35" s="45">
        <v>0</v>
      </c>
      <c r="E35" s="45">
        <v>0</v>
      </c>
      <c r="F35" s="45">
        <v>0</v>
      </c>
      <c r="G35" s="45">
        <v>0</v>
      </c>
      <c r="H35" s="45">
        <v>0</v>
      </c>
      <c r="I35" s="45">
        <v>0</v>
      </c>
      <c r="J35" s="45">
        <v>0</v>
      </c>
      <c r="K35" s="45">
        <v>0</v>
      </c>
      <c r="L35" s="45">
        <v>0</v>
      </c>
      <c r="M35" s="45">
        <v>0</v>
      </c>
      <c r="N35" s="45">
        <v>0</v>
      </c>
      <c r="O35" s="45">
        <v>0</v>
      </c>
      <c r="P35" s="45">
        <v>0</v>
      </c>
      <c r="Q35" s="45">
        <v>0</v>
      </c>
      <c r="R35" s="45">
        <v>0</v>
      </c>
      <c r="S35" s="45">
        <v>0</v>
      </c>
    </row>
    <row r="36" spans="1:19" ht="72">
      <c r="A36" s="42" t="s">
        <v>4050</v>
      </c>
      <c r="B36" s="42" t="str">
        <f>IFERROR(IFERROR(IFERROR(IFERROR(VLOOKUP(A36,'Climate adaptation'!$E$2:$K$107,7,FALSE),VLOOKUP(A36,Water!$E$2:$J$7,6,FALSE)),VLOOKUP(A36,'Circular economy'!$E$2:$J$22,6,FALSE)),VLOOKUP(A36,'Pollution prevention'!$E$2:$J$7,6,FALSE)),VLOOKUP(A36,Biodiversity!$E$2:$J$3,6,FALSE))</f>
        <v>The direct GHG emissions of the activity are lower than 270 g CO2e/kWh.</v>
      </c>
      <c r="C36" s="45" t="s">
        <v>4224</v>
      </c>
      <c r="D36" s="45">
        <v>0</v>
      </c>
      <c r="E36" s="45">
        <v>0</v>
      </c>
      <c r="F36" s="45">
        <v>0</v>
      </c>
      <c r="G36" s="45">
        <v>0</v>
      </c>
      <c r="H36" s="45">
        <v>0</v>
      </c>
      <c r="I36" s="45">
        <v>0</v>
      </c>
      <c r="J36" s="45">
        <v>0</v>
      </c>
      <c r="K36" s="45">
        <v>0</v>
      </c>
      <c r="L36" s="45">
        <v>0</v>
      </c>
      <c r="M36" s="45">
        <v>0</v>
      </c>
      <c r="N36" s="45">
        <v>0</v>
      </c>
      <c r="O36" s="45">
        <v>0</v>
      </c>
      <c r="P36" s="45">
        <v>0</v>
      </c>
      <c r="Q36" s="45">
        <v>0</v>
      </c>
      <c r="R36" s="45">
        <v>0</v>
      </c>
      <c r="S36" s="45">
        <v>0</v>
      </c>
    </row>
    <row r="37" spans="1:19" ht="96">
      <c r="A37" s="42" t="s">
        <v>4053</v>
      </c>
      <c r="B37" s="42" t="str">
        <f>IFERROR(IFERROR(IFERROR(IFERROR(VLOOKUP(A37,'Climate adaptation'!$E$2:$K$107,7,FALSE),VLOOKUP(A37,Water!$E$2:$J$7,6,FALSE)),VLOOKUP(A37,'Circular economy'!$E$2:$J$22,6,FALSE)),VLOOKUP(A37,'Pollution prevention'!$E$2:$J$7,6,FALSE)),VLOOKUP(A37,Biodiversity!$E$2:$J$3,6,FALSE))</f>
        <v>An assessment of the direct GHG emissions from the centralised waste water system, including collection (sewer network) and treatment, has been performed(422)For example, following IPCC guidelines for national GHG inventories for waste water treatment (version of [adoption date]: https://www.ipcc-nggip.iges.or.jp/public/2019rf/pdf/5_Volume5/19R_V5_6_Ch06_Wastewater.pdf).. The results are disclosed to investors and clients on demand.</v>
      </c>
      <c r="C37" s="45" t="s">
        <v>6689</v>
      </c>
      <c r="D37" s="45" t="s">
        <v>4262</v>
      </c>
      <c r="E37" s="45">
        <v>0</v>
      </c>
      <c r="F37" s="45">
        <v>0</v>
      </c>
      <c r="G37" s="45">
        <v>0</v>
      </c>
      <c r="H37" s="45">
        <v>0</v>
      </c>
      <c r="I37" s="45">
        <v>0</v>
      </c>
      <c r="J37" s="45">
        <v>0</v>
      </c>
      <c r="K37" s="45">
        <v>0</v>
      </c>
      <c r="L37" s="45">
        <v>0</v>
      </c>
      <c r="M37" s="45">
        <v>0</v>
      </c>
      <c r="N37" s="45">
        <v>0</v>
      </c>
      <c r="O37" s="45">
        <v>0</v>
      </c>
      <c r="P37" s="45">
        <v>0</v>
      </c>
      <c r="Q37" s="45">
        <v>0</v>
      </c>
      <c r="R37" s="45">
        <v>0</v>
      </c>
      <c r="S37" s="45">
        <v>0</v>
      </c>
    </row>
    <row r="38" spans="1:19" ht="96">
      <c r="A38" s="42" t="s">
        <v>4054</v>
      </c>
      <c r="B38" s="42" t="str">
        <f>IFERROR(IFERROR(IFERROR(IFERROR(VLOOKUP(A38,'Climate adaptation'!$E$2:$K$107,7,FALSE),VLOOKUP(A38,Water!$E$2:$J$7,6,FALSE)),VLOOKUP(A38,'Circular economy'!$E$2:$J$22,6,FALSE)),VLOOKUP(A38,'Pollution prevention'!$E$2:$J$7,6,FALSE)),VLOOKUP(A38,Biodiversity!$E$2:$J$3,6,FALSE))</f>
        <v>An assessment of the direct GHG emissions from the centralised waste water system, including collection (sewer network) and treatment, has been performed(429)For example, following IPCC guidelines for national GHG inventories for waste water treatment (version of [adoption date]: https://www.ipcc-nggip.iges.or.jp/public/2019rf/pdf/5_Volume5/19R_V5_6_Ch06_Wastewater.pdf).. The results are disclosed to investors and clients on demand.</v>
      </c>
      <c r="C38" s="45" t="s">
        <v>6689</v>
      </c>
      <c r="D38" s="45" t="s">
        <v>6690</v>
      </c>
      <c r="E38" s="45">
        <v>0</v>
      </c>
      <c r="F38" s="45">
        <v>0</v>
      </c>
      <c r="G38" s="45">
        <v>0</v>
      </c>
      <c r="H38" s="45">
        <v>0</v>
      </c>
      <c r="I38" s="45">
        <v>0</v>
      </c>
      <c r="J38" s="45">
        <v>0</v>
      </c>
      <c r="K38" s="45">
        <v>0</v>
      </c>
      <c r="L38" s="45">
        <v>0</v>
      </c>
      <c r="M38" s="45">
        <v>0</v>
      </c>
      <c r="N38" s="45">
        <v>0</v>
      </c>
      <c r="O38" s="45">
        <v>0</v>
      </c>
      <c r="P38" s="45">
        <v>0</v>
      </c>
      <c r="Q38" s="45">
        <v>0</v>
      </c>
      <c r="R38" s="45">
        <v>0</v>
      </c>
      <c r="S38" s="45">
        <v>0</v>
      </c>
    </row>
    <row r="39" spans="1:19" ht="24">
      <c r="A39" s="42" t="s">
        <v>4056</v>
      </c>
      <c r="B39" s="42" t="str">
        <f>IFERROR(IFERROR(IFERROR(IFERROR(VLOOKUP(A39,'Climate adaptation'!$E$2:$K$107,7,FALSE),VLOOKUP(A39,Water!$E$2:$J$7,6,FALSE)),VLOOKUP(A39,'Circular economy'!$E$2:$J$22,6,FALSE)),VLOOKUP(A39,'Pollution prevention'!$E$2:$J$7,6,FALSE)),VLOOKUP(A39,Biodiversity!$E$2:$J$3,6,FALSE))</f>
        <v>A monitoring plan is in place for methane leakage at the facility.</v>
      </c>
      <c r="C39" s="45" t="s">
        <v>4226</v>
      </c>
      <c r="D39" s="45">
        <v>0</v>
      </c>
      <c r="E39" s="45">
        <v>0</v>
      </c>
      <c r="F39" s="45">
        <v>0</v>
      </c>
      <c r="G39" s="45">
        <v>0</v>
      </c>
      <c r="H39" s="45">
        <v>0</v>
      </c>
      <c r="I39" s="45">
        <v>0</v>
      </c>
      <c r="J39" s="45">
        <v>0</v>
      </c>
      <c r="K39" s="45">
        <v>0</v>
      </c>
      <c r="L39" s="45">
        <v>0</v>
      </c>
      <c r="M39" s="45">
        <v>0</v>
      </c>
      <c r="N39" s="45">
        <v>0</v>
      </c>
      <c r="O39" s="45">
        <v>0</v>
      </c>
      <c r="P39" s="45">
        <v>0</v>
      </c>
      <c r="Q39" s="45">
        <v>0</v>
      </c>
      <c r="R39" s="45">
        <v>0</v>
      </c>
      <c r="S39" s="45">
        <v>0</v>
      </c>
    </row>
    <row r="40" spans="1:19" ht="24">
      <c r="A40" s="42" t="s">
        <v>4057</v>
      </c>
      <c r="B40" s="42" t="str">
        <f>IFERROR(IFERROR(IFERROR(IFERROR(VLOOKUP(A40,'Climate adaptation'!$E$2:$K$107,7,FALSE),VLOOKUP(A40,Water!$E$2:$J$7,6,FALSE)),VLOOKUP(A40,'Circular economy'!$E$2:$J$22,6,FALSE)),VLOOKUP(A40,'Pollution prevention'!$E$2:$J$7,6,FALSE)),VLOOKUP(A40,Biodiversity!$E$2:$J$3,6,FALSE))</f>
        <v>A monitoring and contingency plan is in place in order to minimise methane leakage at the facility.</v>
      </c>
      <c r="C40" s="45" t="s">
        <v>4227</v>
      </c>
      <c r="D40" s="45">
        <v>0</v>
      </c>
      <c r="E40" s="45">
        <v>0</v>
      </c>
      <c r="F40" s="45">
        <v>0</v>
      </c>
      <c r="G40" s="45">
        <v>0</v>
      </c>
      <c r="H40" s="45">
        <v>0</v>
      </c>
      <c r="I40" s="45">
        <v>0</v>
      </c>
      <c r="J40" s="45">
        <v>0</v>
      </c>
      <c r="K40" s="45">
        <v>0</v>
      </c>
      <c r="L40" s="45">
        <v>0</v>
      </c>
      <c r="M40" s="45">
        <v>0</v>
      </c>
      <c r="N40" s="45">
        <v>0</v>
      </c>
      <c r="O40" s="45">
        <v>0</v>
      </c>
      <c r="P40" s="45">
        <v>0</v>
      </c>
      <c r="Q40" s="45">
        <v>0</v>
      </c>
      <c r="R40" s="45">
        <v>0</v>
      </c>
      <c r="S40" s="45">
        <v>0</v>
      </c>
    </row>
    <row r="41" spans="1:19" ht="24">
      <c r="A41" s="42" t="s">
        <v>4060</v>
      </c>
      <c r="B41" s="42" t="str">
        <f>IFERROR(IFERROR(IFERROR(IFERROR(VLOOKUP(A41,'Climate adaptation'!$E$2:$K$107,7,FALSE),VLOOKUP(A41,Water!$E$2:$J$7,6,FALSE)),VLOOKUP(A41,'Circular economy'!$E$2:$J$22,6,FALSE)),VLOOKUP(A41,'Pollution prevention'!$E$2:$J$7,6,FALSE)),VLOOKUP(A41,Biodiversity!$E$2:$J$3,6,FALSE))</f>
        <v>A monitoring plan is in place for methane leakage at the facility.</v>
      </c>
      <c r="C41" s="45" t="s">
        <v>4226</v>
      </c>
      <c r="D41" s="45">
        <v>0</v>
      </c>
      <c r="E41" s="45">
        <v>0</v>
      </c>
      <c r="F41" s="45">
        <v>0</v>
      </c>
      <c r="G41" s="45">
        <v>0</v>
      </c>
      <c r="H41" s="45">
        <v>0</v>
      </c>
      <c r="I41" s="45">
        <v>0</v>
      </c>
      <c r="J41" s="45">
        <v>0</v>
      </c>
      <c r="K41" s="45">
        <v>0</v>
      </c>
      <c r="L41" s="45">
        <v>0</v>
      </c>
      <c r="M41" s="45">
        <v>0</v>
      </c>
      <c r="N41" s="45">
        <v>0</v>
      </c>
      <c r="O41" s="45">
        <v>0</v>
      </c>
      <c r="P41" s="45">
        <v>0</v>
      </c>
      <c r="Q41" s="45">
        <v>0</v>
      </c>
      <c r="R41" s="45">
        <v>0</v>
      </c>
      <c r="S41" s="45">
        <v>0</v>
      </c>
    </row>
    <row r="42" spans="1:19">
      <c r="A42" s="42" t="s">
        <v>4061</v>
      </c>
      <c r="B42" s="42" t="str">
        <f>IFERROR(IFERROR(IFERROR(IFERROR(VLOOKUP(A42,'Climate adaptation'!$E$2:$K$107,7,FALSE),VLOOKUP(A42,Water!$E$2:$J$7,6,FALSE)),VLOOKUP(A42,'Circular economy'!$E$2:$J$22,6,FALSE)),VLOOKUP(A42,'Pollution prevention'!$E$2:$J$7,6,FALSE)),VLOOKUP(A42,Biodiversity!$E$2:$J$3,6,FALSE))</f>
        <v>A monitoring plan is in place for CO2 leakages.</v>
      </c>
      <c r="C42" s="45" t="s">
        <v>4228</v>
      </c>
      <c r="D42" s="45">
        <v>0</v>
      </c>
      <c r="E42" s="45">
        <v>0</v>
      </c>
      <c r="F42" s="45">
        <v>0</v>
      </c>
      <c r="G42" s="45">
        <v>0</v>
      </c>
      <c r="H42" s="45">
        <v>0</v>
      </c>
      <c r="I42" s="45">
        <v>0</v>
      </c>
      <c r="J42" s="45">
        <v>0</v>
      </c>
      <c r="K42" s="45">
        <v>0</v>
      </c>
      <c r="L42" s="45">
        <v>0</v>
      </c>
      <c r="M42" s="45">
        <v>0</v>
      </c>
      <c r="N42" s="45">
        <v>0</v>
      </c>
      <c r="O42" s="45">
        <v>0</v>
      </c>
      <c r="P42" s="45">
        <v>0</v>
      </c>
      <c r="Q42" s="45">
        <v>0</v>
      </c>
      <c r="R42" s="45">
        <v>0</v>
      </c>
      <c r="S42" s="45">
        <v>0</v>
      </c>
    </row>
    <row r="43" spans="1:19" ht="36">
      <c r="A43" s="42" t="s">
        <v>4062</v>
      </c>
      <c r="B43" s="42" t="str">
        <f>IFERROR(IFERROR(IFERROR(IFERROR(VLOOKUP(A43,'Climate adaptation'!$E$2:$K$107,7,FALSE),VLOOKUP(A43,Water!$E$2:$J$7,6,FALSE)),VLOOKUP(A43,'Circular economy'!$E$2:$J$22,6,FALSE)),VLOOKUP(A43,'Pollution prevention'!$E$2:$J$7,6,FALSE)),VLOOKUP(A43,Biodiversity!$E$2:$J$3,6,FALSE))</f>
        <v>A monitoring plan is in place for CO2 leakages.</v>
      </c>
      <c r="C43" s="45" t="s">
        <v>4228</v>
      </c>
      <c r="D43" s="45">
        <v>0</v>
      </c>
      <c r="E43" s="45">
        <v>0</v>
      </c>
      <c r="F43" s="45">
        <v>0</v>
      </c>
      <c r="G43" s="45">
        <v>0</v>
      </c>
      <c r="H43" s="45">
        <v>0</v>
      </c>
      <c r="I43" s="45">
        <v>0</v>
      </c>
      <c r="J43" s="45">
        <v>0</v>
      </c>
      <c r="K43" s="45">
        <v>0</v>
      </c>
      <c r="L43" s="45">
        <v>0</v>
      </c>
      <c r="M43" s="45">
        <v>0</v>
      </c>
      <c r="N43" s="45">
        <v>0</v>
      </c>
      <c r="O43" s="45">
        <v>0</v>
      </c>
      <c r="P43" s="45">
        <v>0</v>
      </c>
      <c r="Q43" s="45">
        <v>0</v>
      </c>
      <c r="R43" s="45">
        <v>0</v>
      </c>
      <c r="S43" s="45">
        <v>0</v>
      </c>
    </row>
    <row r="44" spans="1:19" ht="24">
      <c r="A44" s="42" t="s">
        <v>2746</v>
      </c>
      <c r="B44" s="42" t="str">
        <f>IFERROR(IFERROR(IFERROR(IFERROR(VLOOKUP(A44,'Climate adaptation'!$E$2:$K$107,7,FALSE),VLOOKUP(A44,Water!$E$2:$J$7,6,FALSE)),VLOOKUP(A44,'Circular economy'!$E$2:$J$22,6,FALSE)),VLOOKUP(A44,'Pollution prevention'!$E$2:$J$7,6,FALSE)),VLOOKUP(A44,Biodiversity!$E$2:$J$3,6,FALSE))</f>
        <v>The trains and wagons are not dedicated to the transport of fossil fuels.</v>
      </c>
      <c r="C44" s="45" t="s">
        <v>4229</v>
      </c>
      <c r="D44" s="45">
        <v>0</v>
      </c>
      <c r="E44" s="45">
        <v>0</v>
      </c>
      <c r="F44" s="45">
        <v>0</v>
      </c>
      <c r="G44" s="45">
        <v>0</v>
      </c>
      <c r="H44" s="45">
        <v>0</v>
      </c>
      <c r="I44" s="45">
        <v>0</v>
      </c>
      <c r="J44" s="45">
        <v>0</v>
      </c>
      <c r="K44" s="45">
        <v>0</v>
      </c>
      <c r="L44" s="45">
        <v>0</v>
      </c>
      <c r="M44" s="45">
        <v>0</v>
      </c>
      <c r="N44" s="45">
        <v>0</v>
      </c>
      <c r="O44" s="45">
        <v>0</v>
      </c>
      <c r="P44" s="45">
        <v>0</v>
      </c>
      <c r="Q44" s="45">
        <v>0</v>
      </c>
      <c r="R44" s="45">
        <v>0</v>
      </c>
      <c r="S44" s="45">
        <v>0</v>
      </c>
    </row>
    <row r="45" spans="1:19" ht="144">
      <c r="A45" s="42" t="s">
        <v>4066</v>
      </c>
      <c r="B45" s="42" t="str">
        <f>IFERROR(IFERROR(IFERROR(IFERROR(VLOOKUP(A45,'Climate adaptation'!$E$2:$K$107,7,FALSE),VLOOKUP(A45,Water!$E$2:$J$7,6,FALSE)),VLOOKUP(A45,'Circular economy'!$E$2:$J$22,6,FALSE)),VLOOKUP(A45,'Pollution prevention'!$E$2:$J$7,6,FALSE)),VLOOKUP(A45,Biodiversity!$E$2:$J$3,6,FALSE))</f>
        <v>For vehicles of categories M1 and N1, specific emissions of CO2 defined in Article 3(1), point (h), of Regulation (EU) 2019/631 are not higher than the fleet-wide CO2 emissions targets(520)Vehicles are required to comply with the criteria for DNSH to pollution prevention and control specified in this section, including as regards CO2 emission levels.. The fleet-wide CO2 emissions target values to be considered are: until 31 December 2024: for NEDC values, the target values as specified in Article 1, paragraphs 2-3 of Regulation (EU) 2019/631: 95 gCO2/km for vehicles of category M1 and 147 gCO2/km for vehicles of category N1; for WLTP values, the EU fleet-wide target2021, as specified in Annex I to Regulation (EU) 2019/631, in Part A, point 6.0 for vehicles of category M1 and in Part B, point 6.0 for vehicles of category N1. Until the respective EU fleet-wide target2021 is published, those vehicles of category M1 and N1 whose CO2 emissions are only expressed according to WLTP test procedure will be applied a conversion factor of 1.21 and 1.24 respectively in order to account for the transition from NEDC to WLTP, resulting in the corresponding WLTP values of 115 gCO2/km for vehicles of category M1 and 182 gCO2/km for vehicles of category N1; from 1 January 2025, the target values as specified in Article 1, paragraph 4 of Regulation (EU) 2019/631.</v>
      </c>
      <c r="C45" s="45" t="s">
        <v>4230</v>
      </c>
      <c r="D45" s="45">
        <v>0</v>
      </c>
      <c r="E45" s="45">
        <v>0</v>
      </c>
      <c r="F45" s="45">
        <v>0</v>
      </c>
      <c r="G45" s="45">
        <v>0</v>
      </c>
      <c r="H45" s="45">
        <v>0</v>
      </c>
      <c r="I45" s="45">
        <v>0</v>
      </c>
      <c r="J45" s="45">
        <v>0</v>
      </c>
      <c r="K45" s="45">
        <v>0</v>
      </c>
      <c r="L45" s="45">
        <v>0</v>
      </c>
      <c r="M45" s="45">
        <v>0</v>
      </c>
      <c r="N45" s="45">
        <v>0</v>
      </c>
      <c r="O45" s="45">
        <v>0</v>
      </c>
      <c r="P45" s="45">
        <v>0</v>
      </c>
      <c r="Q45" s="45">
        <v>0</v>
      </c>
      <c r="R45" s="45">
        <v>0</v>
      </c>
      <c r="S45" s="45">
        <v>0</v>
      </c>
    </row>
    <row r="46" spans="1:19" ht="60">
      <c r="A46" s="42" t="s">
        <v>4067</v>
      </c>
      <c r="B46" s="42" t="str">
        <f>IFERROR(IFERROR(IFERROR(IFERROR(VLOOKUP(A46,'Climate adaptation'!$E$2:$K$107,7,FALSE),VLOOKUP(A46,Water!$E$2:$J$7,6,FALSE)),VLOOKUP(A46,'Circular economy'!$E$2:$J$22,6,FALSE)),VLOOKUP(A46,'Pollution prevention'!$E$2:$J$7,6,FALSE)),VLOOKUP(A46,Biodiversity!$E$2:$J$3,6,FALSE))</f>
        <v>1. The vehicles are not dedicated to the transport of fossil fuels. 2. For vehicles of category N2 and N3 falling under the scope of Regulation (EU) 2019/1242, specific direct CO2 emissions are equal to or lower than the reference CO2 emissions of all vehicles in the same sub-group, as defined in Article 3 of that Regulation(532)All vehicles are required to comply with the criteria for DNSH to pollution prevention and control specified in this section, including as regards CO2 emission levels..</v>
      </c>
      <c r="C46" s="45" t="s">
        <v>4231</v>
      </c>
      <c r="D46" s="45" t="s">
        <v>4232</v>
      </c>
      <c r="E46" s="45">
        <v>0</v>
      </c>
      <c r="F46" s="45">
        <v>0</v>
      </c>
      <c r="G46" s="45">
        <v>0</v>
      </c>
      <c r="H46" s="45">
        <v>0</v>
      </c>
      <c r="I46" s="45">
        <v>0</v>
      </c>
      <c r="J46" s="45">
        <v>0</v>
      </c>
      <c r="K46" s="45">
        <v>0</v>
      </c>
      <c r="L46" s="45">
        <v>0</v>
      </c>
      <c r="M46" s="45">
        <v>0</v>
      </c>
      <c r="N46" s="45">
        <v>0</v>
      </c>
      <c r="O46" s="45">
        <v>0</v>
      </c>
      <c r="P46" s="45">
        <v>0</v>
      </c>
      <c r="Q46" s="45">
        <v>0</v>
      </c>
      <c r="R46" s="45">
        <v>0</v>
      </c>
      <c r="S46" s="45">
        <v>0</v>
      </c>
    </row>
    <row r="47" spans="1:19" ht="36">
      <c r="A47" s="42" t="s">
        <v>4069</v>
      </c>
      <c r="B47" s="42" t="str">
        <f>IFERROR(IFERROR(IFERROR(IFERROR(VLOOKUP(A47,'Climate adaptation'!$E$2:$K$107,7,FALSE),VLOOKUP(A47,Water!$E$2:$J$7,6,FALSE)),VLOOKUP(A47,'Circular economy'!$E$2:$J$22,6,FALSE)),VLOOKUP(A47,'Pollution prevention'!$E$2:$J$7,6,FALSE)),VLOOKUP(A47,Biodiversity!$E$2:$J$3,6,FALSE))</f>
        <v>The vessels are not dedicated to the transport of fossil fuels.</v>
      </c>
      <c r="C47" s="45" t="s">
        <v>4231</v>
      </c>
      <c r="D47" s="45">
        <v>0</v>
      </c>
      <c r="E47" s="45">
        <v>0</v>
      </c>
      <c r="F47" s="45">
        <v>0</v>
      </c>
      <c r="G47" s="45">
        <v>0</v>
      </c>
      <c r="H47" s="45">
        <v>0</v>
      </c>
      <c r="I47" s="45">
        <v>0</v>
      </c>
      <c r="J47" s="45">
        <v>0</v>
      </c>
      <c r="K47" s="45">
        <v>0</v>
      </c>
      <c r="L47" s="45">
        <v>0</v>
      </c>
      <c r="M47" s="45">
        <v>0</v>
      </c>
      <c r="N47" s="45">
        <v>0</v>
      </c>
      <c r="O47" s="45">
        <v>0</v>
      </c>
      <c r="P47" s="45">
        <v>0</v>
      </c>
      <c r="Q47" s="45">
        <v>0</v>
      </c>
      <c r="R47" s="45">
        <v>0</v>
      </c>
      <c r="S47" s="45">
        <v>0</v>
      </c>
    </row>
    <row r="48" spans="1:19" ht="48">
      <c r="A48" s="42" t="s">
        <v>4070</v>
      </c>
      <c r="B48" s="42" t="str">
        <f>IFERROR(IFERROR(IFERROR(IFERROR(VLOOKUP(A48,'Climate adaptation'!$E$2:$K$107,7,FALSE),VLOOKUP(A48,Water!$E$2:$J$7,6,FALSE)),VLOOKUP(A48,'Circular economy'!$E$2:$J$22,6,FALSE)),VLOOKUP(A48,'Pollution prevention'!$E$2:$J$7,6,FALSE)),VLOOKUP(A48,Biodiversity!$E$2:$J$3,6,FALSE))</f>
        <v>The vessels are not dedicated to the transport of fossil fuels.</v>
      </c>
      <c r="C48" s="45" t="s">
        <v>4231</v>
      </c>
      <c r="D48" s="45">
        <v>0</v>
      </c>
      <c r="E48" s="45">
        <v>0</v>
      </c>
      <c r="F48" s="45">
        <v>0</v>
      </c>
      <c r="G48" s="45">
        <v>0</v>
      </c>
      <c r="H48" s="45">
        <v>0</v>
      </c>
      <c r="I48" s="45">
        <v>0</v>
      </c>
      <c r="J48" s="45">
        <v>0</v>
      </c>
      <c r="K48" s="45">
        <v>0</v>
      </c>
      <c r="L48" s="45">
        <v>0</v>
      </c>
      <c r="M48" s="45">
        <v>0</v>
      </c>
      <c r="N48" s="45">
        <v>0</v>
      </c>
      <c r="O48" s="45">
        <v>0</v>
      </c>
      <c r="P48" s="45">
        <v>0</v>
      </c>
      <c r="Q48" s="45">
        <v>0</v>
      </c>
      <c r="R48" s="45">
        <v>0</v>
      </c>
      <c r="S48" s="45">
        <v>0</v>
      </c>
    </row>
    <row r="49" spans="1:19" ht="60">
      <c r="A49" s="42" t="s">
        <v>4071</v>
      </c>
      <c r="B49" s="42" t="str">
        <f>IFERROR(IFERROR(IFERROR(IFERROR(VLOOKUP(A49,'Climate adaptation'!$E$2:$K$107,7,FALSE),VLOOKUP(A49,Water!$E$2:$J$7,6,FALSE)),VLOOKUP(A49,'Circular economy'!$E$2:$J$22,6,FALSE)),VLOOKUP(A49,'Pollution prevention'!$E$2:$J$7,6,FALSE)),VLOOKUP(A49,Biodiversity!$E$2:$J$3,6,FALSE))</f>
        <v>The vessels are not dedicated to the transport of fossil fuels.</v>
      </c>
      <c r="C49" s="45" t="s">
        <v>4231</v>
      </c>
      <c r="D49" s="45">
        <v>0</v>
      </c>
      <c r="E49" s="45">
        <v>0</v>
      </c>
      <c r="F49" s="45">
        <v>0</v>
      </c>
      <c r="G49" s="45">
        <v>0</v>
      </c>
      <c r="H49" s="45">
        <v>0</v>
      </c>
      <c r="I49" s="45">
        <v>0</v>
      </c>
      <c r="J49" s="45">
        <v>0</v>
      </c>
      <c r="K49" s="45">
        <v>0</v>
      </c>
      <c r="L49" s="45">
        <v>0</v>
      </c>
      <c r="M49" s="45">
        <v>0</v>
      </c>
      <c r="N49" s="45">
        <v>0</v>
      </c>
      <c r="O49" s="45">
        <v>0</v>
      </c>
      <c r="P49" s="45">
        <v>0</v>
      </c>
      <c r="Q49" s="45">
        <v>0</v>
      </c>
      <c r="R49" s="45">
        <v>0</v>
      </c>
      <c r="S49" s="45">
        <v>0</v>
      </c>
    </row>
    <row r="50" spans="1:19" ht="60">
      <c r="A50" s="42" t="s">
        <v>4073</v>
      </c>
      <c r="B50" s="42" t="str">
        <f>IFERROR(IFERROR(IFERROR(IFERROR(VLOOKUP(A50,'Climate adaptation'!$E$2:$K$107,7,FALSE),VLOOKUP(A50,Water!$E$2:$J$7,6,FALSE)),VLOOKUP(A50,'Circular economy'!$E$2:$J$22,6,FALSE)),VLOOKUP(A50,'Pollution prevention'!$E$2:$J$7,6,FALSE)),VLOOKUP(A50,Biodiversity!$E$2:$J$3,6,FALSE))</f>
        <v>The vessels are not dedicated to the transport of fossil fuels.</v>
      </c>
      <c r="C50" s="45" t="s">
        <v>4231</v>
      </c>
      <c r="D50" s="45">
        <v>0</v>
      </c>
      <c r="E50" s="45">
        <v>0</v>
      </c>
      <c r="F50" s="45">
        <v>0</v>
      </c>
      <c r="G50" s="45">
        <v>0</v>
      </c>
      <c r="H50" s="45">
        <v>0</v>
      </c>
      <c r="I50" s="45">
        <v>0</v>
      </c>
      <c r="J50" s="45">
        <v>0</v>
      </c>
      <c r="K50" s="45">
        <v>0</v>
      </c>
      <c r="L50" s="45">
        <v>0</v>
      </c>
      <c r="M50" s="45">
        <v>0</v>
      </c>
      <c r="N50" s="45">
        <v>0</v>
      </c>
      <c r="O50" s="45">
        <v>0</v>
      </c>
      <c r="P50" s="45">
        <v>0</v>
      </c>
      <c r="Q50" s="45">
        <v>0</v>
      </c>
      <c r="R50" s="45">
        <v>0</v>
      </c>
      <c r="S50" s="45">
        <v>0</v>
      </c>
    </row>
    <row r="51" spans="1:19" ht="108">
      <c r="A51" s="42" t="s">
        <v>4075</v>
      </c>
      <c r="B51" s="42" t="str">
        <f>IFERROR(IFERROR(IFERROR(IFERROR(VLOOKUP(A51,'Climate adaptation'!$E$2:$K$107,7,FALSE),VLOOKUP(A51,Water!$E$2:$J$7,6,FALSE)),VLOOKUP(A51,'Circular economy'!$E$2:$J$22,6,FALSE)),VLOOKUP(A51,'Pollution prevention'!$E$2:$J$7,6,FALSE)),VLOOKUP(A51,Biodiversity!$E$2:$J$3,6,FALSE))</f>
        <v>The infrastructure is not dedicated to transportation or storage of fossil fuels. In case of new infrastructure or major renovation, the infrastructure has been climate proofed in accordance with the appropriate climate proofing practice that includes carbon footprinting and clearly defined shadow cost of carbon. Such carbon footprinting covers scope 1-3 emissions, and demonstrates that the infrastructure does not lead to additional relative greenhouse gas emissions, calculated on the basis of conservative assumptions, values and procedures.</v>
      </c>
      <c r="C51" s="45" t="s">
        <v>4233</v>
      </c>
      <c r="D51" s="45" t="s">
        <v>4234</v>
      </c>
      <c r="E51" s="45">
        <v>0</v>
      </c>
      <c r="F51" s="45">
        <v>0</v>
      </c>
      <c r="G51" s="45">
        <v>0</v>
      </c>
      <c r="H51" s="45">
        <v>0</v>
      </c>
      <c r="I51" s="45">
        <v>0</v>
      </c>
      <c r="J51" s="45">
        <v>0</v>
      </c>
      <c r="K51" s="45">
        <v>0</v>
      </c>
      <c r="L51" s="45">
        <v>0</v>
      </c>
      <c r="M51" s="45">
        <v>0</v>
      </c>
      <c r="N51" s="45">
        <v>0</v>
      </c>
      <c r="O51" s="45">
        <v>0</v>
      </c>
      <c r="P51" s="45">
        <v>0</v>
      </c>
      <c r="Q51" s="45">
        <v>0</v>
      </c>
      <c r="R51" s="45">
        <v>0</v>
      </c>
      <c r="S51" s="45">
        <v>0</v>
      </c>
    </row>
    <row r="52" spans="1:19" ht="108">
      <c r="A52" s="42" t="s">
        <v>4082</v>
      </c>
      <c r="B52" s="42" t="str">
        <f>IFERROR(IFERROR(IFERROR(IFERROR(VLOOKUP(A52,'Climate adaptation'!$E$2:$K$107,7,FALSE),VLOOKUP(A52,Water!$E$2:$J$7,6,FALSE)),VLOOKUP(A52,'Circular economy'!$E$2:$J$22,6,FALSE)),VLOOKUP(A52,'Pollution prevention'!$E$2:$J$7,6,FALSE)),VLOOKUP(A52,Biodiversity!$E$2:$J$3,6,FALSE))</f>
        <v>The building is not dedicated to extraction, storage, transport or manufacture of fossil fuels. The Primary Energy Demand (PED)(616)The calculated amount of energy needed to meet the energy demand associated with the typical uses of a building expressed by a numeric indicator of total primary energy use in kWh/m2 per year and based on the relevant national calculation methodology and as displayed on the Energy Performance Certificate (EPC). setting out the energy performance of the building resulting from the construction does not exceed the threshold set for the nearly zero-energy building (NZEB) requirements in national regulation implementing Directive 2010/31/EU. The energy performance is certified using an as built Energy Performance Certificate (EPC).</v>
      </c>
      <c r="C52" s="45" t="s">
        <v>4235</v>
      </c>
      <c r="D52" s="45" t="s">
        <v>4236</v>
      </c>
      <c r="E52" s="45" t="s">
        <v>4237</v>
      </c>
      <c r="F52" s="45">
        <v>0</v>
      </c>
      <c r="G52" s="45">
        <v>0</v>
      </c>
      <c r="H52" s="45">
        <v>0</v>
      </c>
      <c r="I52" s="45">
        <v>0</v>
      </c>
      <c r="J52" s="45">
        <v>0</v>
      </c>
      <c r="K52" s="45">
        <v>0</v>
      </c>
      <c r="L52" s="45">
        <v>0</v>
      </c>
      <c r="M52" s="45">
        <v>0</v>
      </c>
      <c r="N52" s="45">
        <v>0</v>
      </c>
      <c r="O52" s="45">
        <v>0</v>
      </c>
      <c r="P52" s="45">
        <v>0</v>
      </c>
      <c r="Q52" s="45">
        <v>0</v>
      </c>
      <c r="R52" s="45">
        <v>0</v>
      </c>
      <c r="S52" s="45">
        <v>0</v>
      </c>
    </row>
    <row r="53" spans="1:19" ht="24">
      <c r="A53" s="42" t="s">
        <v>4083</v>
      </c>
      <c r="B53" s="42" t="str">
        <f>IFERROR(IFERROR(IFERROR(IFERROR(VLOOKUP(A53,'Climate adaptation'!$E$2:$K$107,7,FALSE),VLOOKUP(A53,Water!$E$2:$J$7,6,FALSE)),VLOOKUP(A53,'Circular economy'!$E$2:$J$22,6,FALSE)),VLOOKUP(A53,'Pollution prevention'!$E$2:$J$7,6,FALSE)),VLOOKUP(A53,Biodiversity!$E$2:$J$3,6,FALSE))</f>
        <v>The building is not dedicated to extraction, storage, transport or manufacture of fossil fuels.</v>
      </c>
      <c r="C53" s="45" t="s">
        <v>4235</v>
      </c>
      <c r="D53" s="45">
        <v>0</v>
      </c>
      <c r="E53" s="45">
        <v>0</v>
      </c>
      <c r="F53" s="45">
        <v>0</v>
      </c>
      <c r="G53" s="45">
        <v>0</v>
      </c>
      <c r="H53" s="45">
        <v>0</v>
      </c>
      <c r="I53" s="45">
        <v>0</v>
      </c>
      <c r="J53" s="45">
        <v>0</v>
      </c>
      <c r="K53" s="45">
        <v>0</v>
      </c>
      <c r="L53" s="45">
        <v>0</v>
      </c>
      <c r="M53" s="45">
        <v>0</v>
      </c>
      <c r="N53" s="45">
        <v>0</v>
      </c>
      <c r="O53" s="45">
        <v>0</v>
      </c>
      <c r="P53" s="45">
        <v>0</v>
      </c>
      <c r="Q53" s="45">
        <v>0</v>
      </c>
      <c r="R53" s="45">
        <v>0</v>
      </c>
      <c r="S53" s="45">
        <v>0</v>
      </c>
    </row>
    <row r="54" spans="1:19" ht="48">
      <c r="A54" s="42" t="s">
        <v>4084</v>
      </c>
      <c r="B54" s="42" t="str">
        <f>IFERROR(IFERROR(IFERROR(IFERROR(VLOOKUP(A54,'Climate adaptation'!$E$2:$K$107,7,FALSE),VLOOKUP(A54,Water!$E$2:$J$7,6,FALSE)),VLOOKUP(A54,'Circular economy'!$E$2:$J$22,6,FALSE)),VLOOKUP(A54,'Pollution prevention'!$E$2:$J$7,6,FALSE)),VLOOKUP(A54,Biodiversity!$E$2:$J$3,6,FALSE))</f>
        <v>The building is not dedicated to extraction, storage, transport or manufacture of fossil fuels.</v>
      </c>
      <c r="C54" s="45" t="s">
        <v>4235</v>
      </c>
      <c r="D54" s="45">
        <v>0</v>
      </c>
      <c r="E54" s="45">
        <v>0</v>
      </c>
      <c r="F54" s="45">
        <v>0</v>
      </c>
      <c r="G54" s="45">
        <v>0</v>
      </c>
      <c r="H54" s="45">
        <v>0</v>
      </c>
      <c r="I54" s="45">
        <v>0</v>
      </c>
      <c r="J54" s="45">
        <v>0</v>
      </c>
      <c r="K54" s="45">
        <v>0</v>
      </c>
      <c r="L54" s="45">
        <v>0</v>
      </c>
      <c r="M54" s="45">
        <v>0</v>
      </c>
      <c r="N54" s="45">
        <v>0</v>
      </c>
      <c r="O54" s="45">
        <v>0</v>
      </c>
      <c r="P54" s="45">
        <v>0</v>
      </c>
      <c r="Q54" s="45">
        <v>0</v>
      </c>
      <c r="R54" s="45">
        <v>0</v>
      </c>
      <c r="S54" s="45">
        <v>0</v>
      </c>
    </row>
    <row r="55" spans="1:19" ht="84">
      <c r="A55" s="42" t="s">
        <v>4085</v>
      </c>
      <c r="B55" s="42" t="str">
        <f>IFERROR(IFERROR(IFERROR(IFERROR(VLOOKUP(A55,'Climate adaptation'!$E$2:$K$107,7,FALSE),VLOOKUP(A55,Water!$E$2:$J$7,6,FALSE)),VLOOKUP(A55,'Circular economy'!$E$2:$J$22,6,FALSE)),VLOOKUP(A55,'Pollution prevention'!$E$2:$J$7,6,FALSE)),VLOOKUP(A55,Biodiversity!$E$2:$J$3,6,FALSE))</f>
        <v>The building is not dedicated to extraction, storage, transport or manufacture of fossil fuels.</v>
      </c>
      <c r="C55" s="45" t="s">
        <v>4235</v>
      </c>
      <c r="D55" s="45">
        <v>0</v>
      </c>
      <c r="E55" s="45">
        <v>0</v>
      </c>
      <c r="F55" s="45">
        <v>0</v>
      </c>
      <c r="G55" s="45">
        <v>0</v>
      </c>
      <c r="H55" s="45">
        <v>0</v>
      </c>
      <c r="I55" s="45">
        <v>0</v>
      </c>
      <c r="J55" s="45">
        <v>0</v>
      </c>
      <c r="K55" s="45">
        <v>0</v>
      </c>
      <c r="L55" s="45">
        <v>0</v>
      </c>
      <c r="M55" s="45">
        <v>0</v>
      </c>
      <c r="N55" s="45">
        <v>0</v>
      </c>
      <c r="O55" s="45">
        <v>0</v>
      </c>
      <c r="P55" s="45">
        <v>0</v>
      </c>
      <c r="Q55" s="45">
        <v>0</v>
      </c>
      <c r="R55" s="45">
        <v>0</v>
      </c>
      <c r="S55" s="45">
        <v>0</v>
      </c>
    </row>
    <row r="56" spans="1:19" ht="84">
      <c r="A56" s="42" t="s">
        <v>4086</v>
      </c>
      <c r="B56" s="42" t="str">
        <f>IFERROR(IFERROR(IFERROR(IFERROR(VLOOKUP(A56,'Climate adaptation'!$E$2:$K$107,7,FALSE),VLOOKUP(A56,Water!$E$2:$J$7,6,FALSE)),VLOOKUP(A56,'Circular economy'!$E$2:$J$22,6,FALSE)),VLOOKUP(A56,'Pollution prevention'!$E$2:$J$7,6,FALSE)),VLOOKUP(A56,Biodiversity!$E$2:$J$3,6,FALSE))</f>
        <v>The building is not dedicated to extraction, storage, transport or manufacture of fossil fuels.</v>
      </c>
      <c r="C56" s="45" t="s">
        <v>4235</v>
      </c>
      <c r="D56" s="45">
        <v>0</v>
      </c>
      <c r="E56" s="45">
        <v>0</v>
      </c>
      <c r="F56" s="45">
        <v>0</v>
      </c>
      <c r="G56" s="45">
        <v>0</v>
      </c>
      <c r="H56" s="45">
        <v>0</v>
      </c>
      <c r="I56" s="45">
        <v>0</v>
      </c>
      <c r="J56" s="45">
        <v>0</v>
      </c>
      <c r="K56" s="45">
        <v>0</v>
      </c>
      <c r="L56" s="45">
        <v>0</v>
      </c>
      <c r="M56" s="45">
        <v>0</v>
      </c>
      <c r="N56" s="45">
        <v>0</v>
      </c>
      <c r="O56" s="45">
        <v>0</v>
      </c>
      <c r="P56" s="45">
        <v>0</v>
      </c>
      <c r="Q56" s="45">
        <v>0</v>
      </c>
      <c r="R56" s="45">
        <v>0</v>
      </c>
      <c r="S56" s="45">
        <v>0</v>
      </c>
    </row>
    <row r="57" spans="1:19" ht="48">
      <c r="A57" s="42" t="s">
        <v>4087</v>
      </c>
      <c r="B57" s="42" t="str">
        <f>IFERROR(IFERROR(IFERROR(IFERROR(VLOOKUP(A57,'Climate adaptation'!$E$2:$K$107,7,FALSE),VLOOKUP(A57,Water!$E$2:$J$7,6,FALSE)),VLOOKUP(A57,'Circular economy'!$E$2:$J$22,6,FALSE)),VLOOKUP(A57,'Pollution prevention'!$E$2:$J$7,6,FALSE)),VLOOKUP(A57,Biodiversity!$E$2:$J$3,6,FALSE))</f>
        <v>The building is not dedicated to extraction, storage, transport or manufacture of fossil fuels.</v>
      </c>
      <c r="C57" s="45" t="s">
        <v>4235</v>
      </c>
      <c r="D57" s="45">
        <v>0</v>
      </c>
      <c r="E57" s="45">
        <v>0</v>
      </c>
      <c r="F57" s="45">
        <v>0</v>
      </c>
      <c r="G57" s="45">
        <v>0</v>
      </c>
      <c r="H57" s="45">
        <v>0</v>
      </c>
      <c r="I57" s="45">
        <v>0</v>
      </c>
      <c r="J57" s="45">
        <v>0</v>
      </c>
      <c r="K57" s="45">
        <v>0</v>
      </c>
      <c r="L57" s="45">
        <v>0</v>
      </c>
      <c r="M57" s="45">
        <v>0</v>
      </c>
      <c r="N57" s="45">
        <v>0</v>
      </c>
      <c r="O57" s="45">
        <v>0</v>
      </c>
      <c r="P57" s="45">
        <v>0</v>
      </c>
      <c r="Q57" s="45">
        <v>0</v>
      </c>
      <c r="R57" s="45">
        <v>0</v>
      </c>
      <c r="S57" s="45">
        <v>0</v>
      </c>
    </row>
    <row r="58" spans="1:19" ht="132">
      <c r="A58" s="42" t="s">
        <v>4088</v>
      </c>
      <c r="B58" s="42" t="str">
        <f>IFERROR(IFERROR(IFERROR(IFERROR(VLOOKUP(A58,'Climate adaptation'!$E$2:$K$107,7,FALSE),VLOOKUP(A58,Water!$E$2:$J$7,6,FALSE)),VLOOKUP(A58,'Circular economy'!$E$2:$J$22,6,FALSE)),VLOOKUP(A58,'Pollution prevention'!$E$2:$J$7,6,FALSE)),VLOOKUP(A58,Biodiversity!$E$2:$J$3,6,FALSE))</f>
        <v>The building is not dedicated to extraction, storage, transport or manufacture of fossil fuels. For buildings built before 31 December 2020, the building has at least an Energy Performance Certificate (EPC) class C. As an alternative, the building is within the top 30% of the national or regional building stock expressed as operational Primary Energy Demand (PED) and demonstrated by adequate evidence, which at least compares the performance of the relevant asset to the performance of the national or regional stock built before 31 December 2020 and at least distinguishes between residential and non-residential buildings. For buildings built after 31 December 2020, the Primary Energy Demand (PED)(671)The calculated amount of energy needed to meet the energy demand associated with the typical uses of a building expressed by a numeric indicator of total primary energy use in kWh/m2 per year and based on the relevant national calculation methodology and as displayed on the Energy Performance Certificate (EPC). defining the energy performance of the building resulting from the construction does not exceed the threshold set for the nearly zero-energy building (NZEB) requirements in national regulation implementing Directive 2010/31/EU. The energy performance is certified using an as built Energy Performance Certificate (EPC).</v>
      </c>
      <c r="C58" s="45" t="s">
        <v>4235</v>
      </c>
      <c r="D58" s="45" t="s">
        <v>4238</v>
      </c>
      <c r="E58" s="45" t="s">
        <v>4239</v>
      </c>
      <c r="F58" s="45" t="s">
        <v>4240</v>
      </c>
      <c r="G58" s="45">
        <v>0</v>
      </c>
      <c r="H58" s="45">
        <v>0</v>
      </c>
      <c r="I58" s="45">
        <v>0</v>
      </c>
      <c r="J58" s="45">
        <v>0</v>
      </c>
      <c r="K58" s="45">
        <v>0</v>
      </c>
      <c r="L58" s="45">
        <v>0</v>
      </c>
      <c r="M58" s="45">
        <v>0</v>
      </c>
      <c r="N58" s="45">
        <v>0</v>
      </c>
      <c r="O58" s="45">
        <v>0</v>
      </c>
      <c r="P58" s="45">
        <v>0</v>
      </c>
      <c r="Q58" s="45">
        <v>0</v>
      </c>
      <c r="R58" s="45">
        <v>0</v>
      </c>
      <c r="S58" s="45">
        <v>0</v>
      </c>
    </row>
    <row r="59" spans="1:19" ht="108">
      <c r="A59" s="42" t="s">
        <v>4089</v>
      </c>
      <c r="B59" s="42" t="str">
        <f>IFERROR(IFERROR(IFERROR(IFERROR(VLOOKUP(A59,'Climate adaptation'!$E$2:$K$107,7,FALSE),VLOOKUP(A59,Water!$E$2:$J$7,6,FALSE)),VLOOKUP(A59,'Circular economy'!$E$2:$J$22,6,FALSE)),VLOOKUP(A59,'Pollution prevention'!$E$2:$J$7,6,FALSE)),VLOOKUP(A59,Biodiversity!$E$2:$J$3,6,FALSE))</f>
        <v>The activity has demonstrated best efforts to implement the relevant practices listed as “expected practices” in the most recent version of the European Code of Conduct on Data Centre Energy Efficiency(678)The most recent version of the European Code of Conduct on Data Centre Energy Efficiency is the latest version published at the Joint Research Centre European Energy Efficiency Platform (E3P) website, https://e3p.jrc.ec.europa.eu/communities/data-centres-code-conduct, with a transition period of six months starting from the day of its publication (the 2021 version is available at https://e3p.jrc.ec.europa.eu/publications/2021-best-practice-guidelines-eu-code-conduct-data-centre-energy-efficiency)., or in CEN-CENELEC document CLC TR50600-99-1 “Data centre facilities and infrastructures - Part 99-1: Recommended practices for energy management”(679)Issued on 1 July 2019 by the European Committee for Standardization (CEN) and the European Committee for Electrotechnical Standardization (CENELEC), (version of [adoption date]: https://www.cenelec.eu/dyn/www/f?p=104:110:508227404055501::::FSP_ORG_ID,FSP_PROJECT,FSP_LANG_ID:1258297,65095,25). and has implemented all expected practices that have been assigned the maximum value of 5 according to the most recent version of the European Code of Conduct on Data Centre Energy Efficiency.</v>
      </c>
      <c r="C59" s="45" t="s">
        <v>4241</v>
      </c>
      <c r="D59" s="45">
        <v>0</v>
      </c>
      <c r="E59" s="45">
        <v>0</v>
      </c>
      <c r="F59" s="45">
        <v>0</v>
      </c>
      <c r="G59" s="45">
        <v>0</v>
      </c>
      <c r="H59" s="45">
        <v>0</v>
      </c>
      <c r="I59" s="45">
        <v>0</v>
      </c>
      <c r="J59" s="45">
        <v>0</v>
      </c>
      <c r="K59" s="45">
        <v>0</v>
      </c>
      <c r="L59" s="45">
        <v>0</v>
      </c>
      <c r="M59" s="45">
        <v>0</v>
      </c>
      <c r="N59" s="45">
        <v>0</v>
      </c>
      <c r="O59" s="45">
        <v>0</v>
      </c>
      <c r="P59" s="45">
        <v>0</v>
      </c>
      <c r="Q59" s="45">
        <v>0</v>
      </c>
      <c r="R59" s="45">
        <v>0</v>
      </c>
      <c r="S59" s="45">
        <v>0</v>
      </c>
    </row>
    <row r="60" spans="1:19" ht="60">
      <c r="A60" s="42" t="s">
        <v>4091</v>
      </c>
      <c r="B60" s="42" t="str">
        <f>IFERROR(IFERROR(IFERROR(IFERROR(VLOOKUP(A60,'Climate adaptation'!$E$2:$K$107,7,FALSE),VLOOKUP(A60,Water!$E$2:$J$7,6,FALSE)),VLOOKUP(A60,'Circular economy'!$E$2:$J$22,6,FALSE)),VLOOKUP(A60,'Pollution prevention'!$E$2:$J$7,6,FALSE)),VLOOKUP(A60,Biodiversity!$E$2:$J$3,6,FALSE))</f>
        <v>The activity is not undertaken for the purposes of fossil fuel extraction, transport or use. The projected life-cycle GHG emissions from the researched technology, product or other solution do not undermine GHG mitigation objectives under the Paris Agreement or hinder the deployment of climate mitigation solutions.</v>
      </c>
      <c r="C60" s="45" t="s">
        <v>4242</v>
      </c>
      <c r="D60" s="45" t="s">
        <v>4243</v>
      </c>
      <c r="E60" s="45">
        <v>0</v>
      </c>
      <c r="F60" s="45">
        <v>0</v>
      </c>
      <c r="G60" s="45">
        <v>0</v>
      </c>
      <c r="H60" s="45">
        <v>0</v>
      </c>
      <c r="I60" s="45">
        <v>0</v>
      </c>
      <c r="J60" s="45">
        <v>0</v>
      </c>
      <c r="K60" s="45">
        <v>0</v>
      </c>
      <c r="L60" s="45">
        <v>0</v>
      </c>
      <c r="M60" s="45">
        <v>0</v>
      </c>
      <c r="N60" s="45">
        <v>0</v>
      </c>
      <c r="O60" s="45">
        <v>0</v>
      </c>
      <c r="P60" s="45">
        <v>0</v>
      </c>
      <c r="Q60" s="45">
        <v>0</v>
      </c>
      <c r="R60" s="45">
        <v>0</v>
      </c>
      <c r="S60" s="45">
        <v>0</v>
      </c>
    </row>
    <row r="61" spans="1:19" ht="48">
      <c r="A61" s="42" t="s">
        <v>4095</v>
      </c>
      <c r="B61" s="42" t="str">
        <f>IFERROR(IFERROR(IFERROR(IFERROR(VLOOKUP(A61,'Climate adaptation'!$E$2:$K$107,7,FALSE),VLOOKUP(A61,Water!$E$2:$J$7,6,FALSE)),VLOOKUP(A61,'Circular economy'!$E$2:$J$22,6,FALSE)),VLOOKUP(A61,'Pollution prevention'!$E$2:$J$7,6,FALSE)),VLOOKUP(A61,Biodiversity!$E$2:$J$3,6,FALSE))</f>
        <v>The greenhouse gas emissions from the desalination plant do not exceed 1080 gCO2e/m3 of freshwater produced (includingtreatments, pumping and brine disposal and the related energy use).</v>
      </c>
      <c r="C61" s="45" t="s">
        <v>4244</v>
      </c>
      <c r="D61" s="45">
        <v>0</v>
      </c>
      <c r="E61" s="45">
        <v>0</v>
      </c>
      <c r="F61" s="45">
        <v>0</v>
      </c>
      <c r="G61" s="45">
        <v>0</v>
      </c>
      <c r="H61" s="45">
        <v>0</v>
      </c>
      <c r="I61" s="45">
        <v>0</v>
      </c>
      <c r="J61" s="45">
        <v>0</v>
      </c>
      <c r="K61" s="45">
        <v>0</v>
      </c>
      <c r="L61" s="45">
        <v>0</v>
      </c>
      <c r="M61" s="45">
        <v>0</v>
      </c>
      <c r="N61" s="45">
        <v>0</v>
      </c>
      <c r="O61" s="45">
        <v>0</v>
      </c>
      <c r="P61" s="45">
        <v>0</v>
      </c>
      <c r="Q61" s="45">
        <v>0</v>
      </c>
      <c r="R61" s="45">
        <v>0</v>
      </c>
      <c r="S61" s="45">
        <v>0</v>
      </c>
    </row>
    <row r="62" spans="1:19" ht="108">
      <c r="A62" s="42" t="s">
        <v>4096</v>
      </c>
      <c r="B62" s="42" t="str">
        <f>IFERROR(IFERROR(IFERROR(IFERROR(VLOOKUP(A62,'Climate adaptation'!$E$2:$K$107,7,FALSE),VLOOKUP(A62,Water!$E$2:$J$7,6,FALSE)),VLOOKUP(A62,'Circular economy'!$E$2:$J$22,6,FALSE)),VLOOKUP(A62,'Pollution prevention'!$E$2:$J$7,6,FALSE)),VLOOKUP(A62,Biodiversity!$E$2:$J$3,6,FALSE))</f>
        <v>The infrastructure is not dedicated to transportation or storage of fossil fuels. In case of new infrastructure or major renovation, the infrastructure has been climate proofed in accordance with the appropriate climate proofing practice that includes carbon footprinting and clearly defined shadow cost of carbon. Such carbon footprinting covers scope 1-3 emissions, and demonstrates that the infrastructure does not lead to additional relative greenhouse gas emissions, calculated on the basis of conservative assumptions, values and procedures.</v>
      </c>
      <c r="C62" s="45" t="s">
        <v>4233</v>
      </c>
      <c r="D62" s="45" t="s">
        <v>4234</v>
      </c>
      <c r="E62" s="45">
        <v>0</v>
      </c>
      <c r="F62" s="45">
        <v>0</v>
      </c>
      <c r="G62" s="45">
        <v>0</v>
      </c>
      <c r="H62" s="45">
        <v>0</v>
      </c>
      <c r="I62" s="45">
        <v>0</v>
      </c>
      <c r="J62" s="45">
        <v>0</v>
      </c>
      <c r="K62" s="45">
        <v>0</v>
      </c>
      <c r="L62" s="45">
        <v>0</v>
      </c>
      <c r="M62" s="45">
        <v>0</v>
      </c>
      <c r="N62" s="45">
        <v>0</v>
      </c>
      <c r="O62" s="45">
        <v>0</v>
      </c>
      <c r="P62" s="45">
        <v>0</v>
      </c>
      <c r="Q62" s="45">
        <v>0</v>
      </c>
      <c r="R62" s="45">
        <v>0</v>
      </c>
      <c r="S62" s="45">
        <v>0</v>
      </c>
    </row>
    <row r="63" spans="1:19" ht="108">
      <c r="A63" s="42" t="s">
        <v>4097</v>
      </c>
      <c r="B63" s="42" t="str">
        <f>IFERROR(IFERROR(IFERROR(IFERROR(VLOOKUP(A63,'Climate adaptation'!$E$2:$K$107,7,FALSE),VLOOKUP(A63,Water!$E$2:$J$7,6,FALSE)),VLOOKUP(A63,'Circular economy'!$E$2:$J$22,6,FALSE)),VLOOKUP(A63,'Pollution prevention'!$E$2:$J$7,6,FALSE)),VLOOKUP(A63,Biodiversity!$E$2:$J$3,6,FALSE))</f>
        <v>The infrastructure is not dedicated to transportation or storage of fossil fuels. In case of new infrastructure or major renovation, the infrastructure has been climate proofed in accordance with the appropriate climate proofing practice that includes carbon footprinting and clearly defined shadow cost of carbon. Such carbon footprinting covers scope 1-3 emissions, and demonstrates that the infrastructure does not lead to additional relative greenhouse gas emissions, calculated on the basis of conservative assumptions, values and procedures.</v>
      </c>
      <c r="C63" s="45" t="s">
        <v>4233</v>
      </c>
      <c r="D63" s="45" t="s">
        <v>4234</v>
      </c>
      <c r="E63" s="45">
        <v>0</v>
      </c>
      <c r="F63" s="45">
        <v>0</v>
      </c>
      <c r="G63" s="45">
        <v>0</v>
      </c>
      <c r="H63" s="45">
        <v>0</v>
      </c>
      <c r="I63" s="45">
        <v>0</v>
      </c>
      <c r="J63" s="45">
        <v>0</v>
      </c>
      <c r="K63" s="45">
        <v>0</v>
      </c>
      <c r="L63" s="45">
        <v>0</v>
      </c>
      <c r="M63" s="45">
        <v>0</v>
      </c>
      <c r="N63" s="45">
        <v>0</v>
      </c>
      <c r="O63" s="45">
        <v>0</v>
      </c>
      <c r="P63" s="45">
        <v>0</v>
      </c>
      <c r="Q63" s="45">
        <v>0</v>
      </c>
      <c r="R63" s="45">
        <v>0</v>
      </c>
      <c r="S63" s="45">
        <v>0</v>
      </c>
    </row>
    <row r="64" spans="1:19" ht="108">
      <c r="A64" s="42" t="s">
        <v>4098</v>
      </c>
      <c r="B64" s="42" t="str">
        <f>IFERROR(IFERROR(IFERROR(IFERROR(VLOOKUP(A64,'Climate adaptation'!$E$2:$K$107,7,FALSE),VLOOKUP(A64,Water!$E$2:$J$7,6,FALSE)),VLOOKUP(A64,'Circular economy'!$E$2:$J$22,6,FALSE)),VLOOKUP(A64,'Pollution prevention'!$E$2:$J$7,6,FALSE)),VLOOKUP(A64,Biodiversity!$E$2:$J$3,6,FALSE))</f>
        <v>The infrastructure is not dedicated to transportation or storage of fossil fuels. In case of new infrastructure or major renovation, the infrastructure has been climate proofed in accordance with the appropriate climate proofing practice that includes carbon footprinting and clearly defined shadow cost of carbon. Such carbon footprinting covers scope 1-3 emissions, and demonstrates that the infrastructure does not lead to additional relative greenhouse gas emissions, calculated on the basis of conservative assumptions, values and procedures.</v>
      </c>
      <c r="C64" s="45" t="s">
        <v>4233</v>
      </c>
      <c r="D64" s="45" t="s">
        <v>4234</v>
      </c>
      <c r="E64" s="45">
        <v>0</v>
      </c>
      <c r="F64" s="45">
        <v>0</v>
      </c>
      <c r="G64" s="45">
        <v>0</v>
      </c>
      <c r="H64" s="45">
        <v>0</v>
      </c>
      <c r="I64" s="45">
        <v>0</v>
      </c>
      <c r="J64" s="45">
        <v>0</v>
      </c>
      <c r="K64" s="45">
        <v>0</v>
      </c>
      <c r="L64" s="45">
        <v>0</v>
      </c>
      <c r="M64" s="45">
        <v>0</v>
      </c>
      <c r="N64" s="45">
        <v>0</v>
      </c>
      <c r="O64" s="45">
        <v>0</v>
      </c>
      <c r="P64" s="45">
        <v>0</v>
      </c>
      <c r="Q64" s="45">
        <v>0</v>
      </c>
      <c r="R64" s="45">
        <v>0</v>
      </c>
      <c r="S64" s="45">
        <v>0</v>
      </c>
    </row>
    <row r="65" spans="1:19" ht="60">
      <c r="A65" s="42" t="s">
        <v>4102</v>
      </c>
      <c r="B65" s="42" t="str">
        <f>IFERROR(IFERROR(IFERROR(IFERROR(VLOOKUP(A65,'Climate adaptation'!$E$2:$K$107,7,FALSE),VLOOKUP(A65,Water!$E$2:$J$7,6,FALSE)),VLOOKUP(A65,'Circular economy'!$E$2:$J$22,6,FALSE)),VLOOKUP(A65,'Pollution prevention'!$E$2:$J$7,6,FALSE)),VLOOKUP(A65,Biodiversity!$E$2:$J$3,6,FALSE))</f>
        <v>The activity is not undertaken for the purposes of fossil fuel extraction or fossil fuel transport.</v>
      </c>
      <c r="C65" s="45" t="s">
        <v>4245</v>
      </c>
      <c r="D65" s="45">
        <v>0</v>
      </c>
      <c r="E65" s="45">
        <v>0</v>
      </c>
      <c r="F65" s="45">
        <v>0</v>
      </c>
      <c r="G65" s="45">
        <v>0</v>
      </c>
      <c r="H65" s="45">
        <v>0</v>
      </c>
      <c r="I65" s="45">
        <v>0</v>
      </c>
      <c r="J65" s="45">
        <v>0</v>
      </c>
      <c r="K65" s="45">
        <v>0</v>
      </c>
      <c r="L65" s="45">
        <v>0</v>
      </c>
      <c r="M65" s="45">
        <v>0</v>
      </c>
      <c r="N65" s="45">
        <v>0</v>
      </c>
      <c r="O65" s="45">
        <v>0</v>
      </c>
      <c r="P65" s="45">
        <v>0</v>
      </c>
      <c r="Q65" s="45">
        <v>0</v>
      </c>
      <c r="R65" s="45">
        <v>0</v>
      </c>
      <c r="S65" s="45">
        <v>0</v>
      </c>
    </row>
    <row r="66" spans="1:19" ht="36">
      <c r="A66" s="42" t="s">
        <v>4103</v>
      </c>
      <c r="B66" s="42" t="str">
        <f>IFERROR(IFERROR(IFERROR(IFERROR(VLOOKUP(A66,'Climate adaptation'!$E$2:$K$107,7,FALSE),VLOOKUP(A66,Water!$E$2:$J$7,6,FALSE)),VLOOKUP(A66,'Circular economy'!$E$2:$J$22,6,FALSE)),VLOOKUP(A66,'Pollution prevention'!$E$2:$J$7,6,FALSE)),VLOOKUP(A66,Biodiversity!$E$2:$J$3,6,FALSE))</f>
        <v>The activity is not undertaken on fossil fuel extraction, storage, transport or manufacture facilities.</v>
      </c>
      <c r="C66" s="45" t="s">
        <v>4246</v>
      </c>
      <c r="D66" s="45">
        <v>0</v>
      </c>
      <c r="E66" s="45">
        <v>0</v>
      </c>
      <c r="F66" s="45">
        <v>0</v>
      </c>
      <c r="G66" s="45">
        <v>0</v>
      </c>
      <c r="H66" s="45">
        <v>0</v>
      </c>
      <c r="I66" s="45">
        <v>0</v>
      </c>
      <c r="J66" s="45">
        <v>0</v>
      </c>
      <c r="K66" s="45">
        <v>0</v>
      </c>
      <c r="L66" s="45">
        <v>0</v>
      </c>
      <c r="M66" s="45">
        <v>0</v>
      </c>
      <c r="N66" s="45">
        <v>0</v>
      </c>
      <c r="O66" s="45">
        <v>0</v>
      </c>
      <c r="P66" s="45">
        <v>0</v>
      </c>
      <c r="Q66" s="45">
        <v>0</v>
      </c>
      <c r="R66" s="45">
        <v>0</v>
      </c>
      <c r="S66" s="45">
        <v>0</v>
      </c>
    </row>
    <row r="67" spans="1:19" ht="48">
      <c r="A67" s="42" t="s">
        <v>4104</v>
      </c>
      <c r="B67" s="42" t="str">
        <f>IFERROR(IFERROR(IFERROR(IFERROR(VLOOKUP(A67,'Climate adaptation'!$E$2:$K$107,7,FALSE),VLOOKUP(A67,Water!$E$2:$J$7,6,FALSE)),VLOOKUP(A67,'Circular economy'!$E$2:$J$22,6,FALSE)),VLOOKUP(A67,'Pollution prevention'!$E$2:$J$7,6,FALSE)),VLOOKUP(A67,Biodiversity!$E$2:$J$3,6,FALSE))</f>
        <v>The activity does not include insurance of the extraction, storage, transport or manufacture of fossil fuels or insurance of vehicles, property or other assets dedicated to such purposes.</v>
      </c>
      <c r="C67" s="45" t="s">
        <v>4247</v>
      </c>
      <c r="D67" s="45">
        <v>0</v>
      </c>
      <c r="E67" s="45">
        <v>0</v>
      </c>
      <c r="F67" s="45">
        <v>0</v>
      </c>
      <c r="G67" s="45">
        <v>0</v>
      </c>
      <c r="H67" s="45">
        <v>0</v>
      </c>
      <c r="I67" s="45">
        <v>0</v>
      </c>
      <c r="J67" s="45">
        <v>0</v>
      </c>
      <c r="K67" s="45">
        <v>0</v>
      </c>
      <c r="L67" s="45">
        <v>0</v>
      </c>
      <c r="M67" s="45">
        <v>0</v>
      </c>
      <c r="N67" s="45">
        <v>0</v>
      </c>
      <c r="O67" s="45">
        <v>0</v>
      </c>
      <c r="P67" s="45">
        <v>0</v>
      </c>
      <c r="Q67" s="45">
        <v>0</v>
      </c>
      <c r="R67" s="45">
        <v>0</v>
      </c>
      <c r="S67" s="45">
        <v>0</v>
      </c>
    </row>
    <row r="68" spans="1:19" ht="48">
      <c r="A68" s="42" t="s">
        <v>4105</v>
      </c>
      <c r="B68" s="42" t="str">
        <f>IFERROR(IFERROR(IFERROR(IFERROR(VLOOKUP(A68,'Climate adaptation'!$E$2:$K$107,7,FALSE),VLOOKUP(A68,Water!$E$2:$J$7,6,FALSE)),VLOOKUP(A68,'Circular economy'!$E$2:$J$22,6,FALSE)),VLOOKUP(A68,'Pollution prevention'!$E$2:$J$7,6,FALSE)),VLOOKUP(A68,Biodiversity!$E$2:$J$3,6,FALSE))</f>
        <v>The reinsurance activity does not cover cession of insurance of the extraction, storage, transport or manufacture of fossil fuels or the cession of insurance of vehicles, property or other assets dedicated to such purposes.</v>
      </c>
      <c r="C68" s="45" t="s">
        <v>4248</v>
      </c>
      <c r="D68" s="45">
        <v>0</v>
      </c>
      <c r="E68" s="45">
        <v>0</v>
      </c>
      <c r="F68" s="45">
        <v>0</v>
      </c>
      <c r="G68" s="45">
        <v>0</v>
      </c>
      <c r="H68" s="45">
        <v>0</v>
      </c>
      <c r="I68" s="45">
        <v>0</v>
      </c>
      <c r="J68" s="45">
        <v>0</v>
      </c>
      <c r="K68" s="45">
        <v>0</v>
      </c>
      <c r="L68" s="45">
        <v>0</v>
      </c>
      <c r="M68" s="45">
        <v>0</v>
      </c>
      <c r="N68" s="45">
        <v>0</v>
      </c>
      <c r="O68" s="45">
        <v>0</v>
      </c>
      <c r="P68" s="45">
        <v>0</v>
      </c>
      <c r="Q68" s="45">
        <v>0</v>
      </c>
      <c r="R68" s="45">
        <v>0</v>
      </c>
      <c r="S68" s="45">
        <v>0</v>
      </c>
    </row>
    <row r="69" spans="1:19" ht="273">
      <c r="A69" s="42" t="s">
        <v>4111</v>
      </c>
      <c r="B69" s="42" t="str">
        <f>IFERROR(IFERROR(IFERROR(IFERROR(VLOOKUP(A69,'Climate adaptation'!$E$2:$K$107,7,FALSE),VLOOKUP(A69,Water!$E$2:$J$7,6,FALSE)),VLOOKUP(A69,'Circular economy'!$E$2:$J$22,6,FALSE)),VLOOKUP(A69,'Pollution prevention'!$E$2:$J$7,6,FALSE)),VLOOKUP(A69,Biodiversity!$E$2:$J$3,6,FALSE))</f>
        <v>1. The operator of this activity has developed and implemented a climate change mitigation and environmental protection plan that: identifies key harmful climate impacts of their assets and operations relevant for climate change mitigation, including impacts from: Scope 1 GHG emissions(749)‘Scope 1 GHG emissions’ means the direct greenhouse gas emissions occurring from sources that are owned or controlled by the operator including GHG emissions of land, water and air emergency transport.; Scope 2 GHG emissions(750)‘Scope 2 GHG emissions’ means the indirect greenhouse gas emissions from the generation of the electricity consumed by the operator.; Scope 3 GHG emissions(751)‘Scope 3 GHG emissions’ means all indirect greenhouse gas emissions not covered in scope 2. See Climate Charter, Humanitarian Carbon Calculator, 2023, for guidance on how to calculate the carbon footprint of humanitarian organisations, https://www.climate-charter.org/humanitarian-carbon-calculator/?mc_phishing_protection_id=28048-cedhffn0s0v87m293gdg&amp;utm_source=linkedin&amp;utm_medium=social&amp;linkId=100000177784934.; defines the necessary measures to minimise the identified harmful impacts of the activity on climate, while achieving the main purpose of the emergency service; explains the level of improvement achievable with the implementation of the proposed measures and includes a timeline for the implementation of those measures; monitors and documents the implementation of the identified measures in accordance with the time plan and the level of improvements achieved. 2. The climate change mitigation and environmental protection plan is: based on best available scientific evidence, which is publicly disclosed; developed in consultation with relevant stakeholders, including environmental protection authorities; updated where the characteristics and operation of the activity change significantly in a way that alters the nature or scale of impacts on the climate and the environment; for firefighting operations, complies with Article 11 of Regulation 517/2014 of the European Parliament and of the Council(752)Regulation (EU) No 517/2014 of the European Parliament and of the Council of 16 April 2014 on fluorinated greenhouse gases and repealing Regulation (EC) No 842/2006 (OJ L 150, 20.5.2014, p. 195)..</v>
      </c>
      <c r="C69" s="45" t="s">
        <v>4249</v>
      </c>
      <c r="D69" s="45" t="s">
        <v>4250</v>
      </c>
      <c r="E69" s="45">
        <v>0</v>
      </c>
      <c r="F69" s="45">
        <v>0</v>
      </c>
      <c r="G69" s="45">
        <v>0</v>
      </c>
      <c r="H69" s="45">
        <v>0</v>
      </c>
      <c r="I69" s="45">
        <v>0</v>
      </c>
      <c r="J69" s="45">
        <v>0</v>
      </c>
      <c r="K69" s="45">
        <v>0</v>
      </c>
      <c r="L69" s="45">
        <v>0</v>
      </c>
      <c r="M69" s="45">
        <v>0</v>
      </c>
      <c r="N69" s="45">
        <v>0</v>
      </c>
      <c r="O69" s="45">
        <v>0</v>
      </c>
      <c r="P69" s="45">
        <v>0</v>
      </c>
      <c r="Q69" s="45">
        <v>0</v>
      </c>
      <c r="R69" s="45">
        <v>0</v>
      </c>
      <c r="S69" s="45">
        <v>0</v>
      </c>
    </row>
    <row r="70" spans="1:19" ht="120">
      <c r="A70" s="42" t="s">
        <v>4116</v>
      </c>
      <c r="B70" s="42" t="str">
        <f>IFERROR(IFERROR(IFERROR(IFERROR(VLOOKUP(A70,'Climate adaptation'!$E$2:$K$107,7,FALSE),VLOOKUP(A70,Water!$E$2:$J$7,6,FALSE)),VLOOKUP(A70,'Circular economy'!$E$2:$J$22,6,FALSE)),VLOOKUP(A70,'Pollution prevention'!$E$2:$J$7,6,FALSE)),VLOOKUP(A70,Biodiversity!$E$2:$J$3,6,FALSE))</f>
        <v>An assessment of the direct GHG emissions from the centralised waste water system, including collection (sewer network) and treatment, has been performed. The results are disclosed to investors and clients on demand(8)For example, in line with IPCC guidelines for national GHG inventories for waste water treatment, version of [adoption date] available at https://www.ipcc-nggip.iges.or.jp/public/2019rf/pdf/5_Volume5/19R_V5_6_Ch06_Wastewater.pdf.. For anaerobic digestion of sewage sludge, a monitoring plan is in place for methane leakage at the facility.</v>
      </c>
      <c r="C70" s="45" t="s">
        <v>4251</v>
      </c>
      <c r="D70" s="45" t="s">
        <v>4252</v>
      </c>
      <c r="E70" s="45">
        <v>0</v>
      </c>
      <c r="F70" s="45">
        <v>0</v>
      </c>
      <c r="G70" s="45">
        <v>0</v>
      </c>
      <c r="H70" s="45">
        <v>0</v>
      </c>
      <c r="I70" s="45">
        <v>0</v>
      </c>
      <c r="J70" s="45">
        <v>0</v>
      </c>
      <c r="K70" s="45">
        <v>0</v>
      </c>
      <c r="L70" s="45">
        <v>0</v>
      </c>
      <c r="M70" s="45">
        <v>0</v>
      </c>
      <c r="N70" s="45">
        <v>0</v>
      </c>
      <c r="O70" s="45">
        <v>0</v>
      </c>
      <c r="P70" s="45">
        <v>0</v>
      </c>
      <c r="Q70" s="45">
        <v>0</v>
      </c>
      <c r="R70" s="45">
        <v>0</v>
      </c>
      <c r="S70" s="45">
        <v>0</v>
      </c>
    </row>
    <row r="71" spans="1:19" ht="60">
      <c r="A71" s="42" t="s">
        <v>4118</v>
      </c>
      <c r="B71" s="42" t="str">
        <f>IFERROR(IFERROR(IFERROR(IFERROR(VLOOKUP(A71,'Climate adaptation'!$E$2:$K$107,7,FALSE),VLOOKUP(A71,Water!$E$2:$J$7,6,FALSE)),VLOOKUP(A71,'Circular economy'!$E$2:$J$22,6,FALSE)),VLOOKUP(A71,'Pollution prevention'!$E$2:$J$7,6,FALSE)),VLOOKUP(A71,Biodiversity!$E$2:$J$3,6,FALSE))</f>
        <v>The activity does not involve the degradation of land and marine environment with high carbon stock(16)Land with high-carbon stock means wetlands, including peatland, and continuously forested areas within the meaning of Article 29(4)(a), (b) and (c) of Directive (EU) 2018/2001 of the European Parliament and of the Council of 11 December 2018 on the promotion of the use of energy from renewable sources (OJ L 328, 21.12.2018, p. 82-209)..</v>
      </c>
      <c r="C71" s="45" t="s">
        <v>4253</v>
      </c>
      <c r="D71" s="45">
        <v>0</v>
      </c>
      <c r="E71" s="45">
        <v>0</v>
      </c>
      <c r="F71" s="45">
        <v>0</v>
      </c>
      <c r="G71" s="45">
        <v>0</v>
      </c>
      <c r="H71" s="45">
        <v>0</v>
      </c>
      <c r="I71" s="45">
        <v>0</v>
      </c>
      <c r="J71" s="45">
        <v>0</v>
      </c>
      <c r="K71" s="45">
        <v>0</v>
      </c>
      <c r="L71" s="45">
        <v>0</v>
      </c>
      <c r="M71" s="45">
        <v>0</v>
      </c>
      <c r="N71" s="45">
        <v>0</v>
      </c>
      <c r="O71" s="45">
        <v>0</v>
      </c>
      <c r="P71" s="45">
        <v>0</v>
      </c>
      <c r="Q71" s="45">
        <v>0</v>
      </c>
      <c r="R71" s="45">
        <v>0</v>
      </c>
      <c r="S71" s="45">
        <v>0</v>
      </c>
    </row>
    <row r="72" spans="1:19" ht="240">
      <c r="A72" s="42" t="s">
        <v>1996</v>
      </c>
      <c r="B72" s="42" t="str">
        <f>IFERROR(IFERROR(IFERROR(IFERROR(VLOOKUP(A72,'Climate adaptation'!$E$2:$K$107,7,FALSE),VLOOKUP(A72,Water!$E$2:$J$7,6,FALSE)),VLOOKUP(A72,'Circular economy'!$E$2:$J$22,6,FALSE)),VLOOKUP(A72,'Pollution prevention'!$E$2:$J$7,6,FALSE)),VLOOKUP(A72,Biodiversity!$E$2:$J$3,6,FALSE))</f>
        <v>For plastic manufactured from chemical recycled feedstock, life-cycle GHG emissions of the manufactured plastic, excluding any calculated credits from the production of fuels, are lower than the life-cycle GHG emissions of the equivalent plastic in primary form manufactured from fossil fuel feedstock. Life-cycle GHG emissions are calculated using Commission Recommendation 2021/2279/EU(10)Commission Recommendation (EU) 2021/2279 of 15 December 2021 on the use of the Environmental Footprint methods to measure and communicate the life cycle environmental performance of products and organisations (OJ L 471, 30.12.2021, p. 1). or, alternatively, using ISO 14067:2018(11)ISO Standard 14067:2018, Greenhouse gases – carbon footprint of products – requirements and guidelines for quantification (version of [adoption date]: https://www.iso.org/standard/71206.html). or ISO 14064-1:2018(12)ISO standard 14064-1:2018, Greenhouse gases — Part 1: Specification with guidance at the organization level for quantification and reporting of greenhouse gas emissions and removals (version of [adoption date]: https://www.iso.org/standard/66453.html).. Quantified life-cycle GHG emissions are verified by an independent third party. Life-cycle GHG emissions of plastic manufactured from sustainable bio-waste feedstock are lower than the life-cycle GHG emissions of the equivalent plastics in primary form manufactured from fossil fuel feedstock. Life-cycle GHG emissions are calculated using Recommendation 2013/179/EU or, alternatively, using ISO 14067:2018 or ISO 14064-1:2018. Quantified life-cycle GHG emissions are verified by an independent third party.</v>
      </c>
      <c r="C72" s="45" t="s">
        <v>6694</v>
      </c>
      <c r="D72" s="45" t="s">
        <v>6693</v>
      </c>
      <c r="E72" s="45" t="s">
        <v>6695</v>
      </c>
      <c r="F72" s="45" t="s">
        <v>6691</v>
      </c>
      <c r="G72" s="45" t="s">
        <v>6692</v>
      </c>
      <c r="H72" s="45">
        <v>0</v>
      </c>
      <c r="I72" s="45">
        <v>0</v>
      </c>
      <c r="J72" s="45">
        <v>0</v>
      </c>
      <c r="K72" s="45">
        <v>0</v>
      </c>
      <c r="L72" s="45">
        <v>0</v>
      </c>
      <c r="M72" s="45">
        <v>0</v>
      </c>
      <c r="N72" s="45">
        <v>0</v>
      </c>
      <c r="O72" s="45">
        <v>0</v>
      </c>
      <c r="P72" s="45">
        <v>0</v>
      </c>
      <c r="Q72" s="45">
        <v>0</v>
      </c>
      <c r="R72" s="45">
        <v>0</v>
      </c>
      <c r="S72" s="45">
        <v>0</v>
      </c>
    </row>
    <row r="73" spans="1:19" ht="108">
      <c r="A73" s="42" t="s">
        <v>4120</v>
      </c>
      <c r="B73" s="42" t="str">
        <f>IFERROR(IFERROR(IFERROR(IFERROR(VLOOKUP(A73,'Climate adaptation'!$E$2:$K$107,7,FALSE),VLOOKUP(A73,Water!$E$2:$J$7,6,FALSE)),VLOOKUP(A73,'Circular economy'!$E$2:$J$22,6,FALSE)),VLOOKUP(A73,'Pollution prevention'!$E$2:$J$7,6,FALSE)),VLOOKUP(A73,Biodiversity!$E$2:$J$3,6,FALSE))</f>
        <v>Where the manufactured product contains refrigerants, it complies with the GWP performance laid down in the Regulation (EU) No 517/2014 of the European Parliament and of the Council(34)Regulation (EU) No 517/2014 of the European Parliament and of the Council of 16 April 2014 on fluorinated greenhouse gases and repealing Regulation (EC) No 842/2006 (OJ L 150, 20.5.2014, p. 195).. The activity does not manufacture products containing Sulfur hexafluoride (SF6). Where applicable, the manufactured product does not score lower than the third significantly populated class(35)The requirement targets the three highest classes of energy efficiency that are populated, in which at least some products are on the market. To understand which classes are the highest populated in which at least some products are on the market, an overview of the available products on the market (based on official data) is provided by European Product Database for Energy Labelling. of energy efficiency in accordance with Regulation (EU) 2017/1369 of the European Parliament and of the Council and delegated acts adopted under that Regulation(36)Regulation (EU) 2017/1369 of the European Parliament and of the Council 4 July 2017 setting a framework for energy labelling and repealing Directive 2010/30/EU (OJ L 198, 28.7.2017, p.1)..</v>
      </c>
      <c r="C73" s="45" t="s">
        <v>4256</v>
      </c>
      <c r="D73" s="45" t="s">
        <v>4257</v>
      </c>
      <c r="E73" s="45" t="s">
        <v>4294</v>
      </c>
      <c r="F73" s="45" t="s">
        <v>4259</v>
      </c>
      <c r="G73" s="45">
        <v>0</v>
      </c>
      <c r="H73" s="45">
        <v>0</v>
      </c>
      <c r="I73" s="45">
        <v>0</v>
      </c>
      <c r="J73" s="45">
        <v>0</v>
      </c>
      <c r="K73" s="45">
        <v>0</v>
      </c>
      <c r="L73" s="45">
        <v>0</v>
      </c>
      <c r="M73" s="45">
        <v>0</v>
      </c>
      <c r="N73" s="45">
        <v>0</v>
      </c>
      <c r="O73" s="45">
        <v>0</v>
      </c>
      <c r="P73" s="45">
        <v>0</v>
      </c>
      <c r="Q73" s="45">
        <v>0</v>
      </c>
      <c r="R73" s="45">
        <v>0</v>
      </c>
      <c r="S73" s="45">
        <v>0</v>
      </c>
    </row>
    <row r="74" spans="1:19" ht="108">
      <c r="A74" s="42" t="s">
        <v>4122</v>
      </c>
      <c r="B74" s="42" t="str">
        <f>IFERROR(IFERROR(IFERROR(IFERROR(VLOOKUP(A74,'Climate adaptation'!$E$2:$K$107,7,FALSE),VLOOKUP(A74,Water!$E$2:$J$7,6,FALSE)),VLOOKUP(A74,'Circular economy'!$E$2:$J$22,6,FALSE)),VLOOKUP(A74,'Pollution prevention'!$E$2:$J$7,6,FALSE)),VLOOKUP(A74,Biodiversity!$E$2:$J$3,6,FALSE))</f>
        <v>For the production of reclaimed water, an assessment of the direct GHG emissions from the reuse treatment, has been performed(42)For example, following IPCC guidelines for national GHG inventories for waste water treatment (version of [adoption date]: https://www.ipccnggip.iges.or.jp/public/2019rf/pdf/5_Volume5/19R_V5_6_Ch06_Wastewater.pdf). The results are disclosed to investors and clients on demand.</v>
      </c>
      <c r="C74" s="45" t="s">
        <v>4261</v>
      </c>
      <c r="D74" s="45" t="s">
        <v>4262</v>
      </c>
      <c r="E74" s="45">
        <v>0</v>
      </c>
      <c r="F74" s="45">
        <v>0</v>
      </c>
      <c r="G74" s="45">
        <v>0</v>
      </c>
      <c r="H74" s="45">
        <v>0</v>
      </c>
      <c r="I74" s="45">
        <v>0</v>
      </c>
      <c r="J74" s="45">
        <v>0</v>
      </c>
      <c r="K74" s="45">
        <v>0</v>
      </c>
      <c r="L74" s="45">
        <v>0</v>
      </c>
      <c r="M74" s="45">
        <v>0</v>
      </c>
      <c r="N74" s="45">
        <v>0</v>
      </c>
      <c r="O74" s="45">
        <v>0</v>
      </c>
      <c r="P74" s="45">
        <v>0</v>
      </c>
      <c r="Q74" s="45">
        <v>0</v>
      </c>
      <c r="R74" s="45">
        <v>0</v>
      </c>
      <c r="S74" s="45">
        <v>0</v>
      </c>
    </row>
    <row r="75" spans="1:19" ht="48">
      <c r="A75" s="42" t="s">
        <v>4125</v>
      </c>
      <c r="B75" s="42" t="str">
        <f>IFERROR(IFERROR(IFERROR(IFERROR(VLOOKUP(A75,'Climate adaptation'!$E$2:$K$107,7,FALSE),VLOOKUP(A75,Water!$E$2:$J$7,6,FALSE)),VLOOKUP(A75,'Circular economy'!$E$2:$J$22,6,FALSE)),VLOOKUP(A75,'Pollution prevention'!$E$2:$J$7,6,FALSE)),VLOOKUP(A75,Biodiversity!$E$2:$J$3,6,FALSE))</f>
        <v>A monitoring and contingency plan is in place to minimise methane leakage at the facility.</v>
      </c>
      <c r="C75" s="45" t="s">
        <v>4260</v>
      </c>
      <c r="D75" s="45">
        <v>0</v>
      </c>
      <c r="E75" s="45">
        <v>0</v>
      </c>
      <c r="F75" s="45">
        <v>0</v>
      </c>
      <c r="G75" s="45">
        <v>0</v>
      </c>
      <c r="H75" s="45">
        <v>0</v>
      </c>
      <c r="I75" s="45">
        <v>0</v>
      </c>
      <c r="J75" s="45">
        <v>0</v>
      </c>
      <c r="K75" s="45">
        <v>0</v>
      </c>
      <c r="L75" s="45">
        <v>0</v>
      </c>
      <c r="M75" s="45">
        <v>0</v>
      </c>
      <c r="N75" s="45">
        <v>0</v>
      </c>
      <c r="O75" s="45">
        <v>0</v>
      </c>
      <c r="P75" s="45">
        <v>0</v>
      </c>
      <c r="Q75" s="45">
        <v>0</v>
      </c>
      <c r="R75" s="45">
        <v>0</v>
      </c>
      <c r="S75" s="45">
        <v>0</v>
      </c>
    </row>
    <row r="76" spans="1:19" ht="132">
      <c r="A76" s="42" t="s">
        <v>4128</v>
      </c>
      <c r="B76" s="42" t="str">
        <f>IFERROR(IFERROR(IFERROR(IFERROR(VLOOKUP(A76,'Climate adaptation'!$E$2:$K$107,7,FALSE),VLOOKUP(A76,Water!$E$2:$J$7,6,FALSE)),VLOOKUP(A76,'Circular economy'!$E$2:$J$22,6,FALSE)),VLOOKUP(A76,'Pollution prevention'!$E$2:$J$7,6,FALSE)),VLOOKUP(A76,Biodiversity!$E$2:$J$3,6,FALSE))</f>
        <v>The building owner or contractor ensures that during renovation, refurbishing or demolition activities implying the removal of foam panels, or laminated boards installed in cavities or built up structures, that contain foams with Fluorinated greenhouse gases, saturated and unsaturated Hydrofluorocarbons, and Ozone Depleting Substances, as defined in Regulation (EU) No 517/2014 and in Regulation (EU) No 1005/2009, the emissions are avoided to the extent possible by handling the foams or the gases contained therein in a way that ensures the reuse or destruction of the foam panels or the gases contained in the foams. The recovery of the gases contained in the foams is carried out by appropriately trained personnel. Where recovery of these foams is not technically feasible, the operator draws up documentation providing evidence for the infeasibility of the recovery in the specific case. Such documentation is retained for five years and is made available, on demand.</v>
      </c>
      <c r="C76" s="45" t="s">
        <v>4263</v>
      </c>
      <c r="D76" s="45" t="s">
        <v>6696</v>
      </c>
      <c r="E76" s="45" t="s">
        <v>6697</v>
      </c>
      <c r="F76" s="45">
        <v>0</v>
      </c>
      <c r="G76" s="45">
        <v>0</v>
      </c>
      <c r="H76" s="45">
        <v>0</v>
      </c>
      <c r="I76" s="45">
        <v>0</v>
      </c>
      <c r="J76" s="45">
        <v>0</v>
      </c>
      <c r="K76" s="45">
        <v>0</v>
      </c>
      <c r="L76" s="45">
        <v>0</v>
      </c>
      <c r="M76" s="45">
        <v>0</v>
      </c>
      <c r="N76" s="45">
        <v>0</v>
      </c>
      <c r="O76" s="45">
        <v>0</v>
      </c>
      <c r="P76" s="45">
        <v>0</v>
      </c>
      <c r="Q76" s="45">
        <v>0</v>
      </c>
      <c r="R76" s="45">
        <v>0</v>
      </c>
      <c r="S76" s="45">
        <v>0</v>
      </c>
    </row>
    <row r="77" spans="1:19" ht="24">
      <c r="A77" s="42" t="s">
        <v>4129</v>
      </c>
      <c r="B77" s="42" t="str">
        <f>IFERROR(IFERROR(IFERROR(IFERROR(VLOOKUP(A77,'Climate adaptation'!$E$2:$K$107,7,FALSE),VLOOKUP(A77,Water!$E$2:$J$7,6,FALSE)),VLOOKUP(A77,'Circular economy'!$E$2:$J$22,6,FALSE)),VLOOKUP(A77,'Pollution prevention'!$E$2:$J$7,6,FALSE)),VLOOKUP(A77,Biodiversity!$E$2:$J$3,6,FALSE))</f>
        <v>A traffic congestion mitigation plan to be implemented during the maintenance works is presented.</v>
      </c>
      <c r="C77" s="45" t="s">
        <v>4265</v>
      </c>
      <c r="D77" s="45">
        <v>0</v>
      </c>
      <c r="E77" s="45">
        <v>0</v>
      </c>
      <c r="F77" s="45">
        <v>0</v>
      </c>
      <c r="G77" s="45">
        <v>0</v>
      </c>
      <c r="H77" s="45">
        <v>0</v>
      </c>
      <c r="I77" s="45">
        <v>0</v>
      </c>
      <c r="J77" s="45">
        <v>0</v>
      </c>
      <c r="K77" s="45">
        <v>0</v>
      </c>
      <c r="L77" s="45">
        <v>0</v>
      </c>
      <c r="M77" s="45">
        <v>0</v>
      </c>
      <c r="N77" s="45">
        <v>0</v>
      </c>
      <c r="O77" s="45">
        <v>0</v>
      </c>
      <c r="P77" s="45">
        <v>0</v>
      </c>
      <c r="Q77" s="45">
        <v>0</v>
      </c>
      <c r="R77" s="45">
        <v>0</v>
      </c>
      <c r="S77" s="45">
        <v>0</v>
      </c>
    </row>
    <row r="78" spans="1:19" ht="132">
      <c r="A78" s="42" t="s">
        <v>4130</v>
      </c>
      <c r="B78" s="42" t="str">
        <f>IFERROR(IFERROR(IFERROR(IFERROR(VLOOKUP(A78,'Climate adaptation'!$E$2:$K$107,7,FALSE),VLOOKUP(A78,Water!$E$2:$J$7,6,FALSE)),VLOOKUP(A78,'Circular economy'!$E$2:$J$22,6,FALSE)),VLOOKUP(A78,'Pollution prevention'!$E$2:$J$7,6,FALSE)),VLOOKUP(A78,Biodiversity!$E$2:$J$3,6,FALSE))</f>
        <v>The built asset is not dedicated to the extraction, storage, transport or manufacture of fossil fuels. For the cement used in this activity, the greenhouse gas emissions(140)Calculated in accordance with Regulation (EU) 2019/331. from the production processes are: for grey cement clinker, lower than 0,816(141)Reflecting the median value of the installations in 2016 and 2017 (t CO2 equivalents/t) of the data collected in the context of establishing the Commission Implementing Regulation (EU) 2021/447, determined on the basis of verified information on the greenhouse gas efficiency of installations reported pursuant to Article 11 of Directive 2003/87/EC. tCO2e per tonne of grey cement clinker; for cement from grey clinker or alternative hydraulic binder, lower than 0,530(142)Reflecting the median value of the installations in 2016 and 2017 (t CO2 equivalents/t) of the data collected for grey cement clinker in the context of establishing the Commission Implementing Regulation (EU) 2021/447, multiplied by the clinker to cement ratio (0.65), determined on the basis of verified information on the greenhouse gas efficiency of installations reported pursuant to Article 11 of Directive 2003/87/EC. tCO2e per tonne of cement or alternative binder manufactured.</v>
      </c>
      <c r="C78" s="45" t="s">
        <v>4266</v>
      </c>
      <c r="D78" s="45" t="s">
        <v>6698</v>
      </c>
      <c r="E78" s="45">
        <v>0</v>
      </c>
      <c r="F78" s="45">
        <v>0</v>
      </c>
      <c r="G78" s="45">
        <v>0</v>
      </c>
      <c r="H78" s="45">
        <v>0</v>
      </c>
      <c r="I78" s="45">
        <v>0</v>
      </c>
      <c r="J78" s="45">
        <v>0</v>
      </c>
      <c r="K78" s="45">
        <v>0</v>
      </c>
      <c r="L78" s="45">
        <v>0</v>
      </c>
      <c r="M78" s="45">
        <v>0</v>
      </c>
      <c r="N78" s="45">
        <v>0</v>
      </c>
      <c r="O78" s="45">
        <v>0</v>
      </c>
      <c r="P78" s="45">
        <v>0</v>
      </c>
      <c r="Q78" s="45">
        <v>0</v>
      </c>
      <c r="R78" s="45">
        <v>0</v>
      </c>
      <c r="S78" s="45">
        <v>0</v>
      </c>
    </row>
    <row r="79" spans="1:19" ht="36">
      <c r="A79" s="42" t="s">
        <v>4132</v>
      </c>
      <c r="B79" s="42" t="str">
        <f>IFERROR(IFERROR(IFERROR(IFERROR(VLOOKUP(A79,'Climate adaptation'!$E$2:$K$107,7,FALSE),VLOOKUP(A79,Water!$E$2:$J$7,6,FALSE)),VLOOKUP(A79,'Circular economy'!$E$2:$J$22,6,FALSE)),VLOOKUP(A79,'Pollution prevention'!$E$2:$J$7,6,FALSE)),VLOOKUP(A79,Biodiversity!$E$2:$J$3,6,FALSE))</f>
        <v>Where the activity involves on-site generation of heat/cool or co-generation including power, the direct GHG emissions of the activity are lower than 270 gCO2e/kWh.</v>
      </c>
      <c r="C79" s="45" t="s">
        <v>4268</v>
      </c>
      <c r="D79" s="45">
        <v>0</v>
      </c>
      <c r="E79" s="45">
        <v>0</v>
      </c>
      <c r="F79" s="45">
        <v>0</v>
      </c>
      <c r="G79" s="45">
        <v>0</v>
      </c>
      <c r="H79" s="45">
        <v>0</v>
      </c>
      <c r="I79" s="45">
        <v>0</v>
      </c>
      <c r="J79" s="45">
        <v>0</v>
      </c>
      <c r="K79" s="45">
        <v>0</v>
      </c>
      <c r="L79" s="45">
        <v>0</v>
      </c>
      <c r="M79" s="45">
        <v>0</v>
      </c>
      <c r="N79" s="45">
        <v>0</v>
      </c>
      <c r="O79" s="45">
        <v>0</v>
      </c>
      <c r="P79" s="45">
        <v>0</v>
      </c>
      <c r="Q79" s="45">
        <v>0</v>
      </c>
      <c r="R79" s="45">
        <v>0</v>
      </c>
      <c r="S79" s="45">
        <v>0</v>
      </c>
    </row>
    <row r="80" spans="1:19" ht="48">
      <c r="A80" s="42" t="s">
        <v>4133</v>
      </c>
      <c r="B80" s="42" t="str">
        <f>IFERROR(IFERROR(IFERROR(IFERROR(VLOOKUP(A80,'Climate adaptation'!$E$2:$K$107,7,FALSE),VLOOKUP(A80,Water!$E$2:$J$7,6,FALSE)),VLOOKUP(A80,'Circular economy'!$E$2:$J$22,6,FALSE)),VLOOKUP(A80,'Pollution prevention'!$E$2:$J$7,6,FALSE)),VLOOKUP(A80,Biodiversity!$E$2:$J$3,6,FALSE))</f>
        <v>Where the activity involves on-site generation of heat/cool or co-generation including power, the direct GHG emissions of the activity are lower than 270 gCO2e/kWh. The activity develops a strategy to account for and reduce the GHG emissions arising from transport along the value chain, including shipping and returns, to the extent these are traceable.</v>
      </c>
      <c r="C80" s="45" t="s">
        <v>4268</v>
      </c>
      <c r="D80" s="45" t="s">
        <v>4269</v>
      </c>
      <c r="E80" s="45">
        <v>0</v>
      </c>
      <c r="F80" s="45">
        <v>0</v>
      </c>
      <c r="G80" s="45">
        <v>0</v>
      </c>
      <c r="H80" s="45">
        <v>0</v>
      </c>
      <c r="I80" s="45">
        <v>0</v>
      </c>
      <c r="J80" s="45">
        <v>0</v>
      </c>
      <c r="K80" s="45">
        <v>0</v>
      </c>
      <c r="L80" s="45">
        <v>0</v>
      </c>
      <c r="M80" s="45">
        <v>0</v>
      </c>
      <c r="N80" s="45">
        <v>0</v>
      </c>
      <c r="O80" s="45">
        <v>0</v>
      </c>
      <c r="P80" s="45">
        <v>0</v>
      </c>
      <c r="Q80" s="45">
        <v>0</v>
      </c>
      <c r="R80" s="45">
        <v>0</v>
      </c>
      <c r="S80" s="45">
        <v>0</v>
      </c>
    </row>
    <row r="81" spans="1:19" ht="60">
      <c r="A81" s="42" t="s">
        <v>4134</v>
      </c>
      <c r="B81" s="42" t="str">
        <f>IFERROR(IFERROR(IFERROR(IFERROR(VLOOKUP(A81,'Climate adaptation'!$E$2:$K$107,7,FALSE),VLOOKUP(A81,Water!$E$2:$J$7,6,FALSE)),VLOOKUP(A81,'Circular economy'!$E$2:$J$22,6,FALSE)),VLOOKUP(A81,'Pollution prevention'!$E$2:$J$7,6,FALSE)),VLOOKUP(A81,Biodiversity!$E$2:$J$3,6,FALSE))</f>
        <v>Where the activity involves on-site generation of heat/cool or co-generation including power, the direct GHG emissions of the activity are lower than 270 gCO2e/kWh.</v>
      </c>
      <c r="C81" s="45" t="s">
        <v>4268</v>
      </c>
      <c r="D81" s="45">
        <v>0</v>
      </c>
      <c r="E81" s="45">
        <v>0</v>
      </c>
      <c r="F81" s="45">
        <v>0</v>
      </c>
      <c r="G81" s="45">
        <v>0</v>
      </c>
      <c r="H81" s="45">
        <v>0</v>
      </c>
      <c r="I81" s="45">
        <v>0</v>
      </c>
      <c r="J81" s="45">
        <v>0</v>
      </c>
      <c r="K81" s="45">
        <v>0</v>
      </c>
      <c r="L81" s="45">
        <v>0</v>
      </c>
      <c r="M81" s="45">
        <v>0</v>
      </c>
      <c r="N81" s="45">
        <v>0</v>
      </c>
      <c r="O81" s="45">
        <v>0</v>
      </c>
      <c r="P81" s="45">
        <v>0</v>
      </c>
      <c r="Q81" s="45">
        <v>0</v>
      </c>
      <c r="R81" s="45">
        <v>0</v>
      </c>
      <c r="S81" s="45">
        <v>0</v>
      </c>
    </row>
    <row r="82" spans="1:19" ht="409.6">
      <c r="A82" s="42" t="s">
        <v>4135</v>
      </c>
      <c r="B82" s="42" t="str">
        <f>IFERROR(IFERROR(IFERROR(IFERROR(VLOOKUP(A82,'Climate adaptation'!$E$2:$K$107,7,FALSE),VLOOKUP(A82,Water!$E$2:$J$7,6,FALSE)),VLOOKUP(A82,'Circular economy'!$E$2:$J$22,6,FALSE)),VLOOKUP(A82,'Pollution prevention'!$E$2:$J$7,6,FALSE)),VLOOKUP(A82,Biodiversity!$E$2:$J$3,6,FALSE))</f>
        <v>Where the activity involves on-site generation of heat/cool or co-generation including power, the direct GHG emissions of the activity are lower than 270 gCO2e/kWh. The activity develops a strategy to account for and reduce the GHG emissions arising from transport along the value chain, including shipping and returns, to the extent these are traceable. Where the sold product is initially produced by the activities classified under NACE codes C29, and is a vehicle, mobility component, system, separate technical unit, part or a spare part as defined in Regulation (EU) 2018/858, when sold in the secondary market after 2025 and before 2030 the following criteria apply: vehicles of category M1 and N1 classified as light-duty vehicles comply with specific emissions limits of CO2, as defined in Article 3(1), point (h), of Regulation (EU) 2019/631 of the European Parliament and of the Council(176)Regulation (EU) 2019/631 of the European Parliament and of the Council of 17 April 2019 setting CO2 emission performance standards for new passenger cars and for new light commercial vehicles, and repealing Regulations (EC) No 443/2009 and (EU) No 510/2011 (recast) (OJ L 111, 25.4.2019, p. 13)., lower than 50gCO2/km (low- and zero-emission light-duty vehicles); vehicles of category L(177)As defined in Article 4 of Regulation (EU) No 168/2013 of the European Parliament and of the Council of 15 January 2013 on the approval and market surveillance of two- or three-wheel vehicles and quadricycles (OJ L 60, 2.3.2013, p. 52). with tailpipe CO2 emissions equal to 0g CO2e/km calculated in accordance with the emission test laid down in Regulation (EU) 168/2013 of the European Parliament and of the Council(178)Regulation (EU) No 168/2013 of the European Parliament and of the Council of 15 January 2013 on the approval and market surveillance of two- or three-wheel vehicles and quadricycles (OJ L 60, 2.3.2013, p. 52).; vehicles of categories N2 and N3, and N1 classified as heavy-duty vehicles, not dedicated to transporting fossil fuels with a technically permissible maximum laden mass not exceeding 7,5 tonnes that are ‘zero-emission heavy-duty vehicles’ as defined in Article 3, point (11), of Regulation (EU) 2019/1242; vehicles of categories N2 and N3 not dedicated to transporting fossil fuels with a technically permissible maximum laden mass exceeding 7,5 tonnes that are zero-emission heavy-duty vehicles’, as defined in Article 3, point (11), of Regulation (EU) 2019/1242 or ‘low-emission heavy-duty vehicles’ as defined in Article 3, point (12) of that Regulation. Where the product, initially produced by the activities classified under NACE codes C29, and being a vehicle, mobility component, system, separate technical unit, part or a spare part as defined in Regulation (EU) 2018/858, is sold in the secondary market after 2030 specific emissions of CO2, as defined in Article 3(1), point (h), of Regulation (EU) 2019/631 are zero. Where product sold is initially produced by the activities classified under NACE codes C26 or C27, the product complies with Directive 2009/125/EC and the implementing regulations adopted under that Directive.</v>
      </c>
      <c r="C82" s="45" t="s">
        <v>4268</v>
      </c>
      <c r="D82" s="45" t="s">
        <v>4269</v>
      </c>
      <c r="E82" s="45" t="s">
        <v>4270</v>
      </c>
      <c r="F82" s="45" t="s">
        <v>4271</v>
      </c>
      <c r="G82" s="45">
        <v>0</v>
      </c>
      <c r="H82" s="45">
        <v>0</v>
      </c>
      <c r="I82" s="45">
        <v>0</v>
      </c>
      <c r="J82" s="45">
        <v>0</v>
      </c>
      <c r="K82" s="45">
        <v>0</v>
      </c>
      <c r="L82" s="45">
        <v>0</v>
      </c>
      <c r="M82" s="45">
        <v>0</v>
      </c>
      <c r="N82" s="45">
        <v>0</v>
      </c>
      <c r="O82" s="45">
        <v>0</v>
      </c>
      <c r="P82" s="45">
        <v>0</v>
      </c>
      <c r="Q82" s="45">
        <v>0</v>
      </c>
      <c r="R82" s="45">
        <v>0</v>
      </c>
      <c r="S82" s="45">
        <v>0</v>
      </c>
    </row>
    <row r="83" spans="1:19" ht="72">
      <c r="A83" s="42" t="s">
        <v>4136</v>
      </c>
      <c r="B83" s="42" t="str">
        <f>IFERROR(IFERROR(IFERROR(IFERROR(VLOOKUP(A83,'Climate adaptation'!$E$2:$K$107,7,FALSE),VLOOKUP(A83,Water!$E$2:$J$7,6,FALSE)),VLOOKUP(A83,'Circular economy'!$E$2:$J$22,6,FALSE)),VLOOKUP(A83,'Pollution prevention'!$E$2:$J$7,6,FALSE)),VLOOKUP(A83,Biodiversity!$E$2:$J$3,6,FALSE))</f>
        <v>Where the activity involves on-site generation of heat/cool or co-generation including power, the direct GHG emissions of the activity are lower than 270 gCO2e/kWh. The activity develops a strategy to account for and reduce the GHG emissions arising from the services upstream and downstream of the value chain, including: intermediate products and raw materials; transport along the value chain, including shipping and returns; maintenance and operations, including laundry and cleaning; end of life, including waste management.</v>
      </c>
      <c r="C83" s="45" t="s">
        <v>4268</v>
      </c>
      <c r="D83" s="45" t="s">
        <v>4272</v>
      </c>
      <c r="E83" s="45">
        <v>0</v>
      </c>
      <c r="F83" s="45">
        <v>0</v>
      </c>
      <c r="G83" s="45">
        <v>0</v>
      </c>
      <c r="H83" s="45">
        <v>0</v>
      </c>
      <c r="I83" s="45">
        <v>0</v>
      </c>
      <c r="J83" s="45">
        <v>0</v>
      </c>
      <c r="K83" s="45">
        <v>0</v>
      </c>
      <c r="L83" s="45">
        <v>0</v>
      </c>
      <c r="M83" s="45">
        <v>0</v>
      </c>
      <c r="N83" s="45">
        <v>0</v>
      </c>
      <c r="O83" s="45">
        <v>0</v>
      </c>
      <c r="P83" s="45">
        <v>0</v>
      </c>
      <c r="Q83" s="45">
        <v>0</v>
      </c>
      <c r="R83" s="45">
        <v>0</v>
      </c>
      <c r="S83" s="45">
        <v>0</v>
      </c>
    </row>
    <row r="84" spans="1:19" ht="156">
      <c r="A84" s="42" t="s">
        <v>4137</v>
      </c>
      <c r="B84" s="42" t="str">
        <f>IFERROR(IFERROR(IFERROR(IFERROR(VLOOKUP(A84,'Climate adaptation'!$E$2:$K$107,7,FALSE),VLOOKUP(A84,Water!$E$2:$J$7,6,FALSE)),VLOOKUP(A84,'Circular economy'!$E$2:$J$22,6,FALSE)),VLOOKUP(A84,'Pollution prevention'!$E$2:$J$7,6,FALSE)),VLOOKUP(A84,Biodiversity!$E$2:$J$3,6,FALSE))</f>
        <v>Where data centres are being used and operated, the activity has demonstrated best efforts to implement the relevant practices listed as ‘expected practices’ in the most recent version of the European Code of Conduct on Data Centre Energy Efficiency, or in CEN-CENELEC document CLC TR50600-99-1 ‘Data centre facilities and infrastructures - Part 99-1: Recommended practices for energy management’(183)Issued on 1 July 2019 by the European Committee for Standardization (CEN) and the European Committee for Electrotechnical Standardization (CENELEC), (version of [adoption date]: https://www.cenelec.eu/dyn/www/f?p=104:110:508227404055501::::FSP_ORG_ID,FSP_PROJECT,FSP_LANG_ID:1258297,65095,25). and has implemented all expected practices that have been assigned the maximum value of 5 according to the most recent version of the European Code of Conduct on Data Centre Energy Efficiency.</v>
      </c>
      <c r="C84" s="45" t="s">
        <v>4273</v>
      </c>
      <c r="D84" s="45">
        <v>0</v>
      </c>
      <c r="E84" s="45">
        <v>0</v>
      </c>
      <c r="F84" s="45">
        <v>0</v>
      </c>
      <c r="G84" s="45">
        <v>0</v>
      </c>
      <c r="H84" s="45">
        <v>0</v>
      </c>
      <c r="I84" s="45">
        <v>0</v>
      </c>
      <c r="J84" s="45">
        <v>0</v>
      </c>
      <c r="K84" s="45">
        <v>0</v>
      </c>
      <c r="L84" s="45">
        <v>0</v>
      </c>
      <c r="M84" s="45">
        <v>0</v>
      </c>
      <c r="N84" s="45">
        <v>0</v>
      </c>
      <c r="O84" s="45">
        <v>0</v>
      </c>
      <c r="P84" s="45">
        <v>0</v>
      </c>
      <c r="Q84" s="45">
        <v>0</v>
      </c>
      <c r="R84" s="45">
        <v>0</v>
      </c>
      <c r="S84" s="45">
        <v>0</v>
      </c>
    </row>
    <row r="85" spans="1:19" ht="96">
      <c r="A85" s="42" t="s">
        <v>4138</v>
      </c>
      <c r="B85" s="42" t="str">
        <f>IFERROR(IFERROR(IFERROR(IFERROR(VLOOKUP(A85,'Climate adaptation'!$E$2:$K$107,7,FALSE),VLOOKUP(A85,Water!$E$2:$J$7,6,FALSE)),VLOOKUP(A85,'Circular economy'!$E$2:$J$22,6,FALSE)),VLOOKUP(A85,'Pollution prevention'!$E$2:$J$7,6,FALSE)),VLOOKUP(A85,Biodiversity!$E$2:$J$3,6,FALSE))</f>
        <v>Where the activity involves on-site generation of heat/cool or co-generation including power, the direct GHG emissions of the activity are lower than 270 gCO2e/kWh. For the refrigerant threshold, the Global Warming Potential does not exceed 150 in cooling of the substance. Where active pharmaceutical ingredients (API) or active substances are made from substances listed in Sections 3.10 to 3.16 of Annex II to Commission Delegated Regulation (EU) 2021/2139, the GHG emissions do not exceed the limits set out in their respective criteria for DNSH to climate change mitigation. The substitution does not lead to an increment of lifecycle GHG emissions. Lifecycle GHG emissions are calculated using Recommendation 2013/179/EU or, alternatively, using ISO 14067:2018(16)ISO standard 14067:2018, Greenhouse gases — Carbon footprint of products — Requirements and guidelines for quantification, version of [adoption date] available at: https://www.iso.org/standard/71206.html. or ISO 14064-1:2018(17)ISO standard 14064-1:2018, Greenhouse gases — Part 1: Specification with guidance at the organization level for quantification and reporting of greenhouse gas emissions and removals, version of [adoption date] available at: https://www.iso.org/standard/66453.html.. Quantified life-cycle GHG emissions are verified by an independent third party.</v>
      </c>
      <c r="C85" s="45" t="s">
        <v>4268</v>
      </c>
      <c r="D85" s="45" t="s">
        <v>4274</v>
      </c>
      <c r="E85" s="45" t="s">
        <v>4275</v>
      </c>
      <c r="F85" s="45" t="s">
        <v>4276</v>
      </c>
      <c r="G85" s="45" t="s">
        <v>4277</v>
      </c>
      <c r="H85" s="45">
        <v>0</v>
      </c>
      <c r="I85" s="45">
        <v>0</v>
      </c>
      <c r="J85" s="45">
        <v>0</v>
      </c>
      <c r="K85" s="45">
        <v>0</v>
      </c>
      <c r="L85" s="45">
        <v>0</v>
      </c>
      <c r="M85" s="45">
        <v>0</v>
      </c>
      <c r="N85" s="45">
        <v>0</v>
      </c>
      <c r="O85" s="45">
        <v>0</v>
      </c>
      <c r="P85" s="45">
        <v>0</v>
      </c>
      <c r="Q85" s="45">
        <v>0</v>
      </c>
      <c r="R85" s="45">
        <v>0</v>
      </c>
      <c r="S85" s="45">
        <v>0</v>
      </c>
    </row>
    <row r="86" spans="1:19" ht="96">
      <c r="A86" s="42" t="s">
        <v>4139</v>
      </c>
      <c r="B86" s="42" t="str">
        <f>IFERROR(IFERROR(IFERROR(IFERROR(VLOOKUP(A86,'Climate adaptation'!$E$2:$K$107,7,FALSE),VLOOKUP(A86,Water!$E$2:$J$7,6,FALSE)),VLOOKUP(A86,'Circular economy'!$E$2:$J$22,6,FALSE)),VLOOKUP(A86,'Pollution prevention'!$E$2:$J$7,6,FALSE)),VLOOKUP(A86,Biodiversity!$E$2:$J$3,6,FALSE))</f>
        <v>Where the activity involves on-site generation of heat/cool or co-generation including power, the direct GHG emissions of the activity are lower than 270 gCO2e/kWh. For the refrigerant threshold, the Global Warming Potential does not exceed 150 in cooling of the substance. Where medicinal products are made from substances listed in Sections 3.10 to 3.16 of Annex II to Commission Delegated Regulation (EU) 2021/2139, the GHG emissions do not exceed the limits set out in their respective technical screening criteria for DNSH to climate change mitigation. The substitution does not lead to an increment of lifecycle GHG emissions. Lifecycle GHG emissions are calculated using Recommendation 2013/179/EU or, alternatively, using ISO 14067:2018(35)ISO standard 14067:2018, Greenhouse gases — Carbon footprint of products — Requirements and guidelines for quantification, version of [adoption date] available at: https://www.iso.org/standard/71206.html. or ISO 14064-1:2018(36)ISO standard 14064-1:2018, Greenhouse gases — Part 1: Specification with guidance at the organization level for quantification and reporting of greenhouse gas emissions and removals, version of [adoption date] available at: https://www.iso.org/standard/66453.html.. Quantified life-cycle GHG emissions are verified by an independent third party.</v>
      </c>
      <c r="C86" s="45" t="s">
        <v>4268</v>
      </c>
      <c r="D86" s="45" t="s">
        <v>4274</v>
      </c>
      <c r="E86" s="45" t="s">
        <v>4278</v>
      </c>
      <c r="F86" s="45" t="s">
        <v>4276</v>
      </c>
      <c r="G86" s="45" t="s">
        <v>4277</v>
      </c>
      <c r="H86" s="45">
        <v>0</v>
      </c>
      <c r="I86" s="45">
        <v>0</v>
      </c>
      <c r="J86" s="45">
        <v>0</v>
      </c>
      <c r="K86" s="45">
        <v>0</v>
      </c>
      <c r="L86" s="45">
        <v>0</v>
      </c>
      <c r="M86" s="45">
        <v>0</v>
      </c>
      <c r="N86" s="45">
        <v>0</v>
      </c>
      <c r="O86" s="45">
        <v>0</v>
      </c>
      <c r="P86" s="45">
        <v>0</v>
      </c>
      <c r="Q86" s="45">
        <v>0</v>
      </c>
      <c r="R86" s="45">
        <v>0</v>
      </c>
      <c r="S86" s="45">
        <v>0</v>
      </c>
    </row>
    <row r="87" spans="1:19" ht="84">
      <c r="A87" s="42" t="s">
        <v>4141</v>
      </c>
      <c r="B87" s="42" t="str">
        <f>IFERROR(IFERROR(IFERROR(IFERROR(VLOOKUP(A87,'Climate adaptation'!$E$2:$K$107,7,FALSE),VLOOKUP(A87,Water!$E$2:$J$7,6,FALSE)),VLOOKUP(A87,'Circular economy'!$E$2:$J$22,6,FALSE)),VLOOKUP(A87,'Pollution prevention'!$E$2:$J$7,6,FALSE)),VLOOKUP(A87,Biodiversity!$E$2:$J$3,6,FALSE))</f>
        <v>Where the landfill body contains significant amounts of biodegradable waste, a system for landfill gas capture and abatement and a monitoring plan for landfill gas leakage is in place in accordance with operational and technical requirements of Directive 1999/31/EC, or for activities located in third countries in accordance with equivalent national law or commonly accepted international industry standards(66)For remediation activities outside the EU, reference is made to the UNEP Guidance on the management of contaminated sites and the standards and guidance documents for landfill management published by the International Solid Waste Association, including International Guidelines for Landfill Evaluation (2011), Roadmap for Closing Waste Dumpsites (2016) and Landfill Operational Guidelines (2014, 2019)..</v>
      </c>
      <c r="C87" s="45" t="s">
        <v>4279</v>
      </c>
      <c r="D87" s="45" t="s">
        <v>4280</v>
      </c>
      <c r="E87" s="45">
        <v>0</v>
      </c>
      <c r="F87" s="45">
        <v>0</v>
      </c>
      <c r="G87" s="45">
        <v>0</v>
      </c>
      <c r="H87" s="45">
        <v>0</v>
      </c>
      <c r="I87" s="45">
        <v>0</v>
      </c>
      <c r="J87" s="45">
        <v>0</v>
      </c>
      <c r="K87" s="45">
        <v>0</v>
      </c>
      <c r="L87" s="45">
        <v>0</v>
      </c>
      <c r="M87" s="45">
        <v>0</v>
      </c>
      <c r="N87" s="45">
        <v>0</v>
      </c>
      <c r="O87" s="45">
        <v>0</v>
      </c>
      <c r="P87" s="45">
        <v>0</v>
      </c>
      <c r="Q87" s="45">
        <v>0</v>
      </c>
      <c r="R87" s="45">
        <v>0</v>
      </c>
      <c r="S87" s="45">
        <v>0</v>
      </c>
    </row>
    <row r="88" spans="1:19" ht="60">
      <c r="A88" s="42" t="s">
        <v>4142</v>
      </c>
      <c r="B88" s="42" t="str">
        <f>IFERROR(IFERROR(IFERROR(IFERROR(VLOOKUP(A88,'Climate adaptation'!$E$2:$K$107,7,FALSE),VLOOKUP(A88,Water!$E$2:$J$7,6,FALSE)),VLOOKUP(A88,'Circular economy'!$E$2:$J$22,6,FALSE)),VLOOKUP(A88,'Pollution prevention'!$E$2:$J$7,6,FALSE)),VLOOKUP(A88,Biodiversity!$E$2:$J$3,6,FALSE))</f>
        <v>The activity does not involve the degradation of land with high carbon stock(72)Land with high-carbon stock means wetlands, including peatland, and continuously forested areas grasslands, mangroves and seagrass meadows within the meaning of Article 29(4)(a), (b) and (c) of Directive (EU) 2018/2001.. Measures to reduce scope 1 and scope 2 GHG emissions(73)‘Scope 1 GHG emissions’ means the direct greenhouse gas emissions occurring from sources that are owned or controlled by the operator. ‘Scope 2 GHG emissions’ means the indirect greenhouse gas emissions from the generation of the electricity consumed by the operator. of the full removal or treatment process are included in the remediation plan.</v>
      </c>
      <c r="C88" s="45" t="s">
        <v>4281</v>
      </c>
      <c r="D88" s="45" t="s">
        <v>4282</v>
      </c>
      <c r="E88" s="45">
        <v>0</v>
      </c>
      <c r="F88" s="45">
        <v>0</v>
      </c>
      <c r="G88" s="45">
        <v>0</v>
      </c>
      <c r="H88" s="45">
        <v>0</v>
      </c>
      <c r="I88" s="45">
        <v>0</v>
      </c>
      <c r="J88" s="45">
        <v>0</v>
      </c>
      <c r="K88" s="45">
        <v>0</v>
      </c>
      <c r="L88" s="45">
        <v>0</v>
      </c>
      <c r="M88" s="45">
        <v>0</v>
      </c>
      <c r="N88" s="45">
        <v>0</v>
      </c>
      <c r="O88" s="45">
        <v>0</v>
      </c>
      <c r="P88" s="45">
        <v>0</v>
      </c>
      <c r="Q88" s="45">
        <v>0</v>
      </c>
      <c r="R88" s="45">
        <v>0</v>
      </c>
      <c r="S88" s="45">
        <v>0</v>
      </c>
    </row>
    <row r="89" spans="1:19" ht="48">
      <c r="A89" s="42" t="s">
        <v>4144</v>
      </c>
      <c r="B89" s="42" t="str">
        <f>IFERROR(IFERROR(IFERROR(IFERROR(VLOOKUP(A89,'Climate adaptation'!$E$2:$K$107,7,FALSE),VLOOKUP(A89,Water!$E$2:$J$7,6,FALSE)),VLOOKUP(A89,'Circular economy'!$E$2:$J$22,6,FALSE)),VLOOKUP(A89,'Pollution prevention'!$E$2:$J$7,6,FALSE)),VLOOKUP(A89,Biodiversity!$E$2:$J$3,6,FALSE))</f>
        <v>The activity does not involve the degradation of land with high carbon stock(12)‘Land with high-carbon stock’ means wetlands, including peatland, and continuously forested areas within the meaning of Article 29(4)(a), (b) and (c) of Directive (EU) 2018/2001. nor the degradation of marine environment with high carbon stock.</v>
      </c>
      <c r="C89" s="45" t="s">
        <v>4283</v>
      </c>
      <c r="D89" s="45">
        <v>0</v>
      </c>
      <c r="E89" s="45">
        <v>0</v>
      </c>
      <c r="F89" s="45">
        <v>0</v>
      </c>
      <c r="G89" s="45">
        <v>0</v>
      </c>
      <c r="H89" s="45">
        <v>0</v>
      </c>
      <c r="I89" s="45">
        <v>0</v>
      </c>
      <c r="J89" s="45">
        <v>0</v>
      </c>
      <c r="K89" s="45">
        <v>0</v>
      </c>
      <c r="L89" s="45">
        <v>0</v>
      </c>
      <c r="M89" s="45">
        <v>0</v>
      </c>
      <c r="N89" s="45">
        <v>0</v>
      </c>
      <c r="O89" s="45">
        <v>0</v>
      </c>
      <c r="P89" s="45">
        <v>0</v>
      </c>
      <c r="Q89" s="45">
        <v>0</v>
      </c>
      <c r="R89" s="45">
        <v>0</v>
      </c>
      <c r="S89" s="45">
        <v>0</v>
      </c>
    </row>
    <row r="90" spans="1:19" ht="120">
      <c r="A90" s="42" t="s">
        <v>4143</v>
      </c>
      <c r="B90" s="42" t="str">
        <f>IFERROR(IFERROR(IFERROR(IFERROR(VLOOKUP(A90,'Climate adaptation'!$E$2:$K$107,7,FALSE),VLOOKUP(A90,Water!$E$2:$J$7,6,FALSE)),VLOOKUP(A90,'Circular economy'!$E$2:$J$22,6,FALSE)),VLOOKUP(A90,'Pollution prevention'!$E$2:$J$7,6,FALSE)),VLOOKUP(A90,Biodiversity!$E$2:$J$3,6,FALSE))</f>
        <v>For buildings built before 31 December 2020, the building has at least an Energy Performance Certificate (EPC) class C. As an alternative, the building is within the top 30% of the national or regional building stock expressed as operational Primary Energy Demand (PED) and demonstrated by adequate evidence, which at least compares the performance of the relevant asset to the performance of the national or regional stock built before 31 December 2020 and at least distinguishes between residential and non-residential buildings. For buildings built after 31 December 2020, the Primary Energy Demand (PED)(33)The calculated amount of energy needed to meet the energy demand associated with the typical uses of a building expressed by a numeric indicator of total primary energy use in kWh/m2 per year and based on the relevant national calculation methodology and as displayed on the Energy Performance Certificate (EPC). defining the energy performance of the building resulting from the construction does not exceed the threshold set for the nearly zero-energy building (NZEB) requirements in national regulation implementing Directive 2010/31/EU. The energy performance is certified by an Energy Performance Certificate (EPC). The activity does not involve the degradation of land with high carbon stock(34)‘Land with high-carbon stock’ means wetlands, including peatland, and continuously forested areas within the meaning of Article 29(4)(a), (b) and (c) of Directive (EU) 2018/2001. nor the degradation of marine environment with high carbon stock.</v>
      </c>
      <c r="C90" s="45" t="s">
        <v>4284</v>
      </c>
      <c r="D90" s="45" t="s">
        <v>4285</v>
      </c>
      <c r="E90" s="45" t="s">
        <v>4286</v>
      </c>
      <c r="F90" s="45">
        <v>0</v>
      </c>
      <c r="G90" s="45">
        <v>0</v>
      </c>
      <c r="H90" s="45">
        <v>0</v>
      </c>
      <c r="I90" s="45">
        <v>0</v>
      </c>
      <c r="J90" s="45">
        <v>0</v>
      </c>
      <c r="K90" s="45">
        <v>0</v>
      </c>
      <c r="L90" s="45">
        <v>0</v>
      </c>
      <c r="M90" s="45">
        <v>0</v>
      </c>
      <c r="N90" s="45">
        <v>0</v>
      </c>
      <c r="O90" s="45">
        <v>0</v>
      </c>
      <c r="P90" s="45">
        <v>0</v>
      </c>
      <c r="Q90" s="45">
        <v>0</v>
      </c>
      <c r="R90" s="45">
        <v>0</v>
      </c>
      <c r="S90" s="45">
        <v>0</v>
      </c>
    </row>
  </sheetData>
  <autoFilter ref="A1:S90" xr:uid="{F366A7C3-8DC1-490C-A33C-ABEEB50D2AF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7EC6D-DD71-4E72-ACD8-5DBF57119FD9}">
  <sheetPr>
    <tabColor theme="0" tint="-0.249977111117893"/>
  </sheetPr>
  <dimension ref="A1:G134"/>
  <sheetViews>
    <sheetView showGridLines="0" topLeftCell="A2" zoomScaleNormal="100" workbookViewId="0">
      <selection activeCell="B8" sqref="B8"/>
    </sheetView>
  </sheetViews>
  <sheetFormatPr baseColWidth="10" defaultColWidth="8.83203125" defaultRowHeight="11"/>
  <cols>
    <col min="1" max="1" width="51.83203125" style="38" customWidth="1"/>
    <col min="2" max="3" width="8.83203125" style="38"/>
    <col min="4" max="4" width="66.1640625" style="38" customWidth="1"/>
    <col min="5" max="5" width="44.33203125" style="38" customWidth="1"/>
    <col min="6" max="6" width="61.5" style="38" customWidth="1"/>
    <col min="7" max="7" width="65.5" style="38" customWidth="1"/>
    <col min="8" max="16384" width="8.83203125" style="38"/>
  </cols>
  <sheetData>
    <row r="1" spans="1:7" ht="12">
      <c r="A1" s="37" t="s">
        <v>3987</v>
      </c>
      <c r="B1" s="41" t="s">
        <v>4151</v>
      </c>
      <c r="D1" s="40" t="s">
        <v>4153</v>
      </c>
      <c r="E1" s="40" t="s">
        <v>4154</v>
      </c>
      <c r="F1" s="40" t="s">
        <v>4155</v>
      </c>
      <c r="G1" s="40" t="s">
        <v>4156</v>
      </c>
    </row>
    <row r="2" spans="1:7" ht="36">
      <c r="A2" s="47" t="s">
        <v>3996</v>
      </c>
      <c r="B2" s="38" t="str">
        <f>IFERROR(IFERROR(IFERROR(IFERROR(VLOOKUP(A2,'Climate mitigation'!$E$2:$I$102,5,FALSE),VLOOKUP(A2,Water!$E$2:$K$7,7,FALSE)),VLOOKUP(A2,'Circular economy'!$E$2:$K$22,7,FALSE)),VLOOKUP(A2,'Pollution prevention'!$E$2:$K$7,7,FALSE)),VLOOKUP(A2,Biodiversity!$E$2:$K$3,7,FALSE))</f>
        <v>The activity complies with the criteria set out in Appendix A to this Annex.</v>
      </c>
      <c r="D2" s="39" t="s">
        <v>36</v>
      </c>
      <c r="E2" s="47" t="s">
        <v>4295</v>
      </c>
    </row>
    <row r="3" spans="1:7" ht="60">
      <c r="A3" s="47" t="s">
        <v>3998</v>
      </c>
      <c r="B3" s="38" t="str">
        <f>IFERROR(IFERROR(IFERROR(IFERROR(VLOOKUP(A3,'Climate mitigation'!$E$2:$I$102,5,FALSE),VLOOKUP(A3,Water!$E$2:$K$7,7,FALSE)),VLOOKUP(A3,'Circular economy'!$E$2:$K$22,7,FALSE)),VLOOKUP(A3,'Pollution prevention'!$E$2:$K$7,7,FALSE)),VLOOKUP(A3,Biodiversity!$E$2:$K$3,7,FALSE))</f>
        <v>The activity complies with the criteria set out in Appendix A to this Annex.</v>
      </c>
      <c r="D3" s="39" t="s">
        <v>374</v>
      </c>
      <c r="E3" s="47" t="s">
        <v>4295</v>
      </c>
      <c r="F3" s="47" t="s">
        <v>4297</v>
      </c>
      <c r="G3" s="47" t="s">
        <v>4296</v>
      </c>
    </row>
    <row r="4" spans="1:7" ht="60">
      <c r="A4" s="47" t="s">
        <v>3997</v>
      </c>
      <c r="B4" s="38" t="str">
        <f>IFERROR(IFERROR(IFERROR(IFERROR(VLOOKUP(A4,'Climate mitigation'!$E$2:$I$102,5,FALSE),VLOOKUP(A4,Water!$E$2:$K$7,7,FALSE)),VLOOKUP(A4,'Circular economy'!$E$2:$K$22,7,FALSE)),VLOOKUP(A4,'Pollution prevention'!$E$2:$K$7,7,FALSE)),VLOOKUP(A4,Biodiversity!$E$2:$K$3,7,FALSE))</f>
        <v>The activity complies with the criteria set out in Appendix A to this Annex.</v>
      </c>
      <c r="D4" s="39" t="s">
        <v>384</v>
      </c>
      <c r="E4" s="47" t="s">
        <v>4295</v>
      </c>
      <c r="F4" s="47" t="s">
        <v>4297</v>
      </c>
      <c r="G4" s="47" t="s">
        <v>4296</v>
      </c>
    </row>
    <row r="5" spans="1:7" ht="60">
      <c r="A5" s="47" t="s">
        <v>3999</v>
      </c>
      <c r="B5" s="38" t="str">
        <f>IFERROR(IFERROR(IFERROR(IFERROR(VLOOKUP(A5,'Climate mitigation'!$E$2:$I$102,5,FALSE),VLOOKUP(A5,Water!$E$2:$K$7,7,FALSE)),VLOOKUP(A5,'Circular economy'!$E$2:$K$22,7,FALSE)),VLOOKUP(A5,'Pollution prevention'!$E$2:$K$7,7,FALSE)),VLOOKUP(A5,Biodiversity!$E$2:$K$3,7,FALSE))</f>
        <v>The activity complies with the criteria set out in Appendix A to this Annex.</v>
      </c>
      <c r="D5" s="39" t="s">
        <v>391</v>
      </c>
      <c r="E5" s="47" t="s">
        <v>4295</v>
      </c>
      <c r="F5" s="47" t="s">
        <v>4297</v>
      </c>
      <c r="G5" s="47" t="s">
        <v>4296</v>
      </c>
    </row>
    <row r="6" spans="1:7" ht="36">
      <c r="A6" s="47" t="s">
        <v>4000</v>
      </c>
      <c r="B6" s="38" t="str">
        <f>IFERROR(IFERROR(IFERROR(IFERROR(VLOOKUP(A6,'Climate mitigation'!$E$2:$I$102,5,FALSE),VLOOKUP(A6,Water!$E$2:$K$7,7,FALSE)),VLOOKUP(A6,'Circular economy'!$E$2:$K$22,7,FALSE)),VLOOKUP(A6,'Pollution prevention'!$E$2:$K$7,7,FALSE)),VLOOKUP(A6,Biodiversity!$E$2:$K$3,7,FALSE))</f>
        <v>The activity complies with the criteria set out in Appendix A to this Annex.</v>
      </c>
      <c r="D6" s="39" t="s">
        <v>704</v>
      </c>
      <c r="E6" s="47" t="s">
        <v>4298</v>
      </c>
    </row>
    <row r="7" spans="1:7" ht="36">
      <c r="A7" s="47" t="s">
        <v>4001</v>
      </c>
      <c r="B7" s="38" t="str">
        <f>IFERROR(IFERROR(IFERROR(IFERROR(VLOOKUP(A7,'Climate mitigation'!$E$2:$I$102,5,FALSE),VLOOKUP(A7,Water!$E$2:$K$7,7,FALSE)),VLOOKUP(A7,'Circular economy'!$E$2:$K$22,7,FALSE)),VLOOKUP(A7,'Pollution prevention'!$E$2:$K$7,7,FALSE)),VLOOKUP(A7,Biodiversity!$E$2:$K$3,7,FALSE))</f>
        <v>The activity complies with the criteria set out in Appendix A to this Annex.</v>
      </c>
      <c r="D7" s="39" t="s">
        <v>1289</v>
      </c>
      <c r="E7" s="47" t="s">
        <v>4295</v>
      </c>
    </row>
    <row r="8" spans="1:7" ht="12">
      <c r="A8" s="47" t="s">
        <v>4002</v>
      </c>
      <c r="B8" s="38" t="str">
        <f>IFERROR(IFERROR(IFERROR(IFERROR(VLOOKUP(A8,'Climate mitigation'!$E$2:$I$102,5,FALSE),VLOOKUP(A8,Water!$E$2:$K$7,7,FALSE)),VLOOKUP(A8,'Circular economy'!$E$2:$K$22,7,FALSE)),VLOOKUP(A8,'Pollution prevention'!$E$2:$K$7,7,FALSE)),VLOOKUP(A8,Biodiversity!$E$2:$K$3,7,FALSE))</f>
        <v>The activity complies with the criteria set out in Appendix A to this Annex.</v>
      </c>
    </row>
    <row r="9" spans="1:7" ht="12">
      <c r="A9" s="47" t="s">
        <v>4003</v>
      </c>
      <c r="B9" s="38" t="str">
        <f>IFERROR(IFERROR(IFERROR(IFERROR(VLOOKUP(A9,'Climate mitigation'!$E$2:$I$102,5,FALSE),VLOOKUP(A9,Water!$E$2:$K$7,7,FALSE)),VLOOKUP(A9,'Circular economy'!$E$2:$K$22,7,FALSE)),VLOOKUP(A9,'Pollution prevention'!$E$2:$K$7,7,FALSE)),VLOOKUP(A9,Biodiversity!$E$2:$K$3,7,FALSE))</f>
        <v>The activity complies with the criteria set out in Appendix A to this Annex.</v>
      </c>
    </row>
    <row r="10" spans="1:7" ht="12">
      <c r="A10" s="47" t="s">
        <v>4004</v>
      </c>
      <c r="B10" s="38" t="str">
        <f>IFERROR(IFERROR(IFERROR(IFERROR(VLOOKUP(A10,'Climate mitigation'!$E$2:$I$102,5,FALSE),VLOOKUP(A10,Water!$E$2:$K$7,7,FALSE)),VLOOKUP(A10,'Circular economy'!$E$2:$K$22,7,FALSE)),VLOOKUP(A10,'Pollution prevention'!$E$2:$K$7,7,FALSE)),VLOOKUP(A10,Biodiversity!$E$2:$K$3,7,FALSE))</f>
        <v>The activity complies with the criteria set out in Appendix A to this Annex.</v>
      </c>
    </row>
    <row r="11" spans="1:7" ht="12">
      <c r="A11" s="47" t="s">
        <v>4005</v>
      </c>
      <c r="B11" s="38" t="str">
        <f>IFERROR(IFERROR(IFERROR(IFERROR(VLOOKUP(A11,'Climate mitigation'!$E$2:$I$102,5,FALSE),VLOOKUP(A11,Water!$E$2:$K$7,7,FALSE)),VLOOKUP(A11,'Circular economy'!$E$2:$K$22,7,FALSE)),VLOOKUP(A11,'Pollution prevention'!$E$2:$K$7,7,FALSE)),VLOOKUP(A11,Biodiversity!$E$2:$K$3,7,FALSE))</f>
        <v>The activity complies with the criteria set out in Appendix A to this Annex.</v>
      </c>
    </row>
    <row r="12" spans="1:7" ht="12">
      <c r="A12" s="47" t="s">
        <v>4006</v>
      </c>
      <c r="B12" s="38" t="str">
        <f>IFERROR(IFERROR(IFERROR(IFERROR(VLOOKUP(A12,'Climate mitigation'!$E$2:$I$102,5,FALSE),VLOOKUP(A12,Water!$E$2:$K$7,7,FALSE)),VLOOKUP(A12,'Circular economy'!$E$2:$K$22,7,FALSE)),VLOOKUP(A12,'Pollution prevention'!$E$2:$K$7,7,FALSE)),VLOOKUP(A12,Biodiversity!$E$2:$K$3,7,FALSE))</f>
        <v>The activity complies with the criteria set out in Appendix A to this Annex.</v>
      </c>
    </row>
    <row r="13" spans="1:7" ht="12">
      <c r="A13" s="47" t="s">
        <v>2046</v>
      </c>
      <c r="B13" s="38" t="str">
        <f>IFERROR(IFERROR(IFERROR(IFERROR(VLOOKUP(A13,'Climate mitigation'!$E$2:$I$102,5,FALSE),VLOOKUP(A13,Water!$E$2:$K$7,7,FALSE)),VLOOKUP(A13,'Circular economy'!$E$2:$K$22,7,FALSE)),VLOOKUP(A13,'Pollution prevention'!$E$2:$K$7,7,FALSE)),VLOOKUP(A13,Biodiversity!$E$2:$K$3,7,FALSE))</f>
        <v>The activity complies with the criteria set out in Appendix A to this Annex.</v>
      </c>
    </row>
    <row r="14" spans="1:7" ht="12">
      <c r="A14" s="47" t="s">
        <v>4007</v>
      </c>
      <c r="B14" s="38" t="str">
        <f>IFERROR(IFERROR(IFERROR(IFERROR(VLOOKUP(A14,'Climate mitigation'!$E$2:$I$102,5,FALSE),VLOOKUP(A14,Water!$E$2:$K$7,7,FALSE)),VLOOKUP(A14,'Circular economy'!$E$2:$K$22,7,FALSE)),VLOOKUP(A14,'Pollution prevention'!$E$2:$K$7,7,FALSE)),VLOOKUP(A14,Biodiversity!$E$2:$K$3,7,FALSE))</f>
        <v>The activity complies with the criteria set out in Appendix A to this Annex.</v>
      </c>
    </row>
    <row r="15" spans="1:7" ht="12">
      <c r="A15" s="47" t="s">
        <v>4008</v>
      </c>
      <c r="B15" s="38" t="str">
        <f>IFERROR(IFERROR(IFERROR(IFERROR(VLOOKUP(A15,'Climate mitigation'!$E$2:$I$102,5,FALSE),VLOOKUP(A15,Water!$E$2:$K$7,7,FALSE)),VLOOKUP(A15,'Circular economy'!$E$2:$K$22,7,FALSE)),VLOOKUP(A15,'Pollution prevention'!$E$2:$K$7,7,FALSE)),VLOOKUP(A15,Biodiversity!$E$2:$K$3,7,FALSE))</f>
        <v>The activity complies with the criteria set out in Appendix A to this Annex.</v>
      </c>
    </row>
    <row r="16" spans="1:7" ht="12">
      <c r="A16" s="47" t="s">
        <v>4009</v>
      </c>
      <c r="B16" s="38" t="str">
        <f>IFERROR(IFERROR(IFERROR(IFERROR(VLOOKUP(A16,'Climate mitigation'!$E$2:$I$102,5,FALSE),VLOOKUP(A16,Water!$E$2:$K$7,7,FALSE)),VLOOKUP(A16,'Circular economy'!$E$2:$K$22,7,FALSE)),VLOOKUP(A16,'Pollution prevention'!$E$2:$K$7,7,FALSE)),VLOOKUP(A16,Biodiversity!$E$2:$K$3,7,FALSE))</f>
        <v>The activity complies with the criteria set out in Appendix A to this Annex.</v>
      </c>
    </row>
    <row r="17" spans="1:2" ht="12">
      <c r="A17" s="47" t="s">
        <v>4010</v>
      </c>
      <c r="B17" s="38" t="str">
        <f>IFERROR(IFERROR(IFERROR(IFERROR(VLOOKUP(A17,'Climate mitigation'!$E$2:$I$102,5,FALSE),VLOOKUP(A17,Water!$E$2:$K$7,7,FALSE)),VLOOKUP(A17,'Circular economy'!$E$2:$K$22,7,FALSE)),VLOOKUP(A17,'Pollution prevention'!$E$2:$K$7,7,FALSE)),VLOOKUP(A17,Biodiversity!$E$2:$K$3,7,FALSE))</f>
        <v>The activity complies with the criteria set out in Appendix A to this Annex.</v>
      </c>
    </row>
    <row r="18" spans="1:2" ht="12">
      <c r="A18" s="47" t="s">
        <v>4011</v>
      </c>
      <c r="B18" s="38" t="str">
        <f>IFERROR(IFERROR(IFERROR(IFERROR(VLOOKUP(A18,'Climate mitigation'!$E$2:$I$102,5,FALSE),VLOOKUP(A18,Water!$E$2:$K$7,7,FALSE)),VLOOKUP(A18,'Circular economy'!$E$2:$K$22,7,FALSE)),VLOOKUP(A18,'Pollution prevention'!$E$2:$K$7,7,FALSE)),VLOOKUP(A18,Biodiversity!$E$2:$K$3,7,FALSE))</f>
        <v>The activity complies with the criteria set out in Appendix A to this Annex.</v>
      </c>
    </row>
    <row r="19" spans="1:2" ht="12">
      <c r="A19" s="47" t="s">
        <v>4012</v>
      </c>
      <c r="B19" s="38" t="str">
        <f>IFERROR(IFERROR(IFERROR(IFERROR(VLOOKUP(A19,'Climate mitigation'!$E$2:$I$102,5,FALSE),VLOOKUP(A19,Water!$E$2:$K$7,7,FALSE)),VLOOKUP(A19,'Circular economy'!$E$2:$K$22,7,FALSE)),VLOOKUP(A19,'Pollution prevention'!$E$2:$K$7,7,FALSE)),VLOOKUP(A19,Biodiversity!$E$2:$K$3,7,FALSE))</f>
        <v>The activity complies with the criteria set out in Appendix A to this Annex.</v>
      </c>
    </row>
    <row r="20" spans="1:2" ht="12">
      <c r="A20" s="47" t="s">
        <v>4013</v>
      </c>
      <c r="B20" s="38" t="str">
        <f>IFERROR(IFERROR(IFERROR(IFERROR(VLOOKUP(A20,'Climate mitigation'!$E$2:$I$102,5,FALSE),VLOOKUP(A20,Water!$E$2:$K$7,7,FALSE)),VLOOKUP(A20,'Circular economy'!$E$2:$K$22,7,FALSE)),VLOOKUP(A20,'Pollution prevention'!$E$2:$K$7,7,FALSE)),VLOOKUP(A20,Biodiversity!$E$2:$K$3,7,FALSE))</f>
        <v>The activity complies with the criteria set out in Appendix A to this Annex.</v>
      </c>
    </row>
    <row r="21" spans="1:2" ht="12">
      <c r="A21" s="47" t="s">
        <v>4014</v>
      </c>
      <c r="B21" s="38" t="str">
        <f>IFERROR(IFERROR(IFERROR(IFERROR(VLOOKUP(A21,'Climate mitigation'!$E$2:$I$102,5,FALSE),VLOOKUP(A21,Water!$E$2:$K$7,7,FALSE)),VLOOKUP(A21,'Circular economy'!$E$2:$K$22,7,FALSE)),VLOOKUP(A21,'Pollution prevention'!$E$2:$K$7,7,FALSE)),VLOOKUP(A21,Biodiversity!$E$2:$K$3,7,FALSE))</f>
        <v>The activity complies with the criteria set out in Appendix A to this Annex.</v>
      </c>
    </row>
    <row r="22" spans="1:2" ht="12">
      <c r="A22" s="47" t="s">
        <v>4015</v>
      </c>
      <c r="B22" s="38" t="str">
        <f>IFERROR(IFERROR(IFERROR(IFERROR(VLOOKUP(A22,'Climate mitigation'!$E$2:$I$102,5,FALSE),VLOOKUP(A22,Water!$E$2:$K$7,7,FALSE)),VLOOKUP(A22,'Circular economy'!$E$2:$K$22,7,FALSE)),VLOOKUP(A22,'Pollution prevention'!$E$2:$K$7,7,FALSE)),VLOOKUP(A22,Biodiversity!$E$2:$K$3,7,FALSE))</f>
        <v>The activity complies with the criteria set out in Appendix A to this Annex.</v>
      </c>
    </row>
    <row r="23" spans="1:2" ht="12">
      <c r="A23" s="47" t="s">
        <v>4016</v>
      </c>
      <c r="B23" s="38" t="str">
        <f>IFERROR(IFERROR(IFERROR(IFERROR(VLOOKUP(A23,'Climate mitigation'!$E$2:$I$102,5,FALSE),VLOOKUP(A23,Water!$E$2:$K$7,7,FALSE)),VLOOKUP(A23,'Circular economy'!$E$2:$K$22,7,FALSE)),VLOOKUP(A23,'Pollution prevention'!$E$2:$K$7,7,FALSE)),VLOOKUP(A23,Biodiversity!$E$2:$K$3,7,FALSE))</f>
        <v>The activity complies with the criteria set out in Appendix A to this Annex.</v>
      </c>
    </row>
    <row r="24" spans="1:2" ht="12">
      <c r="A24" s="47" t="s">
        <v>4017</v>
      </c>
      <c r="B24" s="38" t="str">
        <f>IFERROR(IFERROR(IFERROR(IFERROR(VLOOKUP(A24,'Climate mitigation'!$E$2:$I$102,5,FALSE),VLOOKUP(A24,Water!$E$2:$K$7,7,FALSE)),VLOOKUP(A24,'Circular economy'!$E$2:$K$22,7,FALSE)),VLOOKUP(A24,'Pollution prevention'!$E$2:$K$7,7,FALSE)),VLOOKUP(A24,Biodiversity!$E$2:$K$3,7,FALSE))</f>
        <v>The activity complies with the criteria set out in Appendix A to this Annex.</v>
      </c>
    </row>
    <row r="25" spans="1:2" ht="12">
      <c r="A25" s="47" t="s">
        <v>4018</v>
      </c>
      <c r="B25" s="38" t="str">
        <f>IFERROR(IFERROR(IFERROR(IFERROR(VLOOKUP(A25,'Climate mitigation'!$E$2:$I$102,5,FALSE),VLOOKUP(A25,Water!$E$2:$K$7,7,FALSE)),VLOOKUP(A25,'Circular economy'!$E$2:$K$22,7,FALSE)),VLOOKUP(A25,'Pollution prevention'!$E$2:$K$7,7,FALSE)),VLOOKUP(A25,Biodiversity!$E$2:$K$3,7,FALSE))</f>
        <v>The activity complies with the criteria set out in Appendix A to this Annex.</v>
      </c>
    </row>
    <row r="26" spans="1:2" ht="36">
      <c r="A26" s="47" t="s">
        <v>4019</v>
      </c>
      <c r="B26" s="38" t="str">
        <f>IFERROR(IFERROR(IFERROR(IFERROR(VLOOKUP(A26,'Climate mitigation'!$E$2:$I$102,5,FALSE),VLOOKUP(A26,Water!$E$2:$K$7,7,FALSE)),VLOOKUP(A26,'Circular economy'!$E$2:$K$22,7,FALSE)),VLOOKUP(A26,'Pollution prevention'!$E$2:$K$7,7,FALSE)),VLOOKUP(A26,Biodiversity!$E$2:$K$3,7,FALSE))</f>
        <v>The activity complies with the criteria set out in Appendix A to this Annex.</v>
      </c>
    </row>
    <row r="27" spans="1:2" ht="12">
      <c r="A27" s="47" t="s">
        <v>4020</v>
      </c>
      <c r="B27" s="38" t="str">
        <f>IFERROR(IFERROR(IFERROR(IFERROR(VLOOKUP(A27,'Climate mitigation'!$E$2:$I$102,5,FALSE),VLOOKUP(A27,Water!$E$2:$K$7,7,FALSE)),VLOOKUP(A27,'Circular economy'!$E$2:$K$22,7,FALSE)),VLOOKUP(A27,'Pollution prevention'!$E$2:$K$7,7,FALSE)),VLOOKUP(A27,Biodiversity!$E$2:$K$3,7,FALSE))</f>
        <v>The activity complies with the criteria set out in Appendix A to this Annex.</v>
      </c>
    </row>
    <row r="28" spans="1:2" ht="12">
      <c r="A28" s="47" t="s">
        <v>4021</v>
      </c>
      <c r="B28" s="38" t="str">
        <f>IFERROR(IFERROR(IFERROR(IFERROR(VLOOKUP(A28,'Climate mitigation'!$E$2:$I$102,5,FALSE),VLOOKUP(A28,Water!$E$2:$K$7,7,FALSE)),VLOOKUP(A28,'Circular economy'!$E$2:$K$22,7,FALSE)),VLOOKUP(A28,'Pollution prevention'!$E$2:$K$7,7,FALSE)),VLOOKUP(A28,Biodiversity!$E$2:$K$3,7,FALSE))</f>
        <v>The activity complies with the criteria set out in Appendix A to this Annex.</v>
      </c>
    </row>
    <row r="29" spans="1:2" ht="12">
      <c r="A29" s="47" t="s">
        <v>4022</v>
      </c>
      <c r="B29" s="38" t="str">
        <f>IFERROR(IFERROR(IFERROR(IFERROR(VLOOKUP(A29,'Climate mitigation'!$E$2:$I$102,5,FALSE),VLOOKUP(A29,Water!$E$2:$K$7,7,FALSE)),VLOOKUP(A29,'Circular economy'!$E$2:$K$22,7,FALSE)),VLOOKUP(A29,'Pollution prevention'!$E$2:$K$7,7,FALSE)),VLOOKUP(A29,Biodiversity!$E$2:$K$3,7,FALSE))</f>
        <v>The activity complies with the criteria set out in Appendix A to this Annex.</v>
      </c>
    </row>
    <row r="30" spans="1:2" ht="12">
      <c r="A30" s="47" t="s">
        <v>4023</v>
      </c>
      <c r="B30" s="38" t="str">
        <f>IFERROR(IFERROR(IFERROR(IFERROR(VLOOKUP(A30,'Climate mitigation'!$E$2:$I$102,5,FALSE),VLOOKUP(A30,Water!$E$2:$K$7,7,FALSE)),VLOOKUP(A30,'Circular economy'!$E$2:$K$22,7,FALSE)),VLOOKUP(A30,'Pollution prevention'!$E$2:$K$7,7,FALSE)),VLOOKUP(A30,Biodiversity!$E$2:$K$3,7,FALSE))</f>
        <v>The activity complies with the criteria set out in Appendix A to this Annex.</v>
      </c>
    </row>
    <row r="31" spans="1:2" ht="12">
      <c r="A31" s="47" t="s">
        <v>4024</v>
      </c>
      <c r="B31" s="38" t="str">
        <f>IFERROR(IFERROR(IFERROR(IFERROR(VLOOKUP(A31,'Climate mitigation'!$E$2:$I$102,5,FALSE),VLOOKUP(A31,Water!$E$2:$K$7,7,FALSE)),VLOOKUP(A31,'Circular economy'!$E$2:$K$22,7,FALSE)),VLOOKUP(A31,'Pollution prevention'!$E$2:$K$7,7,FALSE)),VLOOKUP(A31,Biodiversity!$E$2:$K$3,7,FALSE))</f>
        <v>The activity complies with the criteria set out in Appendix A to this Annex.</v>
      </c>
    </row>
    <row r="32" spans="1:2" ht="12">
      <c r="A32" s="47" t="s">
        <v>4025</v>
      </c>
      <c r="B32" s="38" t="str">
        <f>IFERROR(IFERROR(IFERROR(IFERROR(VLOOKUP(A32,'Climate mitigation'!$E$2:$I$102,5,FALSE),VLOOKUP(A32,Water!$E$2:$K$7,7,FALSE)),VLOOKUP(A32,'Circular economy'!$E$2:$K$22,7,FALSE)),VLOOKUP(A32,'Pollution prevention'!$E$2:$K$7,7,FALSE)),VLOOKUP(A32,Biodiversity!$E$2:$K$3,7,FALSE))</f>
        <v>The activity complies with the criteria set out in Appendix A to this Annex.</v>
      </c>
    </row>
    <row r="33" spans="1:2" ht="12">
      <c r="A33" s="47" t="s">
        <v>4026</v>
      </c>
      <c r="B33" s="38" t="str">
        <f>IFERROR(IFERROR(IFERROR(IFERROR(VLOOKUP(A33,'Climate mitigation'!$E$2:$I$102,5,FALSE),VLOOKUP(A33,Water!$E$2:$K$7,7,FALSE)),VLOOKUP(A33,'Circular economy'!$E$2:$K$22,7,FALSE)),VLOOKUP(A33,'Pollution prevention'!$E$2:$K$7,7,FALSE)),VLOOKUP(A33,Biodiversity!$E$2:$K$3,7,FALSE))</f>
        <v>The activity complies with the criteria set out in Appendix A to this Annex.</v>
      </c>
    </row>
    <row r="34" spans="1:2" ht="24">
      <c r="A34" s="47" t="s">
        <v>4027</v>
      </c>
      <c r="B34" s="38" t="str">
        <f>IFERROR(IFERROR(IFERROR(IFERROR(VLOOKUP(A34,'Climate mitigation'!$E$2:$I$102,5,FALSE),VLOOKUP(A34,Water!$E$2:$K$7,7,FALSE)),VLOOKUP(A34,'Circular economy'!$E$2:$K$22,7,FALSE)),VLOOKUP(A34,'Pollution prevention'!$E$2:$K$7,7,FALSE)),VLOOKUP(A34,Biodiversity!$E$2:$K$3,7,FALSE))</f>
        <v>The activity complies with the criteria set out in Appendix A to this Annex.</v>
      </c>
    </row>
    <row r="35" spans="1:2" ht="12">
      <c r="A35" s="47" t="s">
        <v>4028</v>
      </c>
      <c r="B35" s="38" t="str">
        <f>IFERROR(IFERROR(IFERROR(IFERROR(VLOOKUP(A35,'Climate mitigation'!$E$2:$I$102,5,FALSE),VLOOKUP(A35,Water!$E$2:$K$7,7,FALSE)),VLOOKUP(A35,'Circular economy'!$E$2:$K$22,7,FALSE)),VLOOKUP(A35,'Pollution prevention'!$E$2:$K$7,7,FALSE)),VLOOKUP(A35,Biodiversity!$E$2:$K$3,7,FALSE))</f>
        <v>The activity complies with the criteria set out in Appendix A to this Annex.</v>
      </c>
    </row>
    <row r="36" spans="1:2" ht="12">
      <c r="A36" s="47" t="s">
        <v>4029</v>
      </c>
      <c r="B36" s="38" t="str">
        <f>IFERROR(IFERROR(IFERROR(IFERROR(VLOOKUP(A36,'Climate mitigation'!$E$2:$I$102,5,FALSE),VLOOKUP(A36,Water!$E$2:$K$7,7,FALSE)),VLOOKUP(A36,'Circular economy'!$E$2:$K$22,7,FALSE)),VLOOKUP(A36,'Pollution prevention'!$E$2:$K$7,7,FALSE)),VLOOKUP(A36,Biodiversity!$E$2:$K$3,7,FALSE))</f>
        <v>The activity complies with the criteria set out in Appendix A to this Annex.</v>
      </c>
    </row>
    <row r="37" spans="1:2" ht="12">
      <c r="A37" s="47" t="s">
        <v>2372</v>
      </c>
      <c r="B37" s="38" t="str">
        <f>IFERROR(IFERROR(IFERROR(IFERROR(VLOOKUP(A37,'Climate mitigation'!$E$2:$I$102,5,FALSE),VLOOKUP(A37,Water!$E$2:$K$7,7,FALSE)),VLOOKUP(A37,'Circular economy'!$E$2:$K$22,7,FALSE)),VLOOKUP(A37,'Pollution prevention'!$E$2:$K$7,7,FALSE)),VLOOKUP(A37,Biodiversity!$E$2:$K$3,7,FALSE))</f>
        <v>The activity complies with the criteria set out in Appendix A to this Annex.</v>
      </c>
    </row>
    <row r="38" spans="1:2" ht="12">
      <c r="A38" s="47" t="s">
        <v>4030</v>
      </c>
      <c r="B38" s="38" t="str">
        <f>IFERROR(IFERROR(IFERROR(IFERROR(VLOOKUP(A38,'Climate mitigation'!$E$2:$I$102,5,FALSE),VLOOKUP(A38,Water!$E$2:$K$7,7,FALSE)),VLOOKUP(A38,'Circular economy'!$E$2:$K$22,7,FALSE)),VLOOKUP(A38,'Pollution prevention'!$E$2:$K$7,7,FALSE)),VLOOKUP(A38,Biodiversity!$E$2:$K$3,7,FALSE))</f>
        <v>The activity complies with the criteria set out in Appendix A to this Annex.</v>
      </c>
    </row>
    <row r="39" spans="1:2" ht="12">
      <c r="A39" s="47" t="s">
        <v>4031</v>
      </c>
      <c r="B39" s="38" t="str">
        <f>IFERROR(IFERROR(IFERROR(IFERROR(VLOOKUP(A39,'Climate mitigation'!$E$2:$I$102,5,FALSE),VLOOKUP(A39,Water!$E$2:$K$7,7,FALSE)),VLOOKUP(A39,'Circular economy'!$E$2:$K$22,7,FALSE)),VLOOKUP(A39,'Pollution prevention'!$E$2:$K$7,7,FALSE)),VLOOKUP(A39,Biodiversity!$E$2:$K$3,7,FALSE))</f>
        <v>The activity complies with the criteria set out in Appendix A to this Annex.</v>
      </c>
    </row>
    <row r="40" spans="1:2" ht="24">
      <c r="A40" s="47" t="s">
        <v>4032</v>
      </c>
      <c r="B40" s="38" t="str">
        <f>IFERROR(IFERROR(IFERROR(IFERROR(VLOOKUP(A40,'Climate mitigation'!$E$2:$I$102,5,FALSE),VLOOKUP(A40,Water!$E$2:$K$7,7,FALSE)),VLOOKUP(A40,'Circular economy'!$E$2:$K$22,7,FALSE)),VLOOKUP(A40,'Pollution prevention'!$E$2:$K$7,7,FALSE)),VLOOKUP(A40,Biodiversity!$E$2:$K$3,7,FALSE))</f>
        <v>The activity complies with the criteria set out in Appendix A to this Annex.</v>
      </c>
    </row>
    <row r="41" spans="1:2" ht="12">
      <c r="A41" s="47" t="s">
        <v>4033</v>
      </c>
      <c r="B41" s="38" t="str">
        <f>IFERROR(IFERROR(IFERROR(IFERROR(VLOOKUP(A41,'Climate mitigation'!$E$2:$I$102,5,FALSE),VLOOKUP(A41,Water!$E$2:$K$7,7,FALSE)),VLOOKUP(A41,'Circular economy'!$E$2:$K$22,7,FALSE)),VLOOKUP(A41,'Pollution prevention'!$E$2:$K$7,7,FALSE)),VLOOKUP(A41,Biodiversity!$E$2:$K$3,7,FALSE))</f>
        <v>The activity complies with the criteria set out in Appendix A to this Annex.</v>
      </c>
    </row>
    <row r="42" spans="1:2" ht="12">
      <c r="A42" s="47" t="s">
        <v>4034</v>
      </c>
      <c r="B42" s="38" t="str">
        <f>IFERROR(IFERROR(IFERROR(IFERROR(VLOOKUP(A42,'Climate mitigation'!$E$2:$I$102,5,FALSE),VLOOKUP(A42,Water!$E$2:$K$7,7,FALSE)),VLOOKUP(A42,'Circular economy'!$E$2:$K$22,7,FALSE)),VLOOKUP(A42,'Pollution prevention'!$E$2:$K$7,7,FALSE)),VLOOKUP(A42,Biodiversity!$E$2:$K$3,7,FALSE))</f>
        <v>The activity complies with the criteria set out in Appendix A to this Annex.</v>
      </c>
    </row>
    <row r="43" spans="1:2" ht="12">
      <c r="A43" s="47" t="s">
        <v>4035</v>
      </c>
      <c r="B43" s="38" t="str">
        <f>IFERROR(IFERROR(IFERROR(IFERROR(VLOOKUP(A43,'Climate mitigation'!$E$2:$I$102,5,FALSE),VLOOKUP(A43,Water!$E$2:$K$7,7,FALSE)),VLOOKUP(A43,'Circular economy'!$E$2:$K$22,7,FALSE)),VLOOKUP(A43,'Pollution prevention'!$E$2:$K$7,7,FALSE)),VLOOKUP(A43,Biodiversity!$E$2:$K$3,7,FALSE))</f>
        <v>The activity complies with the criteria set out in Appendix A to this Annex.</v>
      </c>
    </row>
    <row r="44" spans="1:2" ht="12">
      <c r="A44" s="47" t="s">
        <v>4036</v>
      </c>
      <c r="B44" s="38" t="str">
        <f>IFERROR(IFERROR(IFERROR(IFERROR(VLOOKUP(A44,'Climate mitigation'!$E$2:$I$102,5,FALSE),VLOOKUP(A44,Water!$E$2:$K$7,7,FALSE)),VLOOKUP(A44,'Circular economy'!$E$2:$K$22,7,FALSE)),VLOOKUP(A44,'Pollution prevention'!$E$2:$K$7,7,FALSE)),VLOOKUP(A44,Biodiversity!$E$2:$K$3,7,FALSE))</f>
        <v>The activity complies with the criteria set out in Appendix A to this Annex.</v>
      </c>
    </row>
    <row r="45" spans="1:2" ht="12">
      <c r="A45" s="47" t="s">
        <v>4037</v>
      </c>
      <c r="B45" s="38" t="str">
        <f>IFERROR(IFERROR(IFERROR(IFERROR(VLOOKUP(A45,'Climate mitigation'!$E$2:$I$102,5,FALSE),VLOOKUP(A45,Water!$E$2:$K$7,7,FALSE)),VLOOKUP(A45,'Circular economy'!$E$2:$K$22,7,FALSE)),VLOOKUP(A45,'Pollution prevention'!$E$2:$K$7,7,FALSE)),VLOOKUP(A45,Biodiversity!$E$2:$K$3,7,FALSE))</f>
        <v>The activity complies with the criteria set out in Appendix A to this Annex.</v>
      </c>
    </row>
    <row r="46" spans="1:2" ht="24">
      <c r="A46" s="47" t="s">
        <v>4038</v>
      </c>
      <c r="B46" s="38" t="str">
        <f>IFERROR(IFERROR(IFERROR(IFERROR(VLOOKUP(A46,'Climate mitigation'!$E$2:$I$102,5,FALSE),VLOOKUP(A46,Water!$E$2:$K$7,7,FALSE)),VLOOKUP(A46,'Circular economy'!$E$2:$K$22,7,FALSE)),VLOOKUP(A46,'Pollution prevention'!$E$2:$K$7,7,FALSE)),VLOOKUP(A46,Biodiversity!$E$2:$K$3,7,FALSE))</f>
        <v>The activity complies with the criteria set out in Appendix A to this Annex.</v>
      </c>
    </row>
    <row r="47" spans="1:2" ht="12">
      <c r="A47" s="47" t="s">
        <v>4039</v>
      </c>
      <c r="B47" s="38" t="str">
        <f>IFERROR(IFERROR(IFERROR(IFERROR(VLOOKUP(A47,'Climate mitigation'!$E$2:$I$102,5,FALSE),VLOOKUP(A47,Water!$E$2:$K$7,7,FALSE)),VLOOKUP(A47,'Circular economy'!$E$2:$K$22,7,FALSE)),VLOOKUP(A47,'Pollution prevention'!$E$2:$K$7,7,FALSE)),VLOOKUP(A47,Biodiversity!$E$2:$K$3,7,FALSE))</f>
        <v>The activity complies with the criteria set out in Appendix A to this Annex.</v>
      </c>
    </row>
    <row r="48" spans="1:2" ht="12">
      <c r="A48" s="47" t="s">
        <v>4040</v>
      </c>
      <c r="B48" s="38" t="str">
        <f>IFERROR(IFERROR(IFERROR(IFERROR(VLOOKUP(A48,'Climate mitigation'!$E$2:$I$102,5,FALSE),VLOOKUP(A48,Water!$E$2:$K$7,7,FALSE)),VLOOKUP(A48,'Circular economy'!$E$2:$K$22,7,FALSE)),VLOOKUP(A48,'Pollution prevention'!$E$2:$K$7,7,FALSE)),VLOOKUP(A48,Biodiversity!$E$2:$K$3,7,FALSE))</f>
        <v>The activity complies with the criteria set out in Appendix A to this Annex.</v>
      </c>
    </row>
    <row r="49" spans="1:2" ht="12">
      <c r="A49" s="47" t="s">
        <v>4041</v>
      </c>
      <c r="B49" s="38" t="str">
        <f>IFERROR(IFERROR(IFERROR(IFERROR(VLOOKUP(A49,'Climate mitigation'!$E$2:$I$102,5,FALSE),VLOOKUP(A49,Water!$E$2:$K$7,7,FALSE)),VLOOKUP(A49,'Circular economy'!$E$2:$K$22,7,FALSE)),VLOOKUP(A49,'Pollution prevention'!$E$2:$K$7,7,FALSE)),VLOOKUP(A49,Biodiversity!$E$2:$K$3,7,FALSE))</f>
        <v>The activity complies with the criteria set out in Appendix A to this Annex.</v>
      </c>
    </row>
    <row r="50" spans="1:2" ht="12">
      <c r="A50" s="47" t="s">
        <v>4042</v>
      </c>
      <c r="B50" s="38" t="str">
        <f>IFERROR(IFERROR(IFERROR(IFERROR(VLOOKUP(A50,'Climate mitigation'!$E$2:$I$102,5,FALSE),VLOOKUP(A50,Water!$E$2:$K$7,7,FALSE)),VLOOKUP(A50,'Circular economy'!$E$2:$K$22,7,FALSE)),VLOOKUP(A50,'Pollution prevention'!$E$2:$K$7,7,FALSE)),VLOOKUP(A50,Biodiversity!$E$2:$K$3,7,FALSE))</f>
        <v>The activity complies with the criteria set out in Appendix A to this Annex.</v>
      </c>
    </row>
    <row r="51" spans="1:2" ht="12">
      <c r="A51" s="47" t="s">
        <v>4043</v>
      </c>
      <c r="B51" s="38" t="str">
        <f>IFERROR(IFERROR(IFERROR(IFERROR(VLOOKUP(A51,'Climate mitigation'!$E$2:$I$102,5,FALSE),VLOOKUP(A51,Water!$E$2:$K$7,7,FALSE)),VLOOKUP(A51,'Circular economy'!$E$2:$K$22,7,FALSE)),VLOOKUP(A51,'Pollution prevention'!$E$2:$K$7,7,FALSE)),VLOOKUP(A51,Biodiversity!$E$2:$K$3,7,FALSE))</f>
        <v>The activity complies with the criteria set out in Appendix A to this Annex.</v>
      </c>
    </row>
    <row r="52" spans="1:2" ht="12">
      <c r="A52" s="47" t="s">
        <v>4044</v>
      </c>
      <c r="B52" s="38" t="str">
        <f>IFERROR(IFERROR(IFERROR(IFERROR(VLOOKUP(A52,'Climate mitigation'!$E$2:$I$102,5,FALSE),VLOOKUP(A52,Water!$E$2:$K$7,7,FALSE)),VLOOKUP(A52,'Circular economy'!$E$2:$K$22,7,FALSE)),VLOOKUP(A52,'Pollution prevention'!$E$2:$K$7,7,FALSE)),VLOOKUP(A52,Biodiversity!$E$2:$K$3,7,FALSE))</f>
        <v>The activity complies with the criteria set out in Appendix A to this Annex.</v>
      </c>
    </row>
    <row r="53" spans="1:2" ht="24">
      <c r="A53" s="47" t="s">
        <v>4045</v>
      </c>
      <c r="B53" s="38" t="str">
        <f>IFERROR(IFERROR(IFERROR(IFERROR(VLOOKUP(A53,'Climate mitigation'!$E$2:$I$102,5,FALSE),VLOOKUP(A53,Water!$E$2:$K$7,7,FALSE)),VLOOKUP(A53,'Circular economy'!$E$2:$K$22,7,FALSE)),VLOOKUP(A53,'Pollution prevention'!$E$2:$K$7,7,FALSE)),VLOOKUP(A53,Biodiversity!$E$2:$K$3,7,FALSE))</f>
        <v>The activity complies with the criteria set out in Appendix A to this Annex. The activity complies with the requirements laid down in Article 6(b), 8b(1), point (a), and Article 8c(a) of Directive 2009/71/Euratom. The activity fulfils the requirements of Directive 2009/71/Euratom implemented in accordance with the international guidance of the IAEA and WENRA relating to extreme natural hazards, including floods and extreme weather conditions.</v>
      </c>
    </row>
    <row r="54" spans="1:2" ht="36">
      <c r="A54" s="47" t="s">
        <v>4046</v>
      </c>
      <c r="B54" s="38" t="str">
        <f>IFERROR(IFERROR(IFERROR(IFERROR(VLOOKUP(A54,'Climate mitigation'!$E$2:$I$102,5,FALSE),VLOOKUP(A54,Water!$E$2:$K$7,7,FALSE)),VLOOKUP(A54,'Circular economy'!$E$2:$K$22,7,FALSE)),VLOOKUP(A54,'Pollution prevention'!$E$2:$K$7,7,FALSE)),VLOOKUP(A54,Biodiversity!$E$2:$K$3,7,FALSE))</f>
        <v>The activity complies with the criteria set out in Appendix A to this Annex. The activity complies with the requirements laid down in Article 6(b), Article 8b(1), point (a), and Article 8c(a) of Directive 2009/71/Euratom. The activity fulfils the requirements of Directive 2009/71/Euratom, implemented in accordance with the international guidance of the IAEA and WENRA relating to extreme natural hazards, including floods and extreme weather conditions.</v>
      </c>
    </row>
    <row r="55" spans="1:2" ht="12">
      <c r="A55" s="47" t="s">
        <v>4047</v>
      </c>
      <c r="B55" s="38" t="str">
        <f>IFERROR(IFERROR(IFERROR(IFERROR(VLOOKUP(A55,'Climate mitigation'!$E$2:$I$102,5,FALSE),VLOOKUP(A55,Water!$E$2:$K$7,7,FALSE)),VLOOKUP(A55,'Circular economy'!$E$2:$K$22,7,FALSE)),VLOOKUP(A55,'Pollution prevention'!$E$2:$K$7,7,FALSE)),VLOOKUP(A55,Biodiversity!$E$2:$K$3,7,FALSE))</f>
        <v>The activity complies with the criteria set out in Appendix A to this Annex. The activity complies with the requirements laid down in Article 6(b), Article 8b(1), point (a), and Article 8c(a) of Directive 2009/71/Euratom. The activity fulfils the requirements of Directive 2009/71/Euratom implemented in accordance with international guidance of the IAEA and WENRA relating to extreme natural hazards, including floods and extreme weather conditions.</v>
      </c>
    </row>
    <row r="56" spans="1:2" ht="12">
      <c r="A56" s="47" t="s">
        <v>4048</v>
      </c>
      <c r="B56" s="38" t="str">
        <f>IFERROR(IFERROR(IFERROR(IFERROR(VLOOKUP(A56,'Climate mitigation'!$E$2:$I$102,5,FALSE),VLOOKUP(A56,Water!$E$2:$K$7,7,FALSE)),VLOOKUP(A56,'Circular economy'!$E$2:$K$22,7,FALSE)),VLOOKUP(A56,'Pollution prevention'!$E$2:$K$7,7,FALSE)),VLOOKUP(A56,Biodiversity!$E$2:$K$3,7,FALSE))</f>
        <v>The activity complies with the criteria set out in Appendix A to this Annex.</v>
      </c>
    </row>
    <row r="57" spans="1:2" ht="24">
      <c r="A57" s="47" t="s">
        <v>4049</v>
      </c>
      <c r="B57" s="38" t="str">
        <f>IFERROR(IFERROR(IFERROR(IFERROR(VLOOKUP(A57,'Climate mitigation'!$E$2:$I$102,5,FALSE),VLOOKUP(A57,Water!$E$2:$K$7,7,FALSE)),VLOOKUP(A57,'Circular economy'!$E$2:$K$22,7,FALSE)),VLOOKUP(A57,'Pollution prevention'!$E$2:$K$7,7,FALSE)),VLOOKUP(A57,Biodiversity!$E$2:$K$3,7,FALSE))</f>
        <v>The activity complies with the criteria set out in Appendix A to this Annex.</v>
      </c>
    </row>
    <row r="58" spans="1:2" ht="24">
      <c r="A58" s="47" t="s">
        <v>4050</v>
      </c>
      <c r="B58" s="38" t="str">
        <f>IFERROR(IFERROR(IFERROR(IFERROR(VLOOKUP(A58,'Climate mitigation'!$E$2:$I$102,5,FALSE),VLOOKUP(A58,Water!$E$2:$K$7,7,FALSE)),VLOOKUP(A58,'Circular economy'!$E$2:$K$22,7,FALSE)),VLOOKUP(A58,'Pollution prevention'!$E$2:$K$7,7,FALSE)),VLOOKUP(A58,Biodiversity!$E$2:$K$3,7,FALSE))</f>
        <v>The activity complies with the criteria set out in Appendix A to this Annex.</v>
      </c>
    </row>
    <row r="59" spans="1:2" ht="24">
      <c r="A59" s="47" t="s">
        <v>4051</v>
      </c>
      <c r="B59" s="38" t="str">
        <f>IFERROR(IFERROR(IFERROR(IFERROR(VLOOKUP(A59,'Climate mitigation'!$E$2:$I$102,5,FALSE),VLOOKUP(A59,Water!$E$2:$K$7,7,FALSE)),VLOOKUP(A59,'Circular economy'!$E$2:$K$22,7,FALSE)),VLOOKUP(A59,'Pollution prevention'!$E$2:$K$7,7,FALSE)),VLOOKUP(A59,Biodiversity!$E$2:$K$3,7,FALSE))</f>
        <v>The activity complies with the criteria set out in Appendix A to this Annex.</v>
      </c>
    </row>
    <row r="60" spans="1:2" ht="12">
      <c r="A60" s="47" t="s">
        <v>4052</v>
      </c>
      <c r="B60" s="38" t="str">
        <f>IFERROR(IFERROR(IFERROR(IFERROR(VLOOKUP(A60,'Climate mitigation'!$E$2:$I$102,5,FALSE),VLOOKUP(A60,Water!$E$2:$K$7,7,FALSE)),VLOOKUP(A60,'Circular economy'!$E$2:$K$22,7,FALSE)),VLOOKUP(A60,'Pollution prevention'!$E$2:$K$7,7,FALSE)),VLOOKUP(A60,Biodiversity!$E$2:$K$3,7,FALSE))</f>
        <v>The activity complies with the criteria set out in Appendix A to this Annex.</v>
      </c>
    </row>
    <row r="61" spans="1:2" ht="24">
      <c r="A61" s="47" t="s">
        <v>4053</v>
      </c>
      <c r="B61" s="38" t="str">
        <f>IFERROR(IFERROR(IFERROR(IFERROR(VLOOKUP(A61,'Climate mitigation'!$E$2:$I$102,5,FALSE),VLOOKUP(A61,Water!$E$2:$K$7,7,FALSE)),VLOOKUP(A61,'Circular economy'!$E$2:$K$22,7,FALSE)),VLOOKUP(A61,'Pollution prevention'!$E$2:$K$7,7,FALSE)),VLOOKUP(A61,Biodiversity!$E$2:$K$3,7,FALSE))</f>
        <v>The activity complies with the criteria set out in Appendix A to this Annex.</v>
      </c>
    </row>
    <row r="62" spans="1:2" ht="12">
      <c r="A62" s="47" t="s">
        <v>4054</v>
      </c>
      <c r="B62" s="38" t="str">
        <f>IFERROR(IFERROR(IFERROR(IFERROR(VLOOKUP(A62,'Climate mitigation'!$E$2:$I$102,5,FALSE),VLOOKUP(A62,Water!$E$2:$K$7,7,FALSE)),VLOOKUP(A62,'Circular economy'!$E$2:$K$22,7,FALSE)),VLOOKUP(A62,'Pollution prevention'!$E$2:$K$7,7,FALSE)),VLOOKUP(A62,Biodiversity!$E$2:$K$3,7,FALSE))</f>
        <v>The activity complies with the criteria set out in Appendix A to this Annex.</v>
      </c>
    </row>
    <row r="63" spans="1:2" ht="12">
      <c r="A63" s="47" t="s">
        <v>4055</v>
      </c>
      <c r="B63" s="38" t="str">
        <f>IFERROR(IFERROR(IFERROR(IFERROR(VLOOKUP(A63,'Climate mitigation'!$E$2:$I$102,5,FALSE),VLOOKUP(A63,Water!$E$2:$K$7,7,FALSE)),VLOOKUP(A63,'Circular economy'!$E$2:$K$22,7,FALSE)),VLOOKUP(A63,'Pollution prevention'!$E$2:$K$7,7,FALSE)),VLOOKUP(A63,Biodiversity!$E$2:$K$3,7,FALSE))</f>
        <v>The activity complies with the criteria set out in Appendix A to this Annex.</v>
      </c>
    </row>
    <row r="64" spans="1:2" ht="12">
      <c r="A64" s="47" t="s">
        <v>4056</v>
      </c>
      <c r="B64" s="38" t="str">
        <f>IFERROR(IFERROR(IFERROR(IFERROR(VLOOKUP(A64,'Climate mitigation'!$E$2:$I$102,5,FALSE),VLOOKUP(A64,Water!$E$2:$K$7,7,FALSE)),VLOOKUP(A64,'Circular economy'!$E$2:$K$22,7,FALSE)),VLOOKUP(A64,'Pollution prevention'!$E$2:$K$7,7,FALSE)),VLOOKUP(A64,Biodiversity!$E$2:$K$3,7,FALSE))</f>
        <v>The activity complies with the criteria set out in Appendix A to this Annex.</v>
      </c>
    </row>
    <row r="65" spans="1:2" ht="12">
      <c r="A65" s="47" t="s">
        <v>4057</v>
      </c>
      <c r="B65" s="38" t="str">
        <f>IFERROR(IFERROR(IFERROR(IFERROR(VLOOKUP(A65,'Climate mitigation'!$E$2:$I$102,5,FALSE),VLOOKUP(A65,Water!$E$2:$K$7,7,FALSE)),VLOOKUP(A65,'Circular economy'!$E$2:$K$22,7,FALSE)),VLOOKUP(A65,'Pollution prevention'!$E$2:$K$7,7,FALSE)),VLOOKUP(A65,Biodiversity!$E$2:$K$3,7,FALSE))</f>
        <v>The activity complies with the criteria set out in Appendix A to this Annex.</v>
      </c>
    </row>
    <row r="66" spans="1:2" ht="12">
      <c r="A66" s="47" t="s">
        <v>4058</v>
      </c>
      <c r="B66" s="38" t="str">
        <f>IFERROR(IFERROR(IFERROR(IFERROR(VLOOKUP(A66,'Climate mitigation'!$E$2:$I$102,5,FALSE),VLOOKUP(A66,Water!$E$2:$K$7,7,FALSE)),VLOOKUP(A66,'Circular economy'!$E$2:$K$22,7,FALSE)),VLOOKUP(A66,'Pollution prevention'!$E$2:$K$7,7,FALSE)),VLOOKUP(A66,Biodiversity!$E$2:$K$3,7,FALSE))</f>
        <v>The activity complies with the criteria set out in Appendix A to this Annex.</v>
      </c>
    </row>
    <row r="67" spans="1:2" ht="12">
      <c r="A67" s="47" t="s">
        <v>4059</v>
      </c>
      <c r="B67" s="38" t="str">
        <f>IFERROR(IFERROR(IFERROR(IFERROR(VLOOKUP(A67,'Climate mitigation'!$E$2:$I$102,5,FALSE),VLOOKUP(A67,Water!$E$2:$K$7,7,FALSE)),VLOOKUP(A67,'Circular economy'!$E$2:$K$22,7,FALSE)),VLOOKUP(A67,'Pollution prevention'!$E$2:$K$7,7,FALSE)),VLOOKUP(A67,Biodiversity!$E$2:$K$3,7,FALSE))</f>
        <v>The activity complies with the criteria set out in Appendix A to this Annex.</v>
      </c>
    </row>
    <row r="68" spans="1:2" ht="12">
      <c r="A68" s="47" t="s">
        <v>4060</v>
      </c>
      <c r="B68" s="38" t="str">
        <f>IFERROR(IFERROR(IFERROR(IFERROR(VLOOKUP(A68,'Climate mitigation'!$E$2:$I$102,5,FALSE),VLOOKUP(A68,Water!$E$2:$K$7,7,FALSE)),VLOOKUP(A68,'Circular economy'!$E$2:$K$22,7,FALSE)),VLOOKUP(A68,'Pollution prevention'!$E$2:$K$7,7,FALSE)),VLOOKUP(A68,Biodiversity!$E$2:$K$3,7,FALSE))</f>
        <v>The activity complies with the criteria set out in Appendix A to this Annex.</v>
      </c>
    </row>
    <row r="69" spans="1:2" ht="12">
      <c r="A69" s="47" t="s">
        <v>4061</v>
      </c>
      <c r="B69" s="38" t="str">
        <f>IFERROR(IFERROR(IFERROR(IFERROR(VLOOKUP(A69,'Climate mitigation'!$E$2:$I$102,5,FALSE),VLOOKUP(A69,Water!$E$2:$K$7,7,FALSE)),VLOOKUP(A69,'Circular economy'!$E$2:$K$22,7,FALSE)),VLOOKUP(A69,'Pollution prevention'!$E$2:$K$7,7,FALSE)),VLOOKUP(A69,Biodiversity!$E$2:$K$3,7,FALSE))</f>
        <v>The activity complies with the criteria set out in Appendix A to this Annex.</v>
      </c>
    </row>
    <row r="70" spans="1:2" ht="12">
      <c r="A70" s="47" t="s">
        <v>4062</v>
      </c>
      <c r="B70" s="38" t="str">
        <f>IFERROR(IFERROR(IFERROR(IFERROR(VLOOKUP(A70,'Climate mitigation'!$E$2:$I$102,5,FALSE),VLOOKUP(A70,Water!$E$2:$K$7,7,FALSE)),VLOOKUP(A70,'Circular economy'!$E$2:$K$22,7,FALSE)),VLOOKUP(A70,'Pollution prevention'!$E$2:$K$7,7,FALSE)),VLOOKUP(A70,Biodiversity!$E$2:$K$3,7,FALSE))</f>
        <v>The activity complies with the criteria set out in Appendix A to this Annex.</v>
      </c>
    </row>
    <row r="71" spans="1:2" ht="12">
      <c r="A71" s="47" t="s">
        <v>4063</v>
      </c>
      <c r="B71" s="38" t="str">
        <f>IFERROR(IFERROR(IFERROR(IFERROR(VLOOKUP(A71,'Climate mitigation'!$E$2:$I$102,5,FALSE),VLOOKUP(A71,Water!$E$2:$K$7,7,FALSE)),VLOOKUP(A71,'Circular economy'!$E$2:$K$22,7,FALSE)),VLOOKUP(A71,'Pollution prevention'!$E$2:$K$7,7,FALSE)),VLOOKUP(A71,Biodiversity!$E$2:$K$3,7,FALSE))</f>
        <v>The activity complies with the criteria set out in Appendix A to this Annex.</v>
      </c>
    </row>
    <row r="72" spans="1:2" ht="12">
      <c r="A72" s="47" t="s">
        <v>2746</v>
      </c>
      <c r="B72" s="38" t="str">
        <f>IFERROR(IFERROR(IFERROR(IFERROR(VLOOKUP(A72,'Climate mitigation'!$E$2:$I$102,5,FALSE),VLOOKUP(A72,Water!$E$2:$K$7,7,FALSE)),VLOOKUP(A72,'Circular economy'!$E$2:$K$22,7,FALSE)),VLOOKUP(A72,'Pollution prevention'!$E$2:$K$7,7,FALSE)),VLOOKUP(A72,Biodiversity!$E$2:$K$3,7,FALSE))</f>
        <v>The activity complies with the criteria set out in Appendix A to this Annex.</v>
      </c>
    </row>
    <row r="73" spans="1:2" ht="12">
      <c r="A73" s="47" t="s">
        <v>4064</v>
      </c>
      <c r="B73" s="38" t="str">
        <f>IFERROR(IFERROR(IFERROR(IFERROR(VLOOKUP(A73,'Climate mitigation'!$E$2:$I$102,5,FALSE),VLOOKUP(A73,Water!$E$2:$K$7,7,FALSE)),VLOOKUP(A73,'Circular economy'!$E$2:$K$22,7,FALSE)),VLOOKUP(A73,'Pollution prevention'!$E$2:$K$7,7,FALSE)),VLOOKUP(A73,Biodiversity!$E$2:$K$3,7,FALSE))</f>
        <v>The activity complies with the criteria set out in Appendix A to this Annex.</v>
      </c>
    </row>
    <row r="74" spans="1:2" ht="12">
      <c r="A74" s="47" t="s">
        <v>4065</v>
      </c>
      <c r="B74" s="38" t="str">
        <f>IFERROR(IFERROR(IFERROR(IFERROR(VLOOKUP(A74,'Climate mitigation'!$E$2:$I$102,5,FALSE),VLOOKUP(A74,Water!$E$2:$K$7,7,FALSE)),VLOOKUP(A74,'Circular economy'!$E$2:$K$22,7,FALSE)),VLOOKUP(A74,'Pollution prevention'!$E$2:$K$7,7,FALSE)),VLOOKUP(A74,Biodiversity!$E$2:$K$3,7,FALSE))</f>
        <v>The activity complies with the criteria set out in Appendix A to this Annex.</v>
      </c>
    </row>
    <row r="75" spans="1:2" ht="12">
      <c r="A75" s="47" t="s">
        <v>4066</v>
      </c>
      <c r="B75" s="38" t="str">
        <f>IFERROR(IFERROR(IFERROR(IFERROR(VLOOKUP(A75,'Climate mitigation'!$E$2:$I$102,5,FALSE),VLOOKUP(A75,Water!$E$2:$K$7,7,FALSE)),VLOOKUP(A75,'Circular economy'!$E$2:$K$22,7,FALSE)),VLOOKUP(A75,'Pollution prevention'!$E$2:$K$7,7,FALSE)),VLOOKUP(A75,Biodiversity!$E$2:$K$3,7,FALSE))</f>
        <v>The activity complies with the criteria set out in Appendix A to this Annex.</v>
      </c>
    </row>
    <row r="76" spans="1:2" ht="12">
      <c r="A76" s="47" t="s">
        <v>4067</v>
      </c>
      <c r="B76" s="38" t="str">
        <f>IFERROR(IFERROR(IFERROR(IFERROR(VLOOKUP(A76,'Climate mitigation'!$E$2:$I$102,5,FALSE),VLOOKUP(A76,Water!$E$2:$K$7,7,FALSE)),VLOOKUP(A76,'Circular economy'!$E$2:$K$22,7,FALSE)),VLOOKUP(A76,'Pollution prevention'!$E$2:$K$7,7,FALSE)),VLOOKUP(A76,Biodiversity!$E$2:$K$3,7,FALSE))</f>
        <v>The activity complies with the criteria set out in Appendix A to this Annex.</v>
      </c>
    </row>
    <row r="77" spans="1:2" ht="12">
      <c r="A77" s="47" t="s">
        <v>4068</v>
      </c>
      <c r="B77" s="38" t="str">
        <f>IFERROR(IFERROR(IFERROR(IFERROR(VLOOKUP(A77,'Climate mitigation'!$E$2:$I$102,5,FALSE),VLOOKUP(A77,Water!$E$2:$K$7,7,FALSE)),VLOOKUP(A77,'Circular economy'!$E$2:$K$22,7,FALSE)),VLOOKUP(A77,'Pollution prevention'!$E$2:$K$7,7,FALSE)),VLOOKUP(A77,Biodiversity!$E$2:$K$3,7,FALSE))</f>
        <v>The activity complies with the criteria set out in Appendix A to this Annex.</v>
      </c>
    </row>
    <row r="78" spans="1:2" ht="12">
      <c r="A78" s="47" t="s">
        <v>4069</v>
      </c>
      <c r="B78" s="38" t="str">
        <f>IFERROR(IFERROR(IFERROR(IFERROR(VLOOKUP(A78,'Climate mitigation'!$E$2:$I$102,5,FALSE),VLOOKUP(A78,Water!$E$2:$K$7,7,FALSE)),VLOOKUP(A78,'Circular economy'!$E$2:$K$22,7,FALSE)),VLOOKUP(A78,'Pollution prevention'!$E$2:$K$7,7,FALSE)),VLOOKUP(A78,Biodiversity!$E$2:$K$3,7,FALSE))</f>
        <v>The activity complies with the criteria set out in Appendix A to this Annex.</v>
      </c>
    </row>
    <row r="79" spans="1:2" ht="12">
      <c r="A79" s="47" t="s">
        <v>4070</v>
      </c>
      <c r="B79" s="38" t="str">
        <f>IFERROR(IFERROR(IFERROR(IFERROR(VLOOKUP(A79,'Climate mitigation'!$E$2:$I$102,5,FALSE),VLOOKUP(A79,Water!$E$2:$K$7,7,FALSE)),VLOOKUP(A79,'Circular economy'!$E$2:$K$22,7,FALSE)),VLOOKUP(A79,'Pollution prevention'!$E$2:$K$7,7,FALSE)),VLOOKUP(A79,Biodiversity!$E$2:$K$3,7,FALSE))</f>
        <v>The activity complies with the criteria set out in Appendix A to this Annex.</v>
      </c>
    </row>
    <row r="80" spans="1:2" ht="24">
      <c r="A80" s="47" t="s">
        <v>4071</v>
      </c>
      <c r="B80" s="38" t="str">
        <f>IFERROR(IFERROR(IFERROR(IFERROR(VLOOKUP(A80,'Climate mitigation'!$E$2:$I$102,5,FALSE),VLOOKUP(A80,Water!$E$2:$K$7,7,FALSE)),VLOOKUP(A80,'Circular economy'!$E$2:$K$22,7,FALSE)),VLOOKUP(A80,'Pollution prevention'!$E$2:$K$7,7,FALSE)),VLOOKUP(A80,Biodiversity!$E$2:$K$3,7,FALSE))</f>
        <v>The activity complies with the criteria set out in Appendix A to this Annex.</v>
      </c>
    </row>
    <row r="81" spans="1:2" ht="12">
      <c r="A81" s="47" t="s">
        <v>4072</v>
      </c>
      <c r="B81" s="38" t="str">
        <f>IFERROR(IFERROR(IFERROR(IFERROR(VLOOKUP(A81,'Climate mitigation'!$E$2:$I$102,5,FALSE),VLOOKUP(A81,Water!$E$2:$K$7,7,FALSE)),VLOOKUP(A81,'Circular economy'!$E$2:$K$22,7,FALSE)),VLOOKUP(A81,'Pollution prevention'!$E$2:$K$7,7,FALSE)),VLOOKUP(A81,Biodiversity!$E$2:$K$3,7,FALSE))</f>
        <v>The activity complies with the criteria set out in Appendix A to this Annex.</v>
      </c>
    </row>
    <row r="82" spans="1:2" ht="24">
      <c r="A82" s="47" t="s">
        <v>4073</v>
      </c>
      <c r="B82" s="38" t="str">
        <f>IFERROR(IFERROR(IFERROR(IFERROR(VLOOKUP(A82,'Climate mitigation'!$E$2:$I$102,5,FALSE),VLOOKUP(A82,Water!$E$2:$K$7,7,FALSE)),VLOOKUP(A82,'Circular economy'!$E$2:$K$22,7,FALSE)),VLOOKUP(A82,'Pollution prevention'!$E$2:$K$7,7,FALSE)),VLOOKUP(A82,Biodiversity!$E$2:$K$3,7,FALSE))</f>
        <v>The activity complies with the criteria set out in Appendix A to this Annex.</v>
      </c>
    </row>
    <row r="83" spans="1:2" ht="12">
      <c r="A83" s="47" t="s">
        <v>4074</v>
      </c>
      <c r="B83" s="38" t="str">
        <f>IFERROR(IFERROR(IFERROR(IFERROR(VLOOKUP(A83,'Climate mitigation'!$E$2:$I$102,5,FALSE),VLOOKUP(A83,Water!$E$2:$K$7,7,FALSE)),VLOOKUP(A83,'Circular economy'!$E$2:$K$22,7,FALSE)),VLOOKUP(A83,'Pollution prevention'!$E$2:$K$7,7,FALSE)),VLOOKUP(A83,Biodiversity!$E$2:$K$3,7,FALSE))</f>
        <v>The activity complies with the criteria set out in Appendix A to this Annex.</v>
      </c>
    </row>
    <row r="84" spans="1:2" ht="12">
      <c r="A84" s="47" t="s">
        <v>4075</v>
      </c>
      <c r="B84" s="38" t="str">
        <f>IFERROR(IFERROR(IFERROR(IFERROR(VLOOKUP(A84,'Climate mitigation'!$E$2:$I$102,5,FALSE),VLOOKUP(A84,Water!$E$2:$K$7,7,FALSE)),VLOOKUP(A84,'Circular economy'!$E$2:$K$22,7,FALSE)),VLOOKUP(A84,'Pollution prevention'!$E$2:$K$7,7,FALSE)),VLOOKUP(A84,Biodiversity!$E$2:$K$3,7,FALSE))</f>
        <v>The activity complies with the criteria set out in Appendix A to this Annex.</v>
      </c>
    </row>
    <row r="85" spans="1:2" ht="24">
      <c r="A85" s="47" t="s">
        <v>4076</v>
      </c>
      <c r="B85" s="38" t="str">
        <f>IFERROR(IFERROR(IFERROR(IFERROR(VLOOKUP(A85,'Climate mitigation'!$E$2:$I$102,5,FALSE),VLOOKUP(A85,Water!$E$2:$K$7,7,FALSE)),VLOOKUP(A85,'Circular economy'!$E$2:$K$22,7,FALSE)),VLOOKUP(A85,'Pollution prevention'!$E$2:$K$7,7,FALSE)),VLOOKUP(A85,Biodiversity!$E$2:$K$3,7,FALSE))</f>
        <v>The activity complies with the criteria set out in Appendix A to this Annex.</v>
      </c>
    </row>
    <row r="86" spans="1:2" ht="12">
      <c r="A86" s="47" t="s">
        <v>4077</v>
      </c>
      <c r="B86" s="38" t="str">
        <f>IFERROR(IFERROR(IFERROR(IFERROR(VLOOKUP(A86,'Climate mitigation'!$E$2:$I$102,5,FALSE),VLOOKUP(A86,Water!$E$2:$K$7,7,FALSE)),VLOOKUP(A86,'Circular economy'!$E$2:$K$22,7,FALSE)),VLOOKUP(A86,'Pollution prevention'!$E$2:$K$7,7,FALSE)),VLOOKUP(A86,Biodiversity!$E$2:$K$3,7,FALSE))</f>
        <v>The activity complies with the criteria set out in Appendix A to this Annex.</v>
      </c>
    </row>
    <row r="87" spans="1:2" ht="12">
      <c r="A87" s="47" t="s">
        <v>4078</v>
      </c>
      <c r="B87" s="38" t="str">
        <f>IFERROR(IFERROR(IFERROR(IFERROR(VLOOKUP(A87,'Climate mitigation'!$E$2:$I$102,5,FALSE),VLOOKUP(A87,Water!$E$2:$K$7,7,FALSE)),VLOOKUP(A87,'Circular economy'!$E$2:$K$22,7,FALSE)),VLOOKUP(A87,'Pollution prevention'!$E$2:$K$7,7,FALSE)),VLOOKUP(A87,Biodiversity!$E$2:$K$3,7,FALSE))</f>
        <v>The activity complies with the criteria set out in Appendix A to this Annex.</v>
      </c>
    </row>
    <row r="88" spans="1:2" ht="12">
      <c r="A88" s="47" t="s">
        <v>4079</v>
      </c>
      <c r="B88" s="38" t="str">
        <f>IFERROR(IFERROR(IFERROR(IFERROR(VLOOKUP(A88,'Climate mitigation'!$E$2:$I$102,5,FALSE),VLOOKUP(A88,Water!$E$2:$K$7,7,FALSE)),VLOOKUP(A88,'Circular economy'!$E$2:$K$22,7,FALSE)),VLOOKUP(A88,'Pollution prevention'!$E$2:$K$7,7,FALSE)),VLOOKUP(A88,Biodiversity!$E$2:$K$3,7,FALSE))</f>
        <v>The activity complies with the criteria set out in Appendix A to this Annex.</v>
      </c>
    </row>
    <row r="89" spans="1:2" ht="12">
      <c r="A89" s="47" t="s">
        <v>4080</v>
      </c>
      <c r="B89" s="38" t="str">
        <f>IFERROR(IFERROR(IFERROR(IFERROR(VLOOKUP(A89,'Climate mitigation'!$E$2:$I$102,5,FALSE),VLOOKUP(A89,Water!$E$2:$K$7,7,FALSE)),VLOOKUP(A89,'Circular economy'!$E$2:$K$22,7,FALSE)),VLOOKUP(A89,'Pollution prevention'!$E$2:$K$7,7,FALSE)),VLOOKUP(A89,Biodiversity!$E$2:$K$3,7,FALSE))</f>
        <v>The activity complies with the criteria set out in Appendix A to this Annex.</v>
      </c>
    </row>
    <row r="90" spans="1:2" ht="12">
      <c r="A90" s="47" t="s">
        <v>4081</v>
      </c>
      <c r="B90" s="38" t="str">
        <f>IFERROR(IFERROR(IFERROR(IFERROR(VLOOKUP(A90,'Climate mitigation'!$E$2:$I$102,5,FALSE),VLOOKUP(A90,Water!$E$2:$K$7,7,FALSE)),VLOOKUP(A90,'Circular economy'!$E$2:$K$22,7,FALSE)),VLOOKUP(A90,'Pollution prevention'!$E$2:$K$7,7,FALSE)),VLOOKUP(A90,Biodiversity!$E$2:$K$3,7,FALSE))</f>
        <v>The activity complies with the criteria set out in Appendix A to this Annex.</v>
      </c>
    </row>
    <row r="91" spans="1:2" ht="12">
      <c r="A91" s="47" t="s">
        <v>4082</v>
      </c>
      <c r="B91" s="38" t="str">
        <f>IFERROR(IFERROR(IFERROR(IFERROR(VLOOKUP(A91,'Climate mitigation'!$E$2:$I$102,5,FALSE),VLOOKUP(A91,Water!$E$2:$K$7,7,FALSE)),VLOOKUP(A91,'Circular economy'!$E$2:$K$22,7,FALSE)),VLOOKUP(A91,'Pollution prevention'!$E$2:$K$7,7,FALSE)),VLOOKUP(A91,Biodiversity!$E$2:$K$3,7,FALSE))</f>
        <v>The activity complies with the criteria set out in Appendix A to this Annex.</v>
      </c>
    </row>
    <row r="92" spans="1:2" ht="12">
      <c r="A92" s="47" t="s">
        <v>4083</v>
      </c>
      <c r="B92" s="38" t="str">
        <f>IFERROR(IFERROR(IFERROR(IFERROR(VLOOKUP(A92,'Climate mitigation'!$E$2:$I$102,5,FALSE),VLOOKUP(A92,Water!$E$2:$K$7,7,FALSE)),VLOOKUP(A92,'Circular economy'!$E$2:$K$22,7,FALSE)),VLOOKUP(A92,'Pollution prevention'!$E$2:$K$7,7,FALSE)),VLOOKUP(A92,Biodiversity!$E$2:$K$3,7,FALSE))</f>
        <v>The activity complies with the criteria set out in Appendix A to this Annex.</v>
      </c>
    </row>
    <row r="93" spans="1:2" ht="12">
      <c r="A93" s="47" t="s">
        <v>4084</v>
      </c>
      <c r="B93" s="38" t="str">
        <f>IFERROR(IFERROR(IFERROR(IFERROR(VLOOKUP(A93,'Climate mitigation'!$E$2:$I$102,5,FALSE),VLOOKUP(A93,Water!$E$2:$K$7,7,FALSE)),VLOOKUP(A93,'Circular economy'!$E$2:$K$22,7,FALSE)),VLOOKUP(A93,'Pollution prevention'!$E$2:$K$7,7,FALSE)),VLOOKUP(A93,Biodiversity!$E$2:$K$3,7,FALSE))</f>
        <v>The activity complies with the criteria set out in Appendix A to this Annex.</v>
      </c>
    </row>
    <row r="94" spans="1:2" ht="24">
      <c r="A94" s="47" t="s">
        <v>4085</v>
      </c>
      <c r="B94" s="38" t="str">
        <f>IFERROR(IFERROR(IFERROR(IFERROR(VLOOKUP(A94,'Climate mitigation'!$E$2:$I$102,5,FALSE),VLOOKUP(A94,Water!$E$2:$K$7,7,FALSE)),VLOOKUP(A94,'Circular economy'!$E$2:$K$22,7,FALSE)),VLOOKUP(A94,'Pollution prevention'!$E$2:$K$7,7,FALSE)),VLOOKUP(A94,Biodiversity!$E$2:$K$3,7,FALSE))</f>
        <v>The activity complies with the criteria set out in Appendix A to this Annex.</v>
      </c>
    </row>
    <row r="95" spans="1:2" ht="24">
      <c r="A95" s="47" t="s">
        <v>4086</v>
      </c>
      <c r="B95" s="38" t="str">
        <f>IFERROR(IFERROR(IFERROR(IFERROR(VLOOKUP(A95,'Climate mitigation'!$E$2:$I$102,5,FALSE),VLOOKUP(A95,Water!$E$2:$K$7,7,FALSE)),VLOOKUP(A95,'Circular economy'!$E$2:$K$22,7,FALSE)),VLOOKUP(A95,'Pollution prevention'!$E$2:$K$7,7,FALSE)),VLOOKUP(A95,Biodiversity!$E$2:$K$3,7,FALSE))</f>
        <v>The activity complies with the criteria set out in Appendix A to this Annex.</v>
      </c>
    </row>
    <row r="96" spans="1:2" ht="12">
      <c r="A96" s="47" t="s">
        <v>4087</v>
      </c>
      <c r="B96" s="38" t="str">
        <f>IFERROR(IFERROR(IFERROR(IFERROR(VLOOKUP(A96,'Climate mitigation'!$E$2:$I$102,5,FALSE),VLOOKUP(A96,Water!$E$2:$K$7,7,FALSE)),VLOOKUP(A96,'Circular economy'!$E$2:$K$22,7,FALSE)),VLOOKUP(A96,'Pollution prevention'!$E$2:$K$7,7,FALSE)),VLOOKUP(A96,Biodiversity!$E$2:$K$3,7,FALSE))</f>
        <v>The activity complies with the criteria set out in Appendix A to this Annex.</v>
      </c>
    </row>
    <row r="97" spans="1:2" ht="12">
      <c r="A97" s="47" t="s">
        <v>4088</v>
      </c>
      <c r="B97" s="38" t="str">
        <f>IFERROR(IFERROR(IFERROR(IFERROR(VLOOKUP(A97,'Climate mitigation'!$E$2:$I$102,5,FALSE),VLOOKUP(A97,Water!$E$2:$K$7,7,FALSE)),VLOOKUP(A97,'Circular economy'!$E$2:$K$22,7,FALSE)),VLOOKUP(A97,'Pollution prevention'!$E$2:$K$7,7,FALSE)),VLOOKUP(A97,Biodiversity!$E$2:$K$3,7,FALSE))</f>
        <v>The activity complies with the criteria set out in Appendix A to this Annex.</v>
      </c>
    </row>
    <row r="98" spans="1:2" ht="12">
      <c r="A98" s="47" t="s">
        <v>4089</v>
      </c>
      <c r="B98" s="38" t="str">
        <f>IFERROR(IFERROR(IFERROR(IFERROR(VLOOKUP(A98,'Climate mitigation'!$E$2:$I$102,5,FALSE),VLOOKUP(A98,Water!$E$2:$K$7,7,FALSE)),VLOOKUP(A98,'Circular economy'!$E$2:$K$22,7,FALSE)),VLOOKUP(A98,'Pollution prevention'!$E$2:$K$7,7,FALSE)),VLOOKUP(A98,Biodiversity!$E$2:$K$3,7,FALSE))</f>
        <v>The activity complies with the criteria set out in Appendix A to this Annex.</v>
      </c>
    </row>
    <row r="99" spans="1:2" ht="12">
      <c r="A99" s="47" t="s">
        <v>4090</v>
      </c>
      <c r="B99" s="38" t="str">
        <f>IFERROR(IFERROR(IFERROR(IFERROR(VLOOKUP(A99,'Climate mitigation'!$E$2:$I$102,5,FALSE),VLOOKUP(A99,Water!$E$2:$K$7,7,FALSE)),VLOOKUP(A99,'Circular economy'!$E$2:$K$22,7,FALSE)),VLOOKUP(A99,'Pollution prevention'!$E$2:$K$7,7,FALSE)),VLOOKUP(A99,Biodiversity!$E$2:$K$3,7,FALSE))</f>
        <v>The activity complies with the criteria set out in Appendix A to this Annex.</v>
      </c>
    </row>
    <row r="100" spans="1:2" ht="12">
      <c r="A100" s="47" t="s">
        <v>4091</v>
      </c>
      <c r="B100" s="38" t="str">
        <f>IFERROR(IFERROR(IFERROR(IFERROR(VLOOKUP(A100,'Climate mitigation'!$E$2:$I$102,5,FALSE),VLOOKUP(A100,Water!$E$2:$K$7,7,FALSE)),VLOOKUP(A100,'Circular economy'!$E$2:$K$22,7,FALSE)),VLOOKUP(A100,'Pollution prevention'!$E$2:$K$7,7,FALSE)),VLOOKUP(A100,Biodiversity!$E$2:$K$3,7,FALSE))</f>
        <v>The researched technology, product or other solution complies with the criteria set out in Appendix A to this Annex.</v>
      </c>
    </row>
    <row r="101" spans="1:2" ht="12">
      <c r="A101" s="47" t="s">
        <v>4092</v>
      </c>
      <c r="B101" s="38" t="str">
        <f>IFERROR(IFERROR(IFERROR(IFERROR(VLOOKUP(A101,'Climate mitigation'!$E$2:$I$102,5,FALSE),VLOOKUP(A101,Water!$E$2:$K$7,7,FALSE)),VLOOKUP(A101,'Circular economy'!$E$2:$K$22,7,FALSE)),VLOOKUP(A101,'Pollution prevention'!$E$2:$K$7,7,FALSE)),VLOOKUP(A101,Biodiversity!$E$2:$K$3,7,FALSE))</f>
        <v>The researched technology, product or other solution complies with the criteria set out in Appendix A to this Annex.</v>
      </c>
    </row>
    <row r="102" spans="1:2" ht="12">
      <c r="A102" s="47" t="s">
        <v>4093</v>
      </c>
      <c r="B102" s="38" t="str">
        <f>IFERROR(IFERROR(IFERROR(IFERROR(VLOOKUP(A102,'Climate mitigation'!$E$2:$I$102,5,FALSE),VLOOKUP(A102,Water!$E$2:$K$7,7,FALSE)),VLOOKUP(A102,'Circular economy'!$E$2:$K$22,7,FALSE)),VLOOKUP(A102,'Pollution prevention'!$E$2:$K$7,7,FALSE)),VLOOKUP(A102,Biodiversity!$E$2:$K$3,7,FALSE))</f>
        <v>The activity complies with the criteria set out in Appendix A to this Annex.</v>
      </c>
    </row>
    <row r="103" spans="1:2" ht="24">
      <c r="A103" s="47" t="s">
        <v>4114</v>
      </c>
      <c r="B103" s="38" t="str">
        <f>IFERROR(IFERROR(IFERROR(IFERROR(VLOOKUP(A103,'Climate mitigation'!$E$2:$I$102,5,FALSE),VLOOKUP(A103,Water!$E$2:$K$7,7,FALSE)),VLOOKUP(A103,'Circular economy'!$E$2:$K$22,7,FALSE)),VLOOKUP(A103,'Pollution prevention'!$E$2:$K$7,7,FALSE)),VLOOKUP(A103,Biodiversity!$E$2:$K$3,7,FALSE))</f>
        <v>The activity complies with the criteria set out in Appendix A to this Annex.</v>
      </c>
    </row>
    <row r="104" spans="1:2" ht="12">
      <c r="A104" s="47" t="s">
        <v>4115</v>
      </c>
      <c r="B104" s="38" t="str">
        <f>IFERROR(IFERROR(IFERROR(IFERROR(VLOOKUP(A104,'Climate mitigation'!$E$2:$I$102,5,FALSE),VLOOKUP(A104,Water!$E$2:$K$7,7,FALSE)),VLOOKUP(A104,'Circular economy'!$E$2:$K$22,7,FALSE)),VLOOKUP(A104,'Pollution prevention'!$E$2:$K$7,7,FALSE)),VLOOKUP(A104,Biodiversity!$E$2:$K$3,7,FALSE))</f>
        <v>The activity complies with the criteria set out in Appendix A to this Annex.</v>
      </c>
    </row>
    <row r="105" spans="1:2" ht="12">
      <c r="A105" s="47" t="s">
        <v>4116</v>
      </c>
      <c r="B105" s="38" t="str">
        <f>IFERROR(IFERROR(IFERROR(IFERROR(VLOOKUP(A105,'Climate mitigation'!$E$2:$I$102,5,FALSE),VLOOKUP(A105,Water!$E$2:$K$7,7,FALSE)),VLOOKUP(A105,'Circular economy'!$E$2:$K$22,7,FALSE)),VLOOKUP(A105,'Pollution prevention'!$E$2:$K$7,7,FALSE)),VLOOKUP(A105,Biodiversity!$E$2:$K$3,7,FALSE))</f>
        <v>The activity complies with the criteria set out in Appendix A to this Annex.</v>
      </c>
    </row>
    <row r="106" spans="1:2" ht="12">
      <c r="A106" s="47" t="s">
        <v>4117</v>
      </c>
      <c r="B106" s="38" t="str">
        <f>IFERROR(IFERROR(IFERROR(IFERROR(VLOOKUP(A106,'Climate mitigation'!$E$2:$I$102,5,FALSE),VLOOKUP(A106,Water!$E$2:$K$7,7,FALSE)),VLOOKUP(A106,'Circular economy'!$E$2:$K$22,7,FALSE)),VLOOKUP(A106,'Pollution prevention'!$E$2:$K$7,7,FALSE)),VLOOKUP(A106,Biodiversity!$E$2:$K$3,7,FALSE))</f>
        <v>The activity complies with the criteria set out in Appendix A to this Annex.</v>
      </c>
    </row>
    <row r="107" spans="1:2" ht="24">
      <c r="A107" s="47" t="s">
        <v>4118</v>
      </c>
      <c r="B107" s="38" t="str">
        <f>IFERROR(IFERROR(IFERROR(IFERROR(VLOOKUP(A107,'Climate mitigation'!$E$2:$I$102,5,FALSE),VLOOKUP(A107,Water!$E$2:$K$7,7,FALSE)),VLOOKUP(A107,'Circular economy'!$E$2:$K$22,7,FALSE)),VLOOKUP(A107,'Pollution prevention'!$E$2:$K$7,7,FALSE)),VLOOKUP(A107,Biodiversity!$E$2:$K$3,7,FALSE))</f>
        <v>The activity complies with the criteria set out in Appendix A to this Annex.</v>
      </c>
    </row>
    <row r="108" spans="1:2" ht="12">
      <c r="A108" s="47" t="s">
        <v>4119</v>
      </c>
      <c r="B108" s="38" t="str">
        <f>IFERROR(IFERROR(IFERROR(IFERROR(VLOOKUP(A108,'Climate mitigation'!$E$2:$I$102,5,FALSE),VLOOKUP(A108,Water!$E$2:$K$7,7,FALSE)),VLOOKUP(A108,'Circular economy'!$E$2:$K$22,7,FALSE)),VLOOKUP(A108,'Pollution prevention'!$E$2:$K$7,7,FALSE)),VLOOKUP(A108,Biodiversity!$E$2:$K$3,7,FALSE))</f>
        <v>The activity complies with the criteria set out in Appendix A to this Annex.</v>
      </c>
    </row>
    <row r="109" spans="1:2" ht="12">
      <c r="A109" s="47" t="s">
        <v>1996</v>
      </c>
      <c r="B109" s="38" t="str">
        <f>IFERROR(IFERROR(IFERROR(IFERROR(VLOOKUP(A109,'Climate mitigation'!$E$2:$I$102,5,FALSE),VLOOKUP(A109,Water!$E$2:$K$7,7,FALSE)),VLOOKUP(A109,'Circular economy'!$E$2:$K$22,7,FALSE)),VLOOKUP(A109,'Pollution prevention'!$E$2:$K$7,7,FALSE)),VLOOKUP(A109,Biodiversity!$E$2:$K$3,7,FALSE))</f>
        <v>The activity complies with criteria set out in Appendix A to this Annex.</v>
      </c>
    </row>
    <row r="110" spans="1:2" ht="12">
      <c r="A110" s="47" t="s">
        <v>4120</v>
      </c>
      <c r="B110" s="38" t="str">
        <f>IFERROR(IFERROR(IFERROR(IFERROR(VLOOKUP(A110,'Climate mitigation'!$E$2:$I$102,5,FALSE),VLOOKUP(A110,Water!$E$2:$K$7,7,FALSE)),VLOOKUP(A110,'Circular economy'!$E$2:$K$22,7,FALSE)),VLOOKUP(A110,'Pollution prevention'!$E$2:$K$7,7,FALSE)),VLOOKUP(A110,Biodiversity!$E$2:$K$3,7,FALSE))</f>
        <v>The activity complies with the criteria set out in Appendix A to this Annex.</v>
      </c>
    </row>
    <row r="111" spans="1:2" ht="12">
      <c r="A111" s="47" t="s">
        <v>4121</v>
      </c>
      <c r="B111" s="38" t="str">
        <f>IFERROR(IFERROR(IFERROR(IFERROR(VLOOKUP(A111,'Climate mitigation'!$E$2:$I$102,5,FALSE),VLOOKUP(A111,Water!$E$2:$K$7,7,FALSE)),VLOOKUP(A111,'Circular economy'!$E$2:$K$22,7,FALSE)),VLOOKUP(A111,'Pollution prevention'!$E$2:$K$7,7,FALSE)),VLOOKUP(A111,Biodiversity!$E$2:$K$3,7,FALSE))</f>
        <v>The activity complies with the criteria set out in Appendix A to this Annex.</v>
      </c>
    </row>
    <row r="112" spans="1:2" ht="12">
      <c r="A112" s="47" t="s">
        <v>4122</v>
      </c>
      <c r="B112" s="38" t="str">
        <f>IFERROR(IFERROR(IFERROR(IFERROR(VLOOKUP(A112,'Climate mitigation'!$E$2:$I$102,5,FALSE),VLOOKUP(A112,Water!$E$2:$K$7,7,FALSE)),VLOOKUP(A112,'Circular economy'!$E$2:$K$22,7,FALSE)),VLOOKUP(A112,'Pollution prevention'!$E$2:$K$7,7,FALSE)),VLOOKUP(A112,Biodiversity!$E$2:$K$3,7,FALSE))</f>
        <v>The activity complies with the criteria set out in Appendix A to this Annex.</v>
      </c>
    </row>
    <row r="113" spans="1:2" ht="12">
      <c r="A113" s="47" t="s">
        <v>4123</v>
      </c>
      <c r="B113" s="38" t="str">
        <f>IFERROR(IFERROR(IFERROR(IFERROR(VLOOKUP(A113,'Climate mitigation'!$E$2:$I$102,5,FALSE),VLOOKUP(A113,Water!$E$2:$K$7,7,FALSE)),VLOOKUP(A113,'Circular economy'!$E$2:$K$22,7,FALSE)),VLOOKUP(A113,'Pollution prevention'!$E$2:$K$7,7,FALSE)),VLOOKUP(A113,Biodiversity!$E$2:$K$3,7,FALSE))</f>
        <v>The activity complies with the criteria set out in Appendix A to this Annex.</v>
      </c>
    </row>
    <row r="114" spans="1:2" ht="12">
      <c r="A114" s="47" t="s">
        <v>4124</v>
      </c>
      <c r="B114" s="38" t="str">
        <f>IFERROR(IFERROR(IFERROR(IFERROR(VLOOKUP(A114,'Climate mitigation'!$E$2:$I$102,5,FALSE),VLOOKUP(A114,Water!$E$2:$K$7,7,FALSE)),VLOOKUP(A114,'Circular economy'!$E$2:$K$22,7,FALSE)),VLOOKUP(A114,'Pollution prevention'!$E$2:$K$7,7,FALSE)),VLOOKUP(A114,Biodiversity!$E$2:$K$3,7,FALSE))</f>
        <v>The activity complies with the criteria set out in Appendix A to this Annex.</v>
      </c>
    </row>
    <row r="115" spans="1:2" ht="12">
      <c r="A115" s="47" t="s">
        <v>4125</v>
      </c>
      <c r="B115" s="38" t="str">
        <f>IFERROR(IFERROR(IFERROR(IFERROR(VLOOKUP(A115,'Climate mitigation'!$E$2:$I$102,5,FALSE),VLOOKUP(A115,Water!$E$2:$K$7,7,FALSE)),VLOOKUP(A115,'Circular economy'!$E$2:$K$22,7,FALSE)),VLOOKUP(A115,'Pollution prevention'!$E$2:$K$7,7,FALSE)),VLOOKUP(A115,Biodiversity!$E$2:$K$3,7,FALSE))</f>
        <v>The activity complies with the criteria set out in Appendix A to this Annex.</v>
      </c>
    </row>
    <row r="116" spans="1:2" ht="12">
      <c r="A116" s="47" t="s">
        <v>4126</v>
      </c>
      <c r="B116" s="38" t="str">
        <f>IFERROR(IFERROR(IFERROR(IFERROR(VLOOKUP(A116,'Climate mitigation'!$E$2:$I$102,5,FALSE),VLOOKUP(A116,Water!$E$2:$K$7,7,FALSE)),VLOOKUP(A116,'Circular economy'!$E$2:$K$22,7,FALSE)),VLOOKUP(A116,'Pollution prevention'!$E$2:$K$7,7,FALSE)),VLOOKUP(A116,Biodiversity!$E$2:$K$3,7,FALSE))</f>
        <v>The activity complies with the criteria set out in Appendix A to this Annex.</v>
      </c>
    </row>
    <row r="117" spans="1:2" ht="12">
      <c r="A117" s="47" t="s">
        <v>4127</v>
      </c>
      <c r="B117" s="38" t="str">
        <f>IFERROR(IFERROR(IFERROR(IFERROR(VLOOKUP(A117,'Climate mitigation'!$E$2:$I$102,5,FALSE),VLOOKUP(A117,Water!$E$2:$K$7,7,FALSE)),VLOOKUP(A117,'Circular economy'!$E$2:$K$22,7,FALSE)),VLOOKUP(A117,'Pollution prevention'!$E$2:$K$7,7,FALSE)),VLOOKUP(A117,Biodiversity!$E$2:$K$3,7,FALSE))</f>
        <v>The activity complies with the criteria set out in Appendix A to this Annex.</v>
      </c>
    </row>
    <row r="118" spans="1:2" ht="12">
      <c r="A118" s="47" t="s">
        <v>4128</v>
      </c>
      <c r="B118" s="38" t="str">
        <f>IFERROR(IFERROR(IFERROR(IFERROR(VLOOKUP(A118,'Climate mitigation'!$E$2:$I$102,5,FALSE),VLOOKUP(A118,Water!$E$2:$K$7,7,FALSE)),VLOOKUP(A118,'Circular economy'!$E$2:$K$22,7,FALSE)),VLOOKUP(A118,'Pollution prevention'!$E$2:$K$7,7,FALSE)),VLOOKUP(A118,Biodiversity!$E$2:$K$3,7,FALSE))</f>
        <v>The activity complies with the criteria set out in Appendix A to this Annex.</v>
      </c>
    </row>
    <row r="119" spans="1:2" ht="12">
      <c r="A119" s="47" t="s">
        <v>4129</v>
      </c>
      <c r="B119" s="38" t="str">
        <f>IFERROR(IFERROR(IFERROR(IFERROR(VLOOKUP(A119,'Climate mitigation'!$E$2:$I$102,5,FALSE),VLOOKUP(A119,Water!$E$2:$K$7,7,FALSE)),VLOOKUP(A119,'Circular economy'!$E$2:$K$22,7,FALSE)),VLOOKUP(A119,'Pollution prevention'!$E$2:$K$7,7,FALSE)),VLOOKUP(A119,Biodiversity!$E$2:$K$3,7,FALSE))</f>
        <v>The activity complies with the criteria set out in Appendix A to this Annex.</v>
      </c>
    </row>
    <row r="120" spans="1:2" ht="12">
      <c r="A120" s="47" t="s">
        <v>4130</v>
      </c>
      <c r="B120" s="38" t="str">
        <f>IFERROR(IFERROR(IFERROR(IFERROR(VLOOKUP(A120,'Climate mitigation'!$E$2:$I$102,5,FALSE),VLOOKUP(A120,Water!$E$2:$K$7,7,FALSE)),VLOOKUP(A120,'Circular economy'!$E$2:$K$22,7,FALSE)),VLOOKUP(A120,'Pollution prevention'!$E$2:$K$7,7,FALSE)),VLOOKUP(A120,Biodiversity!$E$2:$K$3,7,FALSE))</f>
        <v>The activity complies with the criteria set out in Appendix A to this Annex.</v>
      </c>
    </row>
    <row r="121" spans="1:2" ht="12">
      <c r="A121" s="47" t="s">
        <v>4131</v>
      </c>
      <c r="B121" s="38" t="str">
        <f>IFERROR(IFERROR(IFERROR(IFERROR(VLOOKUP(A121,'Climate mitigation'!$E$2:$I$102,5,FALSE),VLOOKUP(A121,Water!$E$2:$K$7,7,FALSE)),VLOOKUP(A121,'Circular economy'!$E$2:$K$22,7,FALSE)),VLOOKUP(A121,'Pollution prevention'!$E$2:$K$7,7,FALSE)),VLOOKUP(A121,Biodiversity!$E$2:$K$3,7,FALSE))</f>
        <v>The activity complies with the criteria set out in Appendix A to this Annex.</v>
      </c>
    </row>
    <row r="122" spans="1:2" ht="12">
      <c r="A122" s="47" t="s">
        <v>4132</v>
      </c>
      <c r="B122" s="38" t="str">
        <f>IFERROR(IFERROR(IFERROR(IFERROR(VLOOKUP(A122,'Climate mitigation'!$E$2:$I$102,5,FALSE),VLOOKUP(A122,Water!$E$2:$K$7,7,FALSE)),VLOOKUP(A122,'Circular economy'!$E$2:$K$22,7,FALSE)),VLOOKUP(A122,'Pollution prevention'!$E$2:$K$7,7,FALSE)),VLOOKUP(A122,Biodiversity!$E$2:$K$3,7,FALSE))</f>
        <v>The activity complies with the criteria set out in Appendix A to this Annex.</v>
      </c>
    </row>
    <row r="123" spans="1:2" ht="12">
      <c r="A123" s="47" t="s">
        <v>4133</v>
      </c>
      <c r="B123" s="38" t="str">
        <f>IFERROR(IFERROR(IFERROR(IFERROR(VLOOKUP(A123,'Climate mitigation'!$E$2:$I$102,5,FALSE),VLOOKUP(A123,Water!$E$2:$K$7,7,FALSE)),VLOOKUP(A123,'Circular economy'!$E$2:$K$22,7,FALSE)),VLOOKUP(A123,'Pollution prevention'!$E$2:$K$7,7,FALSE)),VLOOKUP(A123,Biodiversity!$E$2:$K$3,7,FALSE))</f>
        <v>The activity complies with the criteria set out in Appendix A to this Annex.</v>
      </c>
    </row>
    <row r="124" spans="1:2" ht="12">
      <c r="A124" s="47" t="s">
        <v>4134</v>
      </c>
      <c r="B124" s="38" t="str">
        <f>IFERROR(IFERROR(IFERROR(IFERROR(VLOOKUP(A124,'Climate mitigation'!$E$2:$I$102,5,FALSE),VLOOKUP(A124,Water!$E$2:$K$7,7,FALSE)),VLOOKUP(A124,'Circular economy'!$E$2:$K$22,7,FALSE)),VLOOKUP(A124,'Pollution prevention'!$E$2:$K$7,7,FALSE)),VLOOKUP(A124,Biodiversity!$E$2:$K$3,7,FALSE))</f>
        <v>The activity complies with the criteria set out in Appendix A to this Annex.</v>
      </c>
    </row>
    <row r="125" spans="1:2" ht="12">
      <c r="A125" s="47" t="s">
        <v>4135</v>
      </c>
      <c r="B125" s="38" t="str">
        <f>IFERROR(IFERROR(IFERROR(IFERROR(VLOOKUP(A125,'Climate mitigation'!$E$2:$I$102,5,FALSE),VLOOKUP(A125,Water!$E$2:$K$7,7,FALSE)),VLOOKUP(A125,'Circular economy'!$E$2:$K$22,7,FALSE)),VLOOKUP(A125,'Pollution prevention'!$E$2:$K$7,7,FALSE)),VLOOKUP(A125,Biodiversity!$E$2:$K$3,7,FALSE))</f>
        <v>The activity complies with the criteria set out in Appendix A to this Annex.</v>
      </c>
    </row>
    <row r="126" spans="1:2" ht="24">
      <c r="A126" s="47" t="s">
        <v>4136</v>
      </c>
      <c r="B126" s="38" t="str">
        <f>IFERROR(IFERROR(IFERROR(IFERROR(VLOOKUP(A126,'Climate mitigation'!$E$2:$I$102,5,FALSE),VLOOKUP(A126,Water!$E$2:$K$7,7,FALSE)),VLOOKUP(A126,'Circular economy'!$E$2:$K$22,7,FALSE)),VLOOKUP(A126,'Pollution prevention'!$E$2:$K$7,7,FALSE)),VLOOKUP(A126,Biodiversity!$E$2:$K$3,7,FALSE))</f>
        <v>The activity complies with the criteria set out in Appendix A to this Annex.</v>
      </c>
    </row>
    <row r="127" spans="1:2" ht="12">
      <c r="A127" s="47" t="s">
        <v>4137</v>
      </c>
      <c r="B127" s="38" t="str">
        <f>IFERROR(IFERROR(IFERROR(IFERROR(VLOOKUP(A127,'Climate mitigation'!$E$2:$I$102,5,FALSE),VLOOKUP(A127,Water!$E$2:$K$7,7,FALSE)),VLOOKUP(A127,'Circular economy'!$E$2:$K$22,7,FALSE)),VLOOKUP(A127,'Pollution prevention'!$E$2:$K$7,7,FALSE)),VLOOKUP(A127,Biodiversity!$E$2:$K$3,7,FALSE))</f>
        <v>The activity complies with the criteria set out in Appendix A to this Annex.</v>
      </c>
    </row>
    <row r="128" spans="1:2" ht="12">
      <c r="A128" s="47" t="s">
        <v>4138</v>
      </c>
      <c r="B128" s="38" t="str">
        <f>IFERROR(IFERROR(IFERROR(IFERROR(VLOOKUP(A128,'Climate mitigation'!$E$2:$I$102,5,FALSE),VLOOKUP(A128,Water!$E$2:$K$7,7,FALSE)),VLOOKUP(A128,'Circular economy'!$E$2:$K$22,7,FALSE)),VLOOKUP(A128,'Pollution prevention'!$E$2:$K$7,7,FALSE)),VLOOKUP(A128,Biodiversity!$E$2:$K$3,7,FALSE))</f>
        <v>The activity complies with the criteria set out in Appendix A to this Annex.</v>
      </c>
    </row>
    <row r="129" spans="1:2" ht="12">
      <c r="A129" s="47" t="s">
        <v>4139</v>
      </c>
      <c r="B129" s="38" t="str">
        <f>IFERROR(IFERROR(IFERROR(IFERROR(VLOOKUP(A129,'Climate mitigation'!$E$2:$I$102,5,FALSE),VLOOKUP(A129,Water!$E$2:$K$7,7,FALSE)),VLOOKUP(A129,'Circular economy'!$E$2:$K$22,7,FALSE)),VLOOKUP(A129,'Pollution prevention'!$E$2:$K$7,7,FALSE)),VLOOKUP(A129,Biodiversity!$E$2:$K$3,7,FALSE))</f>
        <v>The activity complies with the criteria set out in Appendix A to this Annex.</v>
      </c>
    </row>
    <row r="130" spans="1:2" ht="12">
      <c r="A130" s="47" t="s">
        <v>4140</v>
      </c>
      <c r="B130" s="38" t="str">
        <f>IFERROR(IFERROR(IFERROR(IFERROR(VLOOKUP(A130,'Climate mitigation'!$E$2:$I$102,5,FALSE),VLOOKUP(A130,Water!$E$2:$K$7,7,FALSE)),VLOOKUP(A130,'Circular economy'!$E$2:$K$22,7,FALSE)),VLOOKUP(A130,'Pollution prevention'!$E$2:$K$7,7,FALSE)),VLOOKUP(A130,Biodiversity!$E$2:$K$3,7,FALSE))</f>
        <v>The activity complies with the criteria set out in Appendix A to this Annex.</v>
      </c>
    </row>
    <row r="131" spans="1:2" ht="24">
      <c r="A131" s="47" t="s">
        <v>4141</v>
      </c>
      <c r="B131" s="38" t="str">
        <f>IFERROR(IFERROR(IFERROR(IFERROR(VLOOKUP(A131,'Climate mitigation'!$E$2:$I$102,5,FALSE),VLOOKUP(A131,Water!$E$2:$K$7,7,FALSE)),VLOOKUP(A131,'Circular economy'!$E$2:$K$22,7,FALSE)),VLOOKUP(A131,'Pollution prevention'!$E$2:$K$7,7,FALSE)),VLOOKUP(A131,Biodiversity!$E$2:$K$3,7,FALSE))</f>
        <v>The activity complies with the criteria set out in Appendix A to this Annex.</v>
      </c>
    </row>
    <row r="132" spans="1:2" ht="12">
      <c r="A132" s="47" t="s">
        <v>4142</v>
      </c>
      <c r="B132" s="38" t="str">
        <f>IFERROR(IFERROR(IFERROR(IFERROR(VLOOKUP(A132,'Climate mitigation'!$E$2:$I$102,5,FALSE),VLOOKUP(A132,Water!$E$2:$K$7,7,FALSE)),VLOOKUP(A132,'Circular economy'!$E$2:$K$22,7,FALSE)),VLOOKUP(A132,'Pollution prevention'!$E$2:$K$7,7,FALSE)),VLOOKUP(A132,Biodiversity!$E$2:$K$3,7,FALSE))</f>
        <v>The activity complies with the criteria set out in Appendix A to this Annex.</v>
      </c>
    </row>
    <row r="133" spans="1:2" ht="12">
      <c r="A133" s="47" t="s">
        <v>4144</v>
      </c>
      <c r="B133" s="38" t="str">
        <f>IFERROR(IFERROR(IFERROR(IFERROR(VLOOKUP(A133,'Climate mitigation'!$E$2:$I$102,5,FALSE),VLOOKUP(A133,Water!$E$2:$K$7,7,FALSE)),VLOOKUP(A133,'Circular economy'!$E$2:$K$22,7,FALSE)),VLOOKUP(A133,'Pollution prevention'!$E$2:$K$7,7,FALSE)),VLOOKUP(A133,Biodiversity!$E$2:$K$3,7,FALSE))</f>
        <v>The activity complies with the criteria set out in Appendix A to this Annex.</v>
      </c>
    </row>
    <row r="134" spans="1:2" ht="12">
      <c r="A134" s="47" t="s">
        <v>4143</v>
      </c>
      <c r="B134" s="38" t="str">
        <f>IFERROR(IFERROR(IFERROR(IFERROR(VLOOKUP(A134,'Climate mitigation'!$E$2:$I$102,5,FALSE),VLOOKUP(A134,Water!$E$2:$K$7,7,FALSE)),VLOOKUP(A134,'Circular economy'!$E$2:$K$22,7,FALSE)),VLOOKUP(A134,'Pollution prevention'!$E$2:$K$7,7,FALSE)),VLOOKUP(A134,Biodiversity!$E$2:$K$3,7,FALSE))</f>
        <v>The activity complies with the criteria set out in Appendix A to this Annex.</v>
      </c>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2FAB7-EB55-48B4-B1A9-847CAC049A4E}">
  <sheetPr>
    <tabColor theme="0" tint="-0.249977111117893"/>
  </sheetPr>
  <dimension ref="A1:E134"/>
  <sheetViews>
    <sheetView showGridLines="0" topLeftCell="B1" workbookViewId="0">
      <selection activeCell="E1" sqref="E1"/>
    </sheetView>
  </sheetViews>
  <sheetFormatPr baseColWidth="10" defaultColWidth="8.83203125" defaultRowHeight="11"/>
  <cols>
    <col min="1" max="1" width="45.83203125" style="43" customWidth="1"/>
    <col min="2" max="2" width="97.6640625" style="43" customWidth="1"/>
    <col min="3" max="3" width="54.5" style="43" customWidth="1"/>
    <col min="4" max="5" width="30.83203125" style="43" customWidth="1"/>
    <col min="6" max="16384" width="8.83203125" style="43"/>
  </cols>
  <sheetData>
    <row r="1" spans="1:5" ht="12">
      <c r="A1" s="41" t="s">
        <v>3987</v>
      </c>
      <c r="B1" s="41" t="s">
        <v>4151</v>
      </c>
      <c r="C1" s="48" t="s">
        <v>4154</v>
      </c>
      <c r="D1" s="48" t="s">
        <v>4155</v>
      </c>
      <c r="E1" s="48" t="s">
        <v>4156</v>
      </c>
    </row>
    <row r="2" spans="1:5" ht="24">
      <c r="A2" s="43" t="s">
        <v>3996</v>
      </c>
      <c r="B2" s="43" t="s">
        <v>36</v>
      </c>
      <c r="C2" s="43" t="str">
        <f>_xlfn.XLOOKUP($B2,CCA!$D:$D,CCA!E:E,"N/A",0,1)</f>
        <v>A atividade cumpre os critérios definidos no Anexo A do regulamento 2021/2139 (https://eur-lex.europa.eu/legal-content/PT/TXT/?uri=CELEX:32021R2139), p. 140</v>
      </c>
      <c r="D2" s="49">
        <f>_xlfn.XLOOKUP($B2,CCA!$D:$D,CCA!F:F,"N/A",0,1)</f>
        <v>0</v>
      </c>
      <c r="E2" s="49">
        <f>_xlfn.XLOOKUP($B2,CCA!$D:$D,CCA!G:G,"N/A",0,1)</f>
        <v>0</v>
      </c>
    </row>
    <row r="3" spans="1:5" ht="24">
      <c r="A3" s="43" t="s">
        <v>3998</v>
      </c>
      <c r="B3" s="43" t="s">
        <v>36</v>
      </c>
      <c r="C3" s="43" t="str">
        <f>_xlfn.XLOOKUP($B3,CCA!$D:$D,CCA!E:E,"N/A",0,1)</f>
        <v>A atividade cumpre os critérios definidos no Anexo A do regulamento 2021/2139 (https://eur-lex.europa.eu/legal-content/PT/TXT/?uri=CELEX:32021R2139), p. 140</v>
      </c>
      <c r="D3" s="49">
        <f>_xlfn.XLOOKUP($B3,CCA!$D:$D,CCA!F:F,"N/A",0,1)</f>
        <v>0</v>
      </c>
      <c r="E3" s="49">
        <f>_xlfn.XLOOKUP($B3,CCA!$D:$D,CCA!G:G,"N/A",0,1)</f>
        <v>0</v>
      </c>
    </row>
    <row r="4" spans="1:5" ht="24">
      <c r="A4" s="43" t="s">
        <v>3997</v>
      </c>
      <c r="B4" s="43" t="s">
        <v>36</v>
      </c>
      <c r="C4" s="43" t="str">
        <f>_xlfn.XLOOKUP($B4,CCA!$D:$D,CCA!E:E,"N/A",0,1)</f>
        <v>A atividade cumpre os critérios definidos no Anexo A do regulamento 2021/2139 (https://eur-lex.europa.eu/legal-content/PT/TXT/?uri=CELEX:32021R2139), p. 140</v>
      </c>
      <c r="D4" s="49">
        <f>_xlfn.XLOOKUP($B4,CCA!$D:$D,CCA!F:F,"N/A",0,1)</f>
        <v>0</v>
      </c>
      <c r="E4" s="49">
        <f>_xlfn.XLOOKUP($B4,CCA!$D:$D,CCA!G:G,"N/A",0,1)</f>
        <v>0</v>
      </c>
    </row>
    <row r="5" spans="1:5" ht="24">
      <c r="A5" s="43" t="s">
        <v>3999</v>
      </c>
      <c r="B5" s="43" t="s">
        <v>36</v>
      </c>
      <c r="C5" s="43" t="str">
        <f>_xlfn.XLOOKUP($B5,CCA!$D:$D,CCA!E:E,"N/A",0,1)</f>
        <v>A atividade cumpre os critérios definidos no Anexo A do regulamento 2021/2139 (https://eur-lex.europa.eu/legal-content/PT/TXT/?uri=CELEX:32021R2139), p. 140</v>
      </c>
      <c r="D5" s="49">
        <f>_xlfn.XLOOKUP($B5,CCA!$D:$D,CCA!F:F,"N/A",0,1)</f>
        <v>0</v>
      </c>
      <c r="E5" s="49">
        <f>_xlfn.XLOOKUP($B5,CCA!$D:$D,CCA!G:G,"N/A",0,1)</f>
        <v>0</v>
      </c>
    </row>
    <row r="6" spans="1:5" ht="24">
      <c r="A6" s="43" t="s">
        <v>4000</v>
      </c>
      <c r="B6" s="43" t="s">
        <v>36</v>
      </c>
      <c r="C6" s="43" t="str">
        <f>_xlfn.XLOOKUP($B6,CCA!$D:$D,CCA!E:E,"N/A",0,1)</f>
        <v>A atividade cumpre os critérios definidos no Anexo A do regulamento 2021/2139 (https://eur-lex.europa.eu/legal-content/PT/TXT/?uri=CELEX:32021R2139), p. 140</v>
      </c>
      <c r="D6" s="49">
        <f>_xlfn.XLOOKUP($B6,CCA!$D:$D,CCA!F:F,"N/A",0,1)</f>
        <v>0</v>
      </c>
      <c r="E6" s="49">
        <f>_xlfn.XLOOKUP($B6,CCA!$D:$D,CCA!G:G,"N/A",0,1)</f>
        <v>0</v>
      </c>
    </row>
    <row r="7" spans="1:5" ht="24">
      <c r="A7" s="43" t="s">
        <v>4001</v>
      </c>
      <c r="B7" s="43" t="s">
        <v>36</v>
      </c>
      <c r="C7" s="43" t="str">
        <f>_xlfn.XLOOKUP($B7,CCA!$D:$D,CCA!E:E,"N/A",0,1)</f>
        <v>A atividade cumpre os critérios definidos no Anexo A do regulamento 2021/2139 (https://eur-lex.europa.eu/legal-content/PT/TXT/?uri=CELEX:32021R2139), p. 140</v>
      </c>
      <c r="D7" s="49">
        <f>_xlfn.XLOOKUP($B7,CCA!$D:$D,CCA!F:F,"N/A",0,1)</f>
        <v>0</v>
      </c>
      <c r="E7" s="49">
        <f>_xlfn.XLOOKUP($B7,CCA!$D:$D,CCA!G:G,"N/A",0,1)</f>
        <v>0</v>
      </c>
    </row>
    <row r="8" spans="1:5" ht="24">
      <c r="A8" s="43" t="s">
        <v>4002</v>
      </c>
      <c r="B8" s="43" t="s">
        <v>36</v>
      </c>
      <c r="C8" s="43" t="str">
        <f>_xlfn.XLOOKUP($B8,CCA!$D:$D,CCA!E:E,"N/A",0,1)</f>
        <v>A atividade cumpre os critérios definidos no Anexo A do regulamento 2021/2139 (https://eur-lex.europa.eu/legal-content/PT/TXT/?uri=CELEX:32021R2139), p. 140</v>
      </c>
      <c r="D8" s="49">
        <f>_xlfn.XLOOKUP($B8,CCA!$D:$D,CCA!F:F,"N/A",0,1)</f>
        <v>0</v>
      </c>
      <c r="E8" s="49">
        <f>_xlfn.XLOOKUP($B8,CCA!$D:$D,CCA!G:G,"N/A",0,1)</f>
        <v>0</v>
      </c>
    </row>
    <row r="9" spans="1:5" ht="24">
      <c r="A9" s="43" t="s">
        <v>4003</v>
      </c>
      <c r="B9" s="43" t="s">
        <v>36</v>
      </c>
      <c r="C9" s="43" t="str">
        <f>_xlfn.XLOOKUP($B9,CCA!$D:$D,CCA!E:E,"N/A",0,1)</f>
        <v>A atividade cumpre os critérios definidos no Anexo A do regulamento 2021/2139 (https://eur-lex.europa.eu/legal-content/PT/TXT/?uri=CELEX:32021R2139), p. 140</v>
      </c>
      <c r="D9" s="49">
        <f>_xlfn.XLOOKUP($B9,CCA!$D:$D,CCA!F:F,"N/A",0,1)</f>
        <v>0</v>
      </c>
      <c r="E9" s="49">
        <f>_xlfn.XLOOKUP($B9,CCA!$D:$D,CCA!G:G,"N/A",0,1)</f>
        <v>0</v>
      </c>
    </row>
    <row r="10" spans="1:5" ht="24">
      <c r="A10" s="43" t="s">
        <v>4004</v>
      </c>
      <c r="B10" s="43" t="s">
        <v>36</v>
      </c>
      <c r="C10" s="43" t="str">
        <f>_xlfn.XLOOKUP($B10,CCA!$D:$D,CCA!E:E,"N/A",0,1)</f>
        <v>A atividade cumpre os critérios definidos no Anexo A do regulamento 2021/2139 (https://eur-lex.europa.eu/legal-content/PT/TXT/?uri=CELEX:32021R2139), p. 140</v>
      </c>
      <c r="D10" s="49">
        <f>_xlfn.XLOOKUP($B10,CCA!$D:$D,CCA!F:F,"N/A",0,1)</f>
        <v>0</v>
      </c>
      <c r="E10" s="49">
        <f>_xlfn.XLOOKUP($B10,CCA!$D:$D,CCA!G:G,"N/A",0,1)</f>
        <v>0</v>
      </c>
    </row>
    <row r="11" spans="1:5" ht="24">
      <c r="A11" s="43" t="s">
        <v>4005</v>
      </c>
      <c r="B11" s="43" t="s">
        <v>36</v>
      </c>
      <c r="C11" s="43" t="str">
        <f>_xlfn.XLOOKUP($B11,CCA!$D:$D,CCA!E:E,"N/A",0,1)</f>
        <v>A atividade cumpre os critérios definidos no Anexo A do regulamento 2021/2139 (https://eur-lex.europa.eu/legal-content/PT/TXT/?uri=CELEX:32021R2139), p. 140</v>
      </c>
      <c r="D11" s="49">
        <f>_xlfn.XLOOKUP($B11,CCA!$D:$D,CCA!F:F,"N/A",0,1)</f>
        <v>0</v>
      </c>
      <c r="E11" s="49">
        <f>_xlfn.XLOOKUP($B11,CCA!$D:$D,CCA!G:G,"N/A",0,1)</f>
        <v>0</v>
      </c>
    </row>
    <row r="12" spans="1:5" ht="24">
      <c r="A12" s="43" t="s">
        <v>4006</v>
      </c>
      <c r="B12" s="43" t="s">
        <v>36</v>
      </c>
      <c r="C12" s="43" t="str">
        <f>_xlfn.XLOOKUP($B12,CCA!$D:$D,CCA!E:E,"N/A",0,1)</f>
        <v>A atividade cumpre os critérios definidos no Anexo A do regulamento 2021/2139 (https://eur-lex.europa.eu/legal-content/PT/TXT/?uri=CELEX:32021R2139), p. 140</v>
      </c>
      <c r="D12" s="49">
        <f>_xlfn.XLOOKUP($B12,CCA!$D:$D,CCA!F:F,"N/A",0,1)</f>
        <v>0</v>
      </c>
      <c r="E12" s="49">
        <f>_xlfn.XLOOKUP($B12,CCA!$D:$D,CCA!G:G,"N/A",0,1)</f>
        <v>0</v>
      </c>
    </row>
    <row r="13" spans="1:5" ht="24">
      <c r="A13" s="43" t="s">
        <v>2046</v>
      </c>
      <c r="B13" s="43" t="s">
        <v>36</v>
      </c>
      <c r="C13" s="43" t="str">
        <f>_xlfn.XLOOKUP($B13,CCA!$D:$D,CCA!E:E,"N/A",0,1)</f>
        <v>A atividade cumpre os critérios definidos no Anexo A do regulamento 2021/2139 (https://eur-lex.europa.eu/legal-content/PT/TXT/?uri=CELEX:32021R2139), p. 140</v>
      </c>
      <c r="D13" s="49">
        <f>_xlfn.XLOOKUP($B13,CCA!$D:$D,CCA!F:F,"N/A",0,1)</f>
        <v>0</v>
      </c>
      <c r="E13" s="49">
        <f>_xlfn.XLOOKUP($B13,CCA!$D:$D,CCA!G:G,"N/A",0,1)</f>
        <v>0</v>
      </c>
    </row>
    <row r="14" spans="1:5" ht="24">
      <c r="A14" s="43" t="s">
        <v>4007</v>
      </c>
      <c r="B14" s="43" t="s">
        <v>36</v>
      </c>
      <c r="C14" s="43" t="str">
        <f>_xlfn.XLOOKUP($B14,CCA!$D:$D,CCA!E:E,"N/A",0,1)</f>
        <v>A atividade cumpre os critérios definidos no Anexo A do regulamento 2021/2139 (https://eur-lex.europa.eu/legal-content/PT/TXT/?uri=CELEX:32021R2139), p. 140</v>
      </c>
      <c r="D14" s="49">
        <f>_xlfn.XLOOKUP($B14,CCA!$D:$D,CCA!F:F,"N/A",0,1)</f>
        <v>0</v>
      </c>
      <c r="E14" s="49">
        <f>_xlfn.XLOOKUP($B14,CCA!$D:$D,CCA!G:G,"N/A",0,1)</f>
        <v>0</v>
      </c>
    </row>
    <row r="15" spans="1:5" ht="24">
      <c r="A15" s="43" t="s">
        <v>4008</v>
      </c>
      <c r="B15" s="43" t="s">
        <v>36</v>
      </c>
      <c r="C15" s="43" t="str">
        <f>_xlfn.XLOOKUP($B15,CCA!$D:$D,CCA!E:E,"N/A",0,1)</f>
        <v>A atividade cumpre os critérios definidos no Anexo A do regulamento 2021/2139 (https://eur-lex.europa.eu/legal-content/PT/TXT/?uri=CELEX:32021R2139), p. 140</v>
      </c>
      <c r="D15" s="49">
        <f>_xlfn.XLOOKUP($B15,CCA!$D:$D,CCA!F:F,"N/A",0,1)</f>
        <v>0</v>
      </c>
      <c r="E15" s="49">
        <f>_xlfn.XLOOKUP($B15,CCA!$D:$D,CCA!G:G,"N/A",0,1)</f>
        <v>0</v>
      </c>
    </row>
    <row r="16" spans="1:5" ht="24">
      <c r="A16" s="43" t="s">
        <v>4009</v>
      </c>
      <c r="B16" s="43" t="s">
        <v>36</v>
      </c>
      <c r="C16" s="43" t="str">
        <f>_xlfn.XLOOKUP($B16,CCA!$D:$D,CCA!E:E,"N/A",0,1)</f>
        <v>A atividade cumpre os critérios definidos no Anexo A do regulamento 2021/2139 (https://eur-lex.europa.eu/legal-content/PT/TXT/?uri=CELEX:32021R2139), p. 140</v>
      </c>
      <c r="D16" s="49">
        <f>_xlfn.XLOOKUP($B16,CCA!$D:$D,CCA!F:F,"N/A",0,1)</f>
        <v>0</v>
      </c>
      <c r="E16" s="49">
        <f>_xlfn.XLOOKUP($B16,CCA!$D:$D,CCA!G:G,"N/A",0,1)</f>
        <v>0</v>
      </c>
    </row>
    <row r="17" spans="1:5" ht="24">
      <c r="A17" s="43" t="s">
        <v>4010</v>
      </c>
      <c r="B17" s="43" t="s">
        <v>36</v>
      </c>
      <c r="C17" s="43" t="str">
        <f>_xlfn.XLOOKUP($B17,CCA!$D:$D,CCA!E:E,"N/A",0,1)</f>
        <v>A atividade cumpre os critérios definidos no Anexo A do regulamento 2021/2139 (https://eur-lex.europa.eu/legal-content/PT/TXT/?uri=CELEX:32021R2139), p. 140</v>
      </c>
      <c r="D17" s="49">
        <f>_xlfn.XLOOKUP($B17,CCA!$D:$D,CCA!F:F,"N/A",0,1)</f>
        <v>0</v>
      </c>
      <c r="E17" s="49">
        <f>_xlfn.XLOOKUP($B17,CCA!$D:$D,CCA!G:G,"N/A",0,1)</f>
        <v>0</v>
      </c>
    </row>
    <row r="18" spans="1:5" ht="24">
      <c r="A18" s="43" t="s">
        <v>4011</v>
      </c>
      <c r="B18" s="43" t="s">
        <v>36</v>
      </c>
      <c r="C18" s="43" t="str">
        <f>_xlfn.XLOOKUP($B18,CCA!$D:$D,CCA!E:E,"N/A",0,1)</f>
        <v>A atividade cumpre os critérios definidos no Anexo A do regulamento 2021/2139 (https://eur-lex.europa.eu/legal-content/PT/TXT/?uri=CELEX:32021R2139), p. 140</v>
      </c>
      <c r="D18" s="49">
        <f>_xlfn.XLOOKUP($B18,CCA!$D:$D,CCA!F:F,"N/A",0,1)</f>
        <v>0</v>
      </c>
      <c r="E18" s="49">
        <f>_xlfn.XLOOKUP($B18,CCA!$D:$D,CCA!G:G,"N/A",0,1)</f>
        <v>0</v>
      </c>
    </row>
    <row r="19" spans="1:5" ht="24">
      <c r="A19" s="43" t="s">
        <v>4012</v>
      </c>
      <c r="B19" s="43" t="s">
        <v>36</v>
      </c>
      <c r="C19" s="43" t="str">
        <f>_xlfn.XLOOKUP($B19,CCA!$D:$D,CCA!E:E,"N/A",0,1)</f>
        <v>A atividade cumpre os critérios definidos no Anexo A do regulamento 2021/2139 (https://eur-lex.europa.eu/legal-content/PT/TXT/?uri=CELEX:32021R2139), p. 140</v>
      </c>
      <c r="D19" s="49">
        <f>_xlfn.XLOOKUP($B19,CCA!$D:$D,CCA!F:F,"N/A",0,1)</f>
        <v>0</v>
      </c>
      <c r="E19" s="49">
        <f>_xlfn.XLOOKUP($B19,CCA!$D:$D,CCA!G:G,"N/A",0,1)</f>
        <v>0</v>
      </c>
    </row>
    <row r="20" spans="1:5" ht="24">
      <c r="A20" s="43" t="s">
        <v>4013</v>
      </c>
      <c r="B20" s="43" t="s">
        <v>36</v>
      </c>
      <c r="C20" s="43" t="str">
        <f>_xlfn.XLOOKUP($B20,CCA!$D:$D,CCA!E:E,"N/A",0,1)</f>
        <v>A atividade cumpre os critérios definidos no Anexo A do regulamento 2021/2139 (https://eur-lex.europa.eu/legal-content/PT/TXT/?uri=CELEX:32021R2139), p. 140</v>
      </c>
      <c r="D20" s="49">
        <f>_xlfn.XLOOKUP($B20,CCA!$D:$D,CCA!F:F,"N/A",0,1)</f>
        <v>0</v>
      </c>
      <c r="E20" s="49">
        <f>_xlfn.XLOOKUP($B20,CCA!$D:$D,CCA!G:G,"N/A",0,1)</f>
        <v>0</v>
      </c>
    </row>
    <row r="21" spans="1:5" ht="24">
      <c r="A21" s="43" t="s">
        <v>4014</v>
      </c>
      <c r="B21" s="43" t="s">
        <v>36</v>
      </c>
      <c r="C21" s="43" t="str">
        <f>_xlfn.XLOOKUP($B21,CCA!$D:$D,CCA!E:E,"N/A",0,1)</f>
        <v>A atividade cumpre os critérios definidos no Anexo A do regulamento 2021/2139 (https://eur-lex.europa.eu/legal-content/PT/TXT/?uri=CELEX:32021R2139), p. 140</v>
      </c>
      <c r="D21" s="49">
        <f>_xlfn.XLOOKUP($B21,CCA!$D:$D,CCA!F:F,"N/A",0,1)</f>
        <v>0</v>
      </c>
      <c r="E21" s="49">
        <f>_xlfn.XLOOKUP($B21,CCA!$D:$D,CCA!G:G,"N/A",0,1)</f>
        <v>0</v>
      </c>
    </row>
    <row r="22" spans="1:5" ht="24">
      <c r="A22" s="43" t="s">
        <v>4015</v>
      </c>
      <c r="B22" s="43" t="s">
        <v>36</v>
      </c>
      <c r="C22" s="43" t="str">
        <f>_xlfn.XLOOKUP($B22,CCA!$D:$D,CCA!E:E,"N/A",0,1)</f>
        <v>A atividade cumpre os critérios definidos no Anexo A do regulamento 2021/2139 (https://eur-lex.europa.eu/legal-content/PT/TXT/?uri=CELEX:32021R2139), p. 140</v>
      </c>
      <c r="D22" s="49">
        <f>_xlfn.XLOOKUP($B22,CCA!$D:$D,CCA!F:F,"N/A",0,1)</f>
        <v>0</v>
      </c>
      <c r="E22" s="49">
        <f>_xlfn.XLOOKUP($B22,CCA!$D:$D,CCA!G:G,"N/A",0,1)</f>
        <v>0</v>
      </c>
    </row>
    <row r="23" spans="1:5" ht="24">
      <c r="A23" s="43" t="s">
        <v>4016</v>
      </c>
      <c r="B23" s="43" t="s">
        <v>36</v>
      </c>
      <c r="C23" s="43" t="str">
        <f>_xlfn.XLOOKUP($B23,CCA!$D:$D,CCA!E:E,"N/A",0,1)</f>
        <v>A atividade cumpre os critérios definidos no Anexo A do regulamento 2021/2139 (https://eur-lex.europa.eu/legal-content/PT/TXT/?uri=CELEX:32021R2139), p. 140</v>
      </c>
      <c r="D23" s="49">
        <f>_xlfn.XLOOKUP($B23,CCA!$D:$D,CCA!F:F,"N/A",0,1)</f>
        <v>0</v>
      </c>
      <c r="E23" s="49">
        <f>_xlfn.XLOOKUP($B23,CCA!$D:$D,CCA!G:G,"N/A",0,1)</f>
        <v>0</v>
      </c>
    </row>
    <row r="24" spans="1:5" ht="24">
      <c r="A24" s="43" t="s">
        <v>4017</v>
      </c>
      <c r="B24" s="43" t="s">
        <v>36</v>
      </c>
      <c r="C24" s="43" t="str">
        <f>_xlfn.XLOOKUP($B24,CCA!$D:$D,CCA!E:E,"N/A",0,1)</f>
        <v>A atividade cumpre os critérios definidos no Anexo A do regulamento 2021/2139 (https://eur-lex.europa.eu/legal-content/PT/TXT/?uri=CELEX:32021R2139), p. 140</v>
      </c>
      <c r="D24" s="49">
        <f>_xlfn.XLOOKUP($B24,CCA!$D:$D,CCA!F:F,"N/A",0,1)</f>
        <v>0</v>
      </c>
      <c r="E24" s="49">
        <f>_xlfn.XLOOKUP($B24,CCA!$D:$D,CCA!G:G,"N/A",0,1)</f>
        <v>0</v>
      </c>
    </row>
    <row r="25" spans="1:5" ht="24">
      <c r="A25" s="43" t="s">
        <v>4018</v>
      </c>
      <c r="B25" s="43" t="s">
        <v>36</v>
      </c>
      <c r="C25" s="43" t="str">
        <f>_xlfn.XLOOKUP($B25,CCA!$D:$D,CCA!E:E,"N/A",0,1)</f>
        <v>A atividade cumpre os critérios definidos no Anexo A do regulamento 2021/2139 (https://eur-lex.europa.eu/legal-content/PT/TXT/?uri=CELEX:32021R2139), p. 140</v>
      </c>
      <c r="D25" s="49">
        <f>_xlfn.XLOOKUP($B25,CCA!$D:$D,CCA!F:F,"N/A",0,1)</f>
        <v>0</v>
      </c>
      <c r="E25" s="49">
        <f>_xlfn.XLOOKUP($B25,CCA!$D:$D,CCA!G:G,"N/A",0,1)</f>
        <v>0</v>
      </c>
    </row>
    <row r="26" spans="1:5" ht="48">
      <c r="A26" s="43" t="s">
        <v>4019</v>
      </c>
      <c r="B26" s="43" t="s">
        <v>36</v>
      </c>
      <c r="C26" s="43" t="str">
        <f>_xlfn.XLOOKUP($B26,CCA!$D:$D,CCA!E:E,"N/A",0,1)</f>
        <v>A atividade cumpre os critérios definidos no Anexo A do regulamento 2021/2139 (https://eur-lex.europa.eu/legal-content/PT/TXT/?uri=CELEX:32021R2139), p. 140</v>
      </c>
      <c r="D26" s="49">
        <f>_xlfn.XLOOKUP($B26,CCA!$D:$D,CCA!F:F,"N/A",0,1)</f>
        <v>0</v>
      </c>
      <c r="E26" s="49">
        <f>_xlfn.XLOOKUP($B26,CCA!$D:$D,CCA!G:G,"N/A",0,1)</f>
        <v>0</v>
      </c>
    </row>
    <row r="27" spans="1:5" ht="24">
      <c r="A27" s="43" t="s">
        <v>4020</v>
      </c>
      <c r="B27" s="43" t="s">
        <v>36</v>
      </c>
      <c r="C27" s="43" t="str">
        <f>_xlfn.XLOOKUP($B27,CCA!$D:$D,CCA!E:E,"N/A",0,1)</f>
        <v>A atividade cumpre os critérios definidos no Anexo A do regulamento 2021/2139 (https://eur-lex.europa.eu/legal-content/PT/TXT/?uri=CELEX:32021R2139), p. 140</v>
      </c>
      <c r="D27" s="49">
        <f>_xlfn.XLOOKUP($B27,CCA!$D:$D,CCA!F:F,"N/A",0,1)</f>
        <v>0</v>
      </c>
      <c r="E27" s="49">
        <f>_xlfn.XLOOKUP($B27,CCA!$D:$D,CCA!G:G,"N/A",0,1)</f>
        <v>0</v>
      </c>
    </row>
    <row r="28" spans="1:5" ht="24">
      <c r="A28" s="43" t="s">
        <v>4021</v>
      </c>
      <c r="B28" s="43" t="s">
        <v>36</v>
      </c>
      <c r="C28" s="43" t="str">
        <f>_xlfn.XLOOKUP($B28,CCA!$D:$D,CCA!E:E,"N/A",0,1)</f>
        <v>A atividade cumpre os critérios definidos no Anexo A do regulamento 2021/2139 (https://eur-lex.europa.eu/legal-content/PT/TXT/?uri=CELEX:32021R2139), p. 140</v>
      </c>
      <c r="D28" s="49">
        <f>_xlfn.XLOOKUP($B28,CCA!$D:$D,CCA!F:F,"N/A",0,1)</f>
        <v>0</v>
      </c>
      <c r="E28" s="49">
        <f>_xlfn.XLOOKUP($B28,CCA!$D:$D,CCA!G:G,"N/A",0,1)</f>
        <v>0</v>
      </c>
    </row>
    <row r="29" spans="1:5" ht="24">
      <c r="A29" s="43" t="s">
        <v>4022</v>
      </c>
      <c r="B29" s="43" t="s">
        <v>36</v>
      </c>
      <c r="C29" s="43" t="str">
        <f>_xlfn.XLOOKUP($B29,CCA!$D:$D,CCA!E:E,"N/A",0,1)</f>
        <v>A atividade cumpre os critérios definidos no Anexo A do regulamento 2021/2139 (https://eur-lex.europa.eu/legal-content/PT/TXT/?uri=CELEX:32021R2139), p. 140</v>
      </c>
      <c r="D29" s="49">
        <f>_xlfn.XLOOKUP($B29,CCA!$D:$D,CCA!F:F,"N/A",0,1)</f>
        <v>0</v>
      </c>
      <c r="E29" s="49">
        <f>_xlfn.XLOOKUP($B29,CCA!$D:$D,CCA!G:G,"N/A",0,1)</f>
        <v>0</v>
      </c>
    </row>
    <row r="30" spans="1:5" ht="24">
      <c r="A30" s="43" t="s">
        <v>4023</v>
      </c>
      <c r="B30" s="43" t="s">
        <v>36</v>
      </c>
      <c r="C30" s="43" t="str">
        <f>_xlfn.XLOOKUP($B30,CCA!$D:$D,CCA!E:E,"N/A",0,1)</f>
        <v>A atividade cumpre os critérios definidos no Anexo A do regulamento 2021/2139 (https://eur-lex.europa.eu/legal-content/PT/TXT/?uri=CELEX:32021R2139), p. 140</v>
      </c>
      <c r="D30" s="49">
        <f>_xlfn.XLOOKUP($B30,CCA!$D:$D,CCA!F:F,"N/A",0,1)</f>
        <v>0</v>
      </c>
      <c r="E30" s="49">
        <f>_xlfn.XLOOKUP($B30,CCA!$D:$D,CCA!G:G,"N/A",0,1)</f>
        <v>0</v>
      </c>
    </row>
    <row r="31" spans="1:5" ht="24">
      <c r="A31" s="43" t="s">
        <v>4024</v>
      </c>
      <c r="B31" s="43" t="s">
        <v>36</v>
      </c>
      <c r="C31" s="43" t="str">
        <f>_xlfn.XLOOKUP($B31,CCA!$D:$D,CCA!E:E,"N/A",0,1)</f>
        <v>A atividade cumpre os critérios definidos no Anexo A do regulamento 2021/2139 (https://eur-lex.europa.eu/legal-content/PT/TXT/?uri=CELEX:32021R2139), p. 140</v>
      </c>
      <c r="D31" s="49">
        <f>_xlfn.XLOOKUP($B31,CCA!$D:$D,CCA!F:F,"N/A",0,1)</f>
        <v>0</v>
      </c>
      <c r="E31" s="49">
        <f>_xlfn.XLOOKUP($B31,CCA!$D:$D,CCA!G:G,"N/A",0,1)</f>
        <v>0</v>
      </c>
    </row>
    <row r="32" spans="1:5" ht="24">
      <c r="A32" s="43" t="s">
        <v>4025</v>
      </c>
      <c r="B32" s="43" t="s">
        <v>36</v>
      </c>
      <c r="C32" s="43" t="str">
        <f>_xlfn.XLOOKUP($B32,CCA!$D:$D,CCA!E:E,"N/A",0,1)</f>
        <v>A atividade cumpre os critérios definidos no Anexo A do regulamento 2021/2139 (https://eur-lex.europa.eu/legal-content/PT/TXT/?uri=CELEX:32021R2139), p. 140</v>
      </c>
      <c r="D32" s="49">
        <f>_xlfn.XLOOKUP($B32,CCA!$D:$D,CCA!F:F,"N/A",0,1)</f>
        <v>0</v>
      </c>
      <c r="E32" s="49">
        <f>_xlfn.XLOOKUP($B32,CCA!$D:$D,CCA!G:G,"N/A",0,1)</f>
        <v>0</v>
      </c>
    </row>
    <row r="33" spans="1:5" ht="24">
      <c r="A33" s="43" t="s">
        <v>4026</v>
      </c>
      <c r="B33" s="43" t="s">
        <v>36</v>
      </c>
      <c r="C33" s="43" t="str">
        <f>_xlfn.XLOOKUP($B33,CCA!$D:$D,CCA!E:E,"N/A",0,1)</f>
        <v>A atividade cumpre os critérios definidos no Anexo A do regulamento 2021/2139 (https://eur-lex.europa.eu/legal-content/PT/TXT/?uri=CELEX:32021R2139), p. 140</v>
      </c>
      <c r="D33" s="49">
        <f>_xlfn.XLOOKUP($B33,CCA!$D:$D,CCA!F:F,"N/A",0,1)</f>
        <v>0</v>
      </c>
      <c r="E33" s="49">
        <f>_xlfn.XLOOKUP($B33,CCA!$D:$D,CCA!G:G,"N/A",0,1)</f>
        <v>0</v>
      </c>
    </row>
    <row r="34" spans="1:5" ht="24">
      <c r="A34" s="43" t="s">
        <v>4027</v>
      </c>
      <c r="B34" s="43" t="s">
        <v>36</v>
      </c>
      <c r="C34" s="43" t="str">
        <f>_xlfn.XLOOKUP($B34,CCA!$D:$D,CCA!E:E,"N/A",0,1)</f>
        <v>A atividade cumpre os critérios definidos no Anexo A do regulamento 2021/2139 (https://eur-lex.europa.eu/legal-content/PT/TXT/?uri=CELEX:32021R2139), p. 140</v>
      </c>
      <c r="D34" s="49">
        <f>_xlfn.XLOOKUP($B34,CCA!$D:$D,CCA!F:F,"N/A",0,1)</f>
        <v>0</v>
      </c>
      <c r="E34" s="49">
        <f>_xlfn.XLOOKUP($B34,CCA!$D:$D,CCA!G:G,"N/A",0,1)</f>
        <v>0</v>
      </c>
    </row>
    <row r="35" spans="1:5" ht="24">
      <c r="A35" s="43" t="s">
        <v>4028</v>
      </c>
      <c r="B35" s="43" t="s">
        <v>36</v>
      </c>
      <c r="C35" s="43" t="str">
        <f>_xlfn.XLOOKUP($B35,CCA!$D:$D,CCA!E:E,"N/A",0,1)</f>
        <v>A atividade cumpre os critérios definidos no Anexo A do regulamento 2021/2139 (https://eur-lex.europa.eu/legal-content/PT/TXT/?uri=CELEX:32021R2139), p. 140</v>
      </c>
      <c r="D35" s="49">
        <f>_xlfn.XLOOKUP($B35,CCA!$D:$D,CCA!F:F,"N/A",0,1)</f>
        <v>0</v>
      </c>
      <c r="E35" s="49">
        <f>_xlfn.XLOOKUP($B35,CCA!$D:$D,CCA!G:G,"N/A",0,1)</f>
        <v>0</v>
      </c>
    </row>
    <row r="36" spans="1:5" ht="24">
      <c r="A36" s="43" t="s">
        <v>4029</v>
      </c>
      <c r="B36" s="43" t="s">
        <v>36</v>
      </c>
      <c r="C36" s="43" t="str">
        <f>_xlfn.XLOOKUP($B36,CCA!$D:$D,CCA!E:E,"N/A",0,1)</f>
        <v>A atividade cumpre os critérios definidos no Anexo A do regulamento 2021/2139 (https://eur-lex.europa.eu/legal-content/PT/TXT/?uri=CELEX:32021R2139), p. 140</v>
      </c>
      <c r="D36" s="49">
        <f>_xlfn.XLOOKUP($B36,CCA!$D:$D,CCA!F:F,"N/A",0,1)</f>
        <v>0</v>
      </c>
      <c r="E36" s="49">
        <f>_xlfn.XLOOKUP($B36,CCA!$D:$D,CCA!G:G,"N/A",0,1)</f>
        <v>0</v>
      </c>
    </row>
    <row r="37" spans="1:5" ht="24">
      <c r="A37" s="43" t="s">
        <v>2372</v>
      </c>
      <c r="B37" s="43" t="s">
        <v>36</v>
      </c>
      <c r="C37" s="43" t="str">
        <f>_xlfn.XLOOKUP($B37,CCA!$D:$D,CCA!E:E,"N/A",0,1)</f>
        <v>A atividade cumpre os critérios definidos no Anexo A do regulamento 2021/2139 (https://eur-lex.europa.eu/legal-content/PT/TXT/?uri=CELEX:32021R2139), p. 140</v>
      </c>
      <c r="D37" s="49">
        <f>_xlfn.XLOOKUP($B37,CCA!$D:$D,CCA!F:F,"N/A",0,1)</f>
        <v>0</v>
      </c>
      <c r="E37" s="49">
        <f>_xlfn.XLOOKUP($B37,CCA!$D:$D,CCA!G:G,"N/A",0,1)</f>
        <v>0</v>
      </c>
    </row>
    <row r="38" spans="1:5" ht="24">
      <c r="A38" s="43" t="s">
        <v>4030</v>
      </c>
      <c r="B38" s="43" t="s">
        <v>36</v>
      </c>
      <c r="C38" s="43" t="str">
        <f>_xlfn.XLOOKUP($B38,CCA!$D:$D,CCA!E:E,"N/A",0,1)</f>
        <v>A atividade cumpre os critérios definidos no Anexo A do regulamento 2021/2139 (https://eur-lex.europa.eu/legal-content/PT/TXT/?uri=CELEX:32021R2139), p. 140</v>
      </c>
      <c r="D38" s="49">
        <f>_xlfn.XLOOKUP($B38,CCA!$D:$D,CCA!F:F,"N/A",0,1)</f>
        <v>0</v>
      </c>
      <c r="E38" s="49">
        <f>_xlfn.XLOOKUP($B38,CCA!$D:$D,CCA!G:G,"N/A",0,1)</f>
        <v>0</v>
      </c>
    </row>
    <row r="39" spans="1:5" ht="24">
      <c r="A39" s="43" t="s">
        <v>4031</v>
      </c>
      <c r="B39" s="43" t="s">
        <v>36</v>
      </c>
      <c r="C39" s="43" t="str">
        <f>_xlfn.XLOOKUP($B39,CCA!$D:$D,CCA!E:E,"N/A",0,1)</f>
        <v>A atividade cumpre os critérios definidos no Anexo A do regulamento 2021/2139 (https://eur-lex.europa.eu/legal-content/PT/TXT/?uri=CELEX:32021R2139), p. 140</v>
      </c>
      <c r="D39" s="49">
        <f>_xlfn.XLOOKUP($B39,CCA!$D:$D,CCA!F:F,"N/A",0,1)</f>
        <v>0</v>
      </c>
      <c r="E39" s="49">
        <f>_xlfn.XLOOKUP($B39,CCA!$D:$D,CCA!G:G,"N/A",0,1)</f>
        <v>0</v>
      </c>
    </row>
    <row r="40" spans="1:5" ht="24">
      <c r="A40" s="43" t="s">
        <v>4032</v>
      </c>
      <c r="B40" s="43" t="s">
        <v>36</v>
      </c>
      <c r="C40" s="43" t="str">
        <f>_xlfn.XLOOKUP($B40,CCA!$D:$D,CCA!E:E,"N/A",0,1)</f>
        <v>A atividade cumpre os critérios definidos no Anexo A do regulamento 2021/2139 (https://eur-lex.europa.eu/legal-content/PT/TXT/?uri=CELEX:32021R2139), p. 140</v>
      </c>
      <c r="D40" s="49">
        <f>_xlfn.XLOOKUP($B40,CCA!$D:$D,CCA!F:F,"N/A",0,1)</f>
        <v>0</v>
      </c>
      <c r="E40" s="49">
        <f>_xlfn.XLOOKUP($B40,CCA!$D:$D,CCA!G:G,"N/A",0,1)</f>
        <v>0</v>
      </c>
    </row>
    <row r="41" spans="1:5" ht="24">
      <c r="A41" s="43" t="s">
        <v>4033</v>
      </c>
      <c r="B41" s="43" t="s">
        <v>36</v>
      </c>
      <c r="C41" s="43" t="str">
        <f>_xlfn.XLOOKUP($B41,CCA!$D:$D,CCA!E:E,"N/A",0,1)</f>
        <v>A atividade cumpre os critérios definidos no Anexo A do regulamento 2021/2139 (https://eur-lex.europa.eu/legal-content/PT/TXT/?uri=CELEX:32021R2139), p. 140</v>
      </c>
      <c r="D41" s="49">
        <f>_xlfn.XLOOKUP($B41,CCA!$D:$D,CCA!F:F,"N/A",0,1)</f>
        <v>0</v>
      </c>
      <c r="E41" s="49">
        <f>_xlfn.XLOOKUP($B41,CCA!$D:$D,CCA!G:G,"N/A",0,1)</f>
        <v>0</v>
      </c>
    </row>
    <row r="42" spans="1:5" ht="24">
      <c r="A42" s="43" t="s">
        <v>4034</v>
      </c>
      <c r="B42" s="43" t="s">
        <v>36</v>
      </c>
      <c r="C42" s="43" t="str">
        <f>_xlfn.XLOOKUP($B42,CCA!$D:$D,CCA!E:E,"N/A",0,1)</f>
        <v>A atividade cumpre os critérios definidos no Anexo A do regulamento 2021/2139 (https://eur-lex.europa.eu/legal-content/PT/TXT/?uri=CELEX:32021R2139), p. 140</v>
      </c>
      <c r="D42" s="49">
        <f>_xlfn.XLOOKUP($B42,CCA!$D:$D,CCA!F:F,"N/A",0,1)</f>
        <v>0</v>
      </c>
      <c r="E42" s="49">
        <f>_xlfn.XLOOKUP($B42,CCA!$D:$D,CCA!G:G,"N/A",0,1)</f>
        <v>0</v>
      </c>
    </row>
    <row r="43" spans="1:5" ht="24">
      <c r="A43" s="43" t="s">
        <v>4035</v>
      </c>
      <c r="B43" s="43" t="s">
        <v>36</v>
      </c>
      <c r="C43" s="43" t="str">
        <f>_xlfn.XLOOKUP($B43,CCA!$D:$D,CCA!E:E,"N/A",0,1)</f>
        <v>A atividade cumpre os critérios definidos no Anexo A do regulamento 2021/2139 (https://eur-lex.europa.eu/legal-content/PT/TXT/?uri=CELEX:32021R2139), p. 140</v>
      </c>
      <c r="D43" s="49">
        <f>_xlfn.XLOOKUP($B43,CCA!$D:$D,CCA!F:F,"N/A",0,1)</f>
        <v>0</v>
      </c>
      <c r="E43" s="49">
        <f>_xlfn.XLOOKUP($B43,CCA!$D:$D,CCA!G:G,"N/A",0,1)</f>
        <v>0</v>
      </c>
    </row>
    <row r="44" spans="1:5" ht="24">
      <c r="A44" s="43" t="s">
        <v>4036</v>
      </c>
      <c r="B44" s="43" t="s">
        <v>36</v>
      </c>
      <c r="C44" s="43" t="str">
        <f>_xlfn.XLOOKUP($B44,CCA!$D:$D,CCA!E:E,"N/A",0,1)</f>
        <v>A atividade cumpre os critérios definidos no Anexo A do regulamento 2021/2139 (https://eur-lex.europa.eu/legal-content/PT/TXT/?uri=CELEX:32021R2139), p. 140</v>
      </c>
      <c r="D44" s="49">
        <f>_xlfn.XLOOKUP($B44,CCA!$D:$D,CCA!F:F,"N/A",0,1)</f>
        <v>0</v>
      </c>
      <c r="E44" s="49">
        <f>_xlfn.XLOOKUP($B44,CCA!$D:$D,CCA!G:G,"N/A",0,1)</f>
        <v>0</v>
      </c>
    </row>
    <row r="45" spans="1:5" ht="24">
      <c r="A45" s="43" t="s">
        <v>4037</v>
      </c>
      <c r="B45" s="43" t="s">
        <v>36</v>
      </c>
      <c r="C45" s="43" t="str">
        <f>_xlfn.XLOOKUP($B45,CCA!$D:$D,CCA!E:E,"N/A",0,1)</f>
        <v>A atividade cumpre os critérios definidos no Anexo A do regulamento 2021/2139 (https://eur-lex.europa.eu/legal-content/PT/TXT/?uri=CELEX:32021R2139), p. 140</v>
      </c>
      <c r="D45" s="49">
        <f>_xlfn.XLOOKUP($B45,CCA!$D:$D,CCA!F:F,"N/A",0,1)</f>
        <v>0</v>
      </c>
      <c r="E45" s="49">
        <f>_xlfn.XLOOKUP($B45,CCA!$D:$D,CCA!G:G,"N/A",0,1)</f>
        <v>0</v>
      </c>
    </row>
    <row r="46" spans="1:5" ht="24">
      <c r="A46" s="43" t="s">
        <v>4038</v>
      </c>
      <c r="B46" s="43" t="s">
        <v>36</v>
      </c>
      <c r="C46" s="43" t="str">
        <f>_xlfn.XLOOKUP($B46,CCA!$D:$D,CCA!E:E,"N/A",0,1)</f>
        <v>A atividade cumpre os critérios definidos no Anexo A do regulamento 2021/2139 (https://eur-lex.europa.eu/legal-content/PT/TXT/?uri=CELEX:32021R2139), p. 140</v>
      </c>
      <c r="D46" s="49">
        <f>_xlfn.XLOOKUP($B46,CCA!$D:$D,CCA!F:F,"N/A",0,1)</f>
        <v>0</v>
      </c>
      <c r="E46" s="49">
        <f>_xlfn.XLOOKUP($B46,CCA!$D:$D,CCA!G:G,"N/A",0,1)</f>
        <v>0</v>
      </c>
    </row>
    <row r="47" spans="1:5" ht="24">
      <c r="A47" s="43" t="s">
        <v>4039</v>
      </c>
      <c r="B47" s="43" t="s">
        <v>36</v>
      </c>
      <c r="C47" s="43" t="str">
        <f>_xlfn.XLOOKUP($B47,CCA!$D:$D,CCA!E:E,"N/A",0,1)</f>
        <v>A atividade cumpre os critérios definidos no Anexo A do regulamento 2021/2139 (https://eur-lex.europa.eu/legal-content/PT/TXT/?uri=CELEX:32021R2139), p. 140</v>
      </c>
      <c r="D47" s="49">
        <f>_xlfn.XLOOKUP($B47,CCA!$D:$D,CCA!F:F,"N/A",0,1)</f>
        <v>0</v>
      </c>
      <c r="E47" s="49">
        <f>_xlfn.XLOOKUP($B47,CCA!$D:$D,CCA!G:G,"N/A",0,1)</f>
        <v>0</v>
      </c>
    </row>
    <row r="48" spans="1:5" ht="24">
      <c r="A48" s="43" t="s">
        <v>4040</v>
      </c>
      <c r="B48" s="43" t="s">
        <v>36</v>
      </c>
      <c r="C48" s="43" t="str">
        <f>_xlfn.XLOOKUP($B48,CCA!$D:$D,CCA!E:E,"N/A",0,1)</f>
        <v>A atividade cumpre os critérios definidos no Anexo A do regulamento 2021/2139 (https://eur-lex.europa.eu/legal-content/PT/TXT/?uri=CELEX:32021R2139), p. 140</v>
      </c>
      <c r="D48" s="49">
        <f>_xlfn.XLOOKUP($B48,CCA!$D:$D,CCA!F:F,"N/A",0,1)</f>
        <v>0</v>
      </c>
      <c r="E48" s="49">
        <f>_xlfn.XLOOKUP($B48,CCA!$D:$D,CCA!G:G,"N/A",0,1)</f>
        <v>0</v>
      </c>
    </row>
    <row r="49" spans="1:5" ht="24">
      <c r="A49" s="43" t="s">
        <v>4041</v>
      </c>
      <c r="B49" s="43" t="s">
        <v>36</v>
      </c>
      <c r="C49" s="43" t="str">
        <f>_xlfn.XLOOKUP($B49,CCA!$D:$D,CCA!E:E,"N/A",0,1)</f>
        <v>A atividade cumpre os critérios definidos no Anexo A do regulamento 2021/2139 (https://eur-lex.europa.eu/legal-content/PT/TXT/?uri=CELEX:32021R2139), p. 140</v>
      </c>
      <c r="D49" s="49">
        <f>_xlfn.XLOOKUP($B49,CCA!$D:$D,CCA!F:F,"N/A",0,1)</f>
        <v>0</v>
      </c>
      <c r="E49" s="49">
        <f>_xlfn.XLOOKUP($B49,CCA!$D:$D,CCA!G:G,"N/A",0,1)</f>
        <v>0</v>
      </c>
    </row>
    <row r="50" spans="1:5" ht="24">
      <c r="A50" s="43" t="s">
        <v>4042</v>
      </c>
      <c r="B50" s="43" t="s">
        <v>36</v>
      </c>
      <c r="C50" s="43" t="str">
        <f>_xlfn.XLOOKUP($B50,CCA!$D:$D,CCA!E:E,"N/A",0,1)</f>
        <v>A atividade cumpre os critérios definidos no Anexo A do regulamento 2021/2139 (https://eur-lex.europa.eu/legal-content/PT/TXT/?uri=CELEX:32021R2139), p. 140</v>
      </c>
      <c r="D50" s="49">
        <f>_xlfn.XLOOKUP($B50,CCA!$D:$D,CCA!F:F,"N/A",0,1)</f>
        <v>0</v>
      </c>
      <c r="E50" s="49">
        <f>_xlfn.XLOOKUP($B50,CCA!$D:$D,CCA!G:G,"N/A",0,1)</f>
        <v>0</v>
      </c>
    </row>
    <row r="51" spans="1:5" ht="24">
      <c r="A51" s="43" t="s">
        <v>4043</v>
      </c>
      <c r="B51" s="43" t="s">
        <v>36</v>
      </c>
      <c r="C51" s="43" t="str">
        <f>_xlfn.XLOOKUP($B51,CCA!$D:$D,CCA!E:E,"N/A",0,1)</f>
        <v>A atividade cumpre os critérios definidos no Anexo A do regulamento 2021/2139 (https://eur-lex.europa.eu/legal-content/PT/TXT/?uri=CELEX:32021R2139), p. 140</v>
      </c>
      <c r="D51" s="49">
        <f>_xlfn.XLOOKUP($B51,CCA!$D:$D,CCA!F:F,"N/A",0,1)</f>
        <v>0</v>
      </c>
      <c r="E51" s="49">
        <f>_xlfn.XLOOKUP($B51,CCA!$D:$D,CCA!G:G,"N/A",0,1)</f>
        <v>0</v>
      </c>
    </row>
    <row r="52" spans="1:5" ht="24">
      <c r="A52" s="43" t="s">
        <v>4044</v>
      </c>
      <c r="B52" s="43" t="s">
        <v>36</v>
      </c>
      <c r="C52" s="43" t="str">
        <f>_xlfn.XLOOKUP($B52,CCA!$D:$D,CCA!E:E,"N/A",0,1)</f>
        <v>A atividade cumpre os critérios definidos no Anexo A do regulamento 2021/2139 (https://eur-lex.europa.eu/legal-content/PT/TXT/?uri=CELEX:32021R2139), p. 140</v>
      </c>
      <c r="D52" s="49">
        <f>_xlfn.XLOOKUP($B52,CCA!$D:$D,CCA!F:F,"N/A",0,1)</f>
        <v>0</v>
      </c>
      <c r="E52" s="49">
        <f>_xlfn.XLOOKUP($B52,CCA!$D:$D,CCA!G:G,"N/A",0,1)</f>
        <v>0</v>
      </c>
    </row>
    <row r="53" spans="1:5" ht="60">
      <c r="A53" s="43" t="s">
        <v>4045</v>
      </c>
      <c r="B53" s="43" t="s">
        <v>374</v>
      </c>
      <c r="C53" s="43" t="str">
        <f>_xlfn.XLOOKUP($B53,CCA!$D:$D,CCA!E:E,"N/A",0,1)</f>
        <v>A atividade cumpre os critérios definidos no Anexo A do regulamento 2021/2139 (https://eur-lex.europa.eu/legal-content/PT/TXT/?uri=CELEX:32021R2139), p. 140</v>
      </c>
      <c r="D53" s="49" t="str">
        <f>_xlfn.XLOOKUP($B53,CCA!$D:$D,CCA!F:F,"N/A",0,1)</f>
        <v>A atividade cumpre os critérios definidos nos artigos 6(b), 8b(1), alínea (a) e artigo 8c(a) da Diretiva 2009/71/Euratom.</v>
      </c>
      <c r="E53" s="49" t="str">
        <f>_xlfn.XLOOKUP($B53,CCA!$D:$D,CCA!G:G,"N/A",0,1)</f>
        <v>A atividade cumpre os critérios definidos na Diretiva 2009/71/Euratom implementada de acordo com as orientações da IAEA e WENRA relativamente a eventos extremos naturais, incluindo inundações e condições climáticas extremas.</v>
      </c>
    </row>
    <row r="54" spans="1:5" ht="60">
      <c r="A54" s="43" t="s">
        <v>4046</v>
      </c>
      <c r="B54" s="43" t="s">
        <v>384</v>
      </c>
      <c r="C54" s="43" t="str">
        <f>_xlfn.XLOOKUP($B54,CCA!$D:$D,CCA!E:E,"N/A",0,1)</f>
        <v>A atividade cumpre os critérios definidos no Anexo A do regulamento 2021/2139 (https://eur-lex.europa.eu/legal-content/PT/TXT/?uri=CELEX:32021R2139), p. 140</v>
      </c>
      <c r="D54" s="49" t="str">
        <f>_xlfn.XLOOKUP($B54,CCA!$D:$D,CCA!F:F,"N/A",0,1)</f>
        <v>A atividade cumpre os critérios definidos nos artigos 6(b), 8b(1), alínea (a) e artigo 8c(a) da Diretiva 2009/71/Euratom.</v>
      </c>
      <c r="E54" s="49" t="str">
        <f>_xlfn.XLOOKUP($B54,CCA!$D:$D,CCA!G:G,"N/A",0,1)</f>
        <v>A atividade cumpre os critérios definidos na Diretiva 2009/71/Euratom implementada de acordo com as orientações da IAEA e WENRA relativamente a eventos extremos naturais, incluindo inundações e condições climáticas extremas.</v>
      </c>
    </row>
    <row r="55" spans="1:5" ht="60">
      <c r="A55" s="43" t="s">
        <v>4047</v>
      </c>
      <c r="B55" s="43" t="s">
        <v>391</v>
      </c>
      <c r="C55" s="43" t="str">
        <f>_xlfn.XLOOKUP($B55,CCA!$D:$D,CCA!E:E,"N/A",0,1)</f>
        <v>A atividade cumpre os critérios definidos no Anexo A do regulamento 2021/2139 (https://eur-lex.europa.eu/legal-content/PT/TXT/?uri=CELEX:32021R2139), p. 140</v>
      </c>
      <c r="D55" s="49" t="str">
        <f>_xlfn.XLOOKUP($B55,CCA!$D:$D,CCA!F:F,"N/A",0,1)</f>
        <v>A atividade cumpre os critérios definidos nos artigos 6(b), 8b(1), alínea (a) e artigo 8c(a) da Diretiva 2009/71/Euratom.</v>
      </c>
      <c r="E55" s="49" t="str">
        <f>_xlfn.XLOOKUP($B55,CCA!$D:$D,CCA!G:G,"N/A",0,1)</f>
        <v>A atividade cumpre os critérios definidos na Diretiva 2009/71/Euratom implementada de acordo com as orientações da IAEA e WENRA relativamente a eventos extremos naturais, incluindo inundações e condições climáticas extremas.</v>
      </c>
    </row>
    <row r="56" spans="1:5" ht="24">
      <c r="A56" s="43" t="s">
        <v>4048</v>
      </c>
      <c r="B56" s="43" t="s">
        <v>36</v>
      </c>
      <c r="C56" s="43" t="str">
        <f>_xlfn.XLOOKUP($B56,CCA!$D:$D,CCA!E:E,"N/A",0,1)</f>
        <v>A atividade cumpre os critérios definidos no Anexo A do regulamento 2021/2139 (https://eur-lex.europa.eu/legal-content/PT/TXT/?uri=CELEX:32021R2139), p. 140</v>
      </c>
      <c r="D56" s="49">
        <f>_xlfn.XLOOKUP($B56,CCA!$D:$D,CCA!F:F,"N/A",0,1)</f>
        <v>0</v>
      </c>
      <c r="E56" s="49">
        <f>_xlfn.XLOOKUP($B56,CCA!$D:$D,CCA!G:G,"N/A",0,1)</f>
        <v>0</v>
      </c>
    </row>
    <row r="57" spans="1:5" ht="24">
      <c r="A57" s="43" t="s">
        <v>4049</v>
      </c>
      <c r="B57" s="43" t="s">
        <v>36</v>
      </c>
      <c r="C57" s="43" t="str">
        <f>_xlfn.XLOOKUP($B57,CCA!$D:$D,CCA!E:E,"N/A",0,1)</f>
        <v>A atividade cumpre os critérios definidos no Anexo A do regulamento 2021/2139 (https://eur-lex.europa.eu/legal-content/PT/TXT/?uri=CELEX:32021R2139), p. 140</v>
      </c>
      <c r="D57" s="49">
        <f>_xlfn.XLOOKUP($B57,CCA!$D:$D,CCA!F:F,"N/A",0,1)</f>
        <v>0</v>
      </c>
      <c r="E57" s="49">
        <f>_xlfn.XLOOKUP($B57,CCA!$D:$D,CCA!G:G,"N/A",0,1)</f>
        <v>0</v>
      </c>
    </row>
    <row r="58" spans="1:5" ht="24">
      <c r="A58" s="43" t="s">
        <v>4050</v>
      </c>
      <c r="B58" s="43" t="s">
        <v>36</v>
      </c>
      <c r="C58" s="43" t="str">
        <f>_xlfn.XLOOKUP($B58,CCA!$D:$D,CCA!E:E,"N/A",0,1)</f>
        <v>A atividade cumpre os critérios definidos no Anexo A do regulamento 2021/2139 (https://eur-lex.europa.eu/legal-content/PT/TXT/?uri=CELEX:32021R2139), p. 140</v>
      </c>
      <c r="D58" s="49">
        <f>_xlfn.XLOOKUP($B58,CCA!$D:$D,CCA!F:F,"N/A",0,1)</f>
        <v>0</v>
      </c>
      <c r="E58" s="49">
        <f>_xlfn.XLOOKUP($B58,CCA!$D:$D,CCA!G:G,"N/A",0,1)</f>
        <v>0</v>
      </c>
    </row>
    <row r="59" spans="1:5" ht="24">
      <c r="A59" s="43" t="s">
        <v>4051</v>
      </c>
      <c r="B59" s="43" t="s">
        <v>36</v>
      </c>
      <c r="C59" s="43" t="str">
        <f>_xlfn.XLOOKUP($B59,CCA!$D:$D,CCA!E:E,"N/A",0,1)</f>
        <v>A atividade cumpre os critérios definidos no Anexo A do regulamento 2021/2139 (https://eur-lex.europa.eu/legal-content/PT/TXT/?uri=CELEX:32021R2139), p. 140</v>
      </c>
      <c r="D59" s="49">
        <f>_xlfn.XLOOKUP($B59,CCA!$D:$D,CCA!F:F,"N/A",0,1)</f>
        <v>0</v>
      </c>
      <c r="E59" s="49">
        <f>_xlfn.XLOOKUP($B59,CCA!$D:$D,CCA!G:G,"N/A",0,1)</f>
        <v>0</v>
      </c>
    </row>
    <row r="60" spans="1:5" ht="24">
      <c r="A60" s="43" t="s">
        <v>4052</v>
      </c>
      <c r="B60" s="43" t="s">
        <v>36</v>
      </c>
      <c r="C60" s="43" t="str">
        <f>_xlfn.XLOOKUP($B60,CCA!$D:$D,CCA!E:E,"N/A",0,1)</f>
        <v>A atividade cumpre os critérios definidos no Anexo A do regulamento 2021/2139 (https://eur-lex.europa.eu/legal-content/PT/TXT/?uri=CELEX:32021R2139), p. 140</v>
      </c>
      <c r="D60" s="49">
        <f>_xlfn.XLOOKUP($B60,CCA!$D:$D,CCA!F:F,"N/A",0,1)</f>
        <v>0</v>
      </c>
      <c r="E60" s="49">
        <f>_xlfn.XLOOKUP($B60,CCA!$D:$D,CCA!G:G,"N/A",0,1)</f>
        <v>0</v>
      </c>
    </row>
    <row r="61" spans="1:5" ht="24">
      <c r="A61" s="43" t="s">
        <v>4053</v>
      </c>
      <c r="B61" s="43" t="s">
        <v>36</v>
      </c>
      <c r="C61" s="43" t="str">
        <f>_xlfn.XLOOKUP($B61,CCA!$D:$D,CCA!E:E,"N/A",0,1)</f>
        <v>A atividade cumpre os critérios definidos no Anexo A do regulamento 2021/2139 (https://eur-lex.europa.eu/legal-content/PT/TXT/?uri=CELEX:32021R2139), p. 140</v>
      </c>
      <c r="D61" s="49">
        <f>_xlfn.XLOOKUP($B61,CCA!$D:$D,CCA!F:F,"N/A",0,1)</f>
        <v>0</v>
      </c>
      <c r="E61" s="49">
        <f>_xlfn.XLOOKUP($B61,CCA!$D:$D,CCA!G:G,"N/A",0,1)</f>
        <v>0</v>
      </c>
    </row>
    <row r="62" spans="1:5" ht="24">
      <c r="A62" s="43" t="s">
        <v>4054</v>
      </c>
      <c r="B62" s="43" t="s">
        <v>36</v>
      </c>
      <c r="C62" s="43" t="str">
        <f>_xlfn.XLOOKUP($B62,CCA!$D:$D,CCA!E:E,"N/A",0,1)</f>
        <v>A atividade cumpre os critérios definidos no Anexo A do regulamento 2021/2139 (https://eur-lex.europa.eu/legal-content/PT/TXT/?uri=CELEX:32021R2139), p. 140</v>
      </c>
      <c r="D62" s="49">
        <f>_xlfn.XLOOKUP($B62,CCA!$D:$D,CCA!F:F,"N/A",0,1)</f>
        <v>0</v>
      </c>
      <c r="E62" s="49">
        <f>_xlfn.XLOOKUP($B62,CCA!$D:$D,CCA!G:G,"N/A",0,1)</f>
        <v>0</v>
      </c>
    </row>
    <row r="63" spans="1:5" ht="24">
      <c r="A63" s="43" t="s">
        <v>4055</v>
      </c>
      <c r="B63" s="43" t="s">
        <v>36</v>
      </c>
      <c r="C63" s="43" t="str">
        <f>_xlfn.XLOOKUP($B63,CCA!$D:$D,CCA!E:E,"N/A",0,1)</f>
        <v>A atividade cumpre os critérios definidos no Anexo A do regulamento 2021/2139 (https://eur-lex.europa.eu/legal-content/PT/TXT/?uri=CELEX:32021R2139), p. 140</v>
      </c>
      <c r="D63" s="49">
        <f>_xlfn.XLOOKUP($B63,CCA!$D:$D,CCA!F:F,"N/A",0,1)</f>
        <v>0</v>
      </c>
      <c r="E63" s="49">
        <f>_xlfn.XLOOKUP($B63,CCA!$D:$D,CCA!G:G,"N/A",0,1)</f>
        <v>0</v>
      </c>
    </row>
    <row r="64" spans="1:5" ht="24">
      <c r="A64" s="43" t="s">
        <v>4056</v>
      </c>
      <c r="B64" s="43" t="s">
        <v>36</v>
      </c>
      <c r="C64" s="43" t="str">
        <f>_xlfn.XLOOKUP($B64,CCA!$D:$D,CCA!E:E,"N/A",0,1)</f>
        <v>A atividade cumpre os critérios definidos no Anexo A do regulamento 2021/2139 (https://eur-lex.europa.eu/legal-content/PT/TXT/?uri=CELEX:32021R2139), p. 140</v>
      </c>
      <c r="D64" s="49">
        <f>_xlfn.XLOOKUP($B64,CCA!$D:$D,CCA!F:F,"N/A",0,1)</f>
        <v>0</v>
      </c>
      <c r="E64" s="49">
        <f>_xlfn.XLOOKUP($B64,CCA!$D:$D,CCA!G:G,"N/A",0,1)</f>
        <v>0</v>
      </c>
    </row>
    <row r="65" spans="1:5" ht="24">
      <c r="A65" s="43" t="s">
        <v>4057</v>
      </c>
      <c r="B65" s="43" t="s">
        <v>36</v>
      </c>
      <c r="C65" s="43" t="str">
        <f>_xlfn.XLOOKUP($B65,CCA!$D:$D,CCA!E:E,"N/A",0,1)</f>
        <v>A atividade cumpre os critérios definidos no Anexo A do regulamento 2021/2139 (https://eur-lex.europa.eu/legal-content/PT/TXT/?uri=CELEX:32021R2139), p. 140</v>
      </c>
      <c r="D65" s="49">
        <f>_xlfn.XLOOKUP($B65,CCA!$D:$D,CCA!F:F,"N/A",0,1)</f>
        <v>0</v>
      </c>
      <c r="E65" s="49">
        <f>_xlfn.XLOOKUP($B65,CCA!$D:$D,CCA!G:G,"N/A",0,1)</f>
        <v>0</v>
      </c>
    </row>
    <row r="66" spans="1:5" ht="24">
      <c r="A66" s="43" t="s">
        <v>4058</v>
      </c>
      <c r="B66" s="43" t="s">
        <v>36</v>
      </c>
      <c r="C66" s="43" t="str">
        <f>_xlfn.XLOOKUP($B66,CCA!$D:$D,CCA!E:E,"N/A",0,1)</f>
        <v>A atividade cumpre os critérios definidos no Anexo A do regulamento 2021/2139 (https://eur-lex.europa.eu/legal-content/PT/TXT/?uri=CELEX:32021R2139), p. 140</v>
      </c>
      <c r="D66" s="49">
        <f>_xlfn.XLOOKUP($B66,CCA!$D:$D,CCA!F:F,"N/A",0,1)</f>
        <v>0</v>
      </c>
      <c r="E66" s="49">
        <f>_xlfn.XLOOKUP($B66,CCA!$D:$D,CCA!G:G,"N/A",0,1)</f>
        <v>0</v>
      </c>
    </row>
    <row r="67" spans="1:5" ht="24">
      <c r="A67" s="43" t="s">
        <v>4059</v>
      </c>
      <c r="B67" s="43" t="s">
        <v>36</v>
      </c>
      <c r="C67" s="43" t="str">
        <f>_xlfn.XLOOKUP($B67,CCA!$D:$D,CCA!E:E,"N/A",0,1)</f>
        <v>A atividade cumpre os critérios definidos no Anexo A do regulamento 2021/2139 (https://eur-lex.europa.eu/legal-content/PT/TXT/?uri=CELEX:32021R2139), p. 140</v>
      </c>
      <c r="D67" s="49">
        <f>_xlfn.XLOOKUP($B67,CCA!$D:$D,CCA!F:F,"N/A",0,1)</f>
        <v>0</v>
      </c>
      <c r="E67" s="49">
        <f>_xlfn.XLOOKUP($B67,CCA!$D:$D,CCA!G:G,"N/A",0,1)</f>
        <v>0</v>
      </c>
    </row>
    <row r="68" spans="1:5" ht="24">
      <c r="A68" s="43" t="s">
        <v>4060</v>
      </c>
      <c r="B68" s="43" t="s">
        <v>36</v>
      </c>
      <c r="C68" s="43" t="str">
        <f>_xlfn.XLOOKUP($B68,CCA!$D:$D,CCA!E:E,"N/A",0,1)</f>
        <v>A atividade cumpre os critérios definidos no Anexo A do regulamento 2021/2139 (https://eur-lex.europa.eu/legal-content/PT/TXT/?uri=CELEX:32021R2139), p. 140</v>
      </c>
      <c r="D68" s="49">
        <f>_xlfn.XLOOKUP($B68,CCA!$D:$D,CCA!F:F,"N/A",0,1)</f>
        <v>0</v>
      </c>
      <c r="E68" s="49">
        <f>_xlfn.XLOOKUP($B68,CCA!$D:$D,CCA!G:G,"N/A",0,1)</f>
        <v>0</v>
      </c>
    </row>
    <row r="69" spans="1:5" ht="24">
      <c r="A69" s="43" t="s">
        <v>4061</v>
      </c>
      <c r="B69" s="43" t="s">
        <v>36</v>
      </c>
      <c r="C69" s="43" t="str">
        <f>_xlfn.XLOOKUP($B69,CCA!$D:$D,CCA!E:E,"N/A",0,1)</f>
        <v>A atividade cumpre os critérios definidos no Anexo A do regulamento 2021/2139 (https://eur-lex.europa.eu/legal-content/PT/TXT/?uri=CELEX:32021R2139), p. 140</v>
      </c>
      <c r="D69" s="49">
        <f>_xlfn.XLOOKUP($B69,CCA!$D:$D,CCA!F:F,"N/A",0,1)</f>
        <v>0</v>
      </c>
      <c r="E69" s="49">
        <f>_xlfn.XLOOKUP($B69,CCA!$D:$D,CCA!G:G,"N/A",0,1)</f>
        <v>0</v>
      </c>
    </row>
    <row r="70" spans="1:5" ht="24">
      <c r="A70" s="43" t="s">
        <v>4062</v>
      </c>
      <c r="B70" s="43" t="s">
        <v>36</v>
      </c>
      <c r="C70" s="43" t="str">
        <f>_xlfn.XLOOKUP($B70,CCA!$D:$D,CCA!E:E,"N/A",0,1)</f>
        <v>A atividade cumpre os critérios definidos no Anexo A do regulamento 2021/2139 (https://eur-lex.europa.eu/legal-content/PT/TXT/?uri=CELEX:32021R2139), p. 140</v>
      </c>
      <c r="D70" s="49">
        <f>_xlfn.XLOOKUP($B70,CCA!$D:$D,CCA!F:F,"N/A",0,1)</f>
        <v>0</v>
      </c>
      <c r="E70" s="49">
        <f>_xlfn.XLOOKUP($B70,CCA!$D:$D,CCA!G:G,"N/A",0,1)</f>
        <v>0</v>
      </c>
    </row>
    <row r="71" spans="1:5" ht="24">
      <c r="A71" s="43" t="s">
        <v>4063</v>
      </c>
      <c r="B71" s="43" t="s">
        <v>36</v>
      </c>
      <c r="C71" s="43" t="str">
        <f>_xlfn.XLOOKUP($B71,CCA!$D:$D,CCA!E:E,"N/A",0,1)</f>
        <v>A atividade cumpre os critérios definidos no Anexo A do regulamento 2021/2139 (https://eur-lex.europa.eu/legal-content/PT/TXT/?uri=CELEX:32021R2139), p. 140</v>
      </c>
      <c r="D71" s="49">
        <f>_xlfn.XLOOKUP($B71,CCA!$D:$D,CCA!F:F,"N/A",0,1)</f>
        <v>0</v>
      </c>
      <c r="E71" s="49">
        <f>_xlfn.XLOOKUP($B71,CCA!$D:$D,CCA!G:G,"N/A",0,1)</f>
        <v>0</v>
      </c>
    </row>
    <row r="72" spans="1:5" ht="24">
      <c r="A72" s="43" t="s">
        <v>2746</v>
      </c>
      <c r="B72" s="43" t="s">
        <v>36</v>
      </c>
      <c r="C72" s="43" t="str">
        <f>_xlfn.XLOOKUP($B72,CCA!$D:$D,CCA!E:E,"N/A",0,1)</f>
        <v>A atividade cumpre os critérios definidos no Anexo A do regulamento 2021/2139 (https://eur-lex.europa.eu/legal-content/PT/TXT/?uri=CELEX:32021R2139), p. 140</v>
      </c>
      <c r="D72" s="49">
        <f>_xlfn.XLOOKUP($B72,CCA!$D:$D,CCA!F:F,"N/A",0,1)</f>
        <v>0</v>
      </c>
      <c r="E72" s="49">
        <f>_xlfn.XLOOKUP($B72,CCA!$D:$D,CCA!G:G,"N/A",0,1)</f>
        <v>0</v>
      </c>
    </row>
    <row r="73" spans="1:5" ht="24">
      <c r="A73" s="43" t="s">
        <v>4064</v>
      </c>
      <c r="B73" s="43" t="s">
        <v>36</v>
      </c>
      <c r="C73" s="43" t="str">
        <f>_xlfn.XLOOKUP($B73,CCA!$D:$D,CCA!E:E,"N/A",0,1)</f>
        <v>A atividade cumpre os critérios definidos no Anexo A do regulamento 2021/2139 (https://eur-lex.europa.eu/legal-content/PT/TXT/?uri=CELEX:32021R2139), p. 140</v>
      </c>
      <c r="D73" s="49">
        <f>_xlfn.XLOOKUP($B73,CCA!$D:$D,CCA!F:F,"N/A",0,1)</f>
        <v>0</v>
      </c>
      <c r="E73" s="49">
        <f>_xlfn.XLOOKUP($B73,CCA!$D:$D,CCA!G:G,"N/A",0,1)</f>
        <v>0</v>
      </c>
    </row>
    <row r="74" spans="1:5" ht="24">
      <c r="A74" s="43" t="s">
        <v>4065</v>
      </c>
      <c r="B74" s="43" t="s">
        <v>36</v>
      </c>
      <c r="C74" s="43" t="str">
        <f>_xlfn.XLOOKUP($B74,CCA!$D:$D,CCA!E:E,"N/A",0,1)</f>
        <v>A atividade cumpre os critérios definidos no Anexo A do regulamento 2021/2139 (https://eur-lex.europa.eu/legal-content/PT/TXT/?uri=CELEX:32021R2139), p. 140</v>
      </c>
      <c r="D74" s="49">
        <f>_xlfn.XLOOKUP($B74,CCA!$D:$D,CCA!F:F,"N/A",0,1)</f>
        <v>0</v>
      </c>
      <c r="E74" s="49">
        <f>_xlfn.XLOOKUP($B74,CCA!$D:$D,CCA!G:G,"N/A",0,1)</f>
        <v>0</v>
      </c>
    </row>
    <row r="75" spans="1:5" ht="24">
      <c r="A75" s="43" t="s">
        <v>4066</v>
      </c>
      <c r="B75" s="43" t="s">
        <v>36</v>
      </c>
      <c r="C75" s="43" t="str">
        <f>_xlfn.XLOOKUP($B75,CCA!$D:$D,CCA!E:E,"N/A",0,1)</f>
        <v>A atividade cumpre os critérios definidos no Anexo A do regulamento 2021/2139 (https://eur-lex.europa.eu/legal-content/PT/TXT/?uri=CELEX:32021R2139), p. 140</v>
      </c>
      <c r="D75" s="49">
        <f>_xlfn.XLOOKUP($B75,CCA!$D:$D,CCA!F:F,"N/A",0,1)</f>
        <v>0</v>
      </c>
      <c r="E75" s="49">
        <f>_xlfn.XLOOKUP($B75,CCA!$D:$D,CCA!G:G,"N/A",0,1)</f>
        <v>0</v>
      </c>
    </row>
    <row r="76" spans="1:5" ht="24">
      <c r="A76" s="43" t="s">
        <v>4067</v>
      </c>
      <c r="B76" s="43" t="s">
        <v>36</v>
      </c>
      <c r="C76" s="43" t="str">
        <f>_xlfn.XLOOKUP($B76,CCA!$D:$D,CCA!E:E,"N/A",0,1)</f>
        <v>A atividade cumpre os critérios definidos no Anexo A do regulamento 2021/2139 (https://eur-lex.europa.eu/legal-content/PT/TXT/?uri=CELEX:32021R2139), p. 140</v>
      </c>
      <c r="D76" s="49">
        <f>_xlfn.XLOOKUP($B76,CCA!$D:$D,CCA!F:F,"N/A",0,1)</f>
        <v>0</v>
      </c>
      <c r="E76" s="49">
        <f>_xlfn.XLOOKUP($B76,CCA!$D:$D,CCA!G:G,"N/A",0,1)</f>
        <v>0</v>
      </c>
    </row>
    <row r="77" spans="1:5" ht="24">
      <c r="A77" s="43" t="s">
        <v>4068</v>
      </c>
      <c r="B77" s="43" t="s">
        <v>36</v>
      </c>
      <c r="C77" s="43" t="str">
        <f>_xlfn.XLOOKUP($B77,CCA!$D:$D,CCA!E:E,"N/A",0,1)</f>
        <v>A atividade cumpre os critérios definidos no Anexo A do regulamento 2021/2139 (https://eur-lex.europa.eu/legal-content/PT/TXT/?uri=CELEX:32021R2139), p. 140</v>
      </c>
      <c r="D77" s="49">
        <f>_xlfn.XLOOKUP($B77,CCA!$D:$D,CCA!F:F,"N/A",0,1)</f>
        <v>0</v>
      </c>
      <c r="E77" s="49">
        <f>_xlfn.XLOOKUP($B77,CCA!$D:$D,CCA!G:G,"N/A",0,1)</f>
        <v>0</v>
      </c>
    </row>
    <row r="78" spans="1:5" ht="24">
      <c r="A78" s="43" t="s">
        <v>4069</v>
      </c>
      <c r="B78" s="43" t="s">
        <v>36</v>
      </c>
      <c r="C78" s="43" t="str">
        <f>_xlfn.XLOOKUP($B78,CCA!$D:$D,CCA!E:E,"N/A",0,1)</f>
        <v>A atividade cumpre os critérios definidos no Anexo A do regulamento 2021/2139 (https://eur-lex.europa.eu/legal-content/PT/TXT/?uri=CELEX:32021R2139), p. 140</v>
      </c>
      <c r="D78" s="49">
        <f>_xlfn.XLOOKUP($B78,CCA!$D:$D,CCA!F:F,"N/A",0,1)</f>
        <v>0</v>
      </c>
      <c r="E78" s="49">
        <f>_xlfn.XLOOKUP($B78,CCA!$D:$D,CCA!G:G,"N/A",0,1)</f>
        <v>0</v>
      </c>
    </row>
    <row r="79" spans="1:5" ht="24">
      <c r="A79" s="43" t="s">
        <v>4070</v>
      </c>
      <c r="B79" s="43" t="s">
        <v>36</v>
      </c>
      <c r="C79" s="43" t="str">
        <f>_xlfn.XLOOKUP($B79,CCA!$D:$D,CCA!E:E,"N/A",0,1)</f>
        <v>A atividade cumpre os critérios definidos no Anexo A do regulamento 2021/2139 (https://eur-lex.europa.eu/legal-content/PT/TXT/?uri=CELEX:32021R2139), p. 140</v>
      </c>
      <c r="D79" s="49">
        <f>_xlfn.XLOOKUP($B79,CCA!$D:$D,CCA!F:F,"N/A",0,1)</f>
        <v>0</v>
      </c>
      <c r="E79" s="49">
        <f>_xlfn.XLOOKUP($B79,CCA!$D:$D,CCA!G:G,"N/A",0,1)</f>
        <v>0</v>
      </c>
    </row>
    <row r="80" spans="1:5" ht="24">
      <c r="A80" s="43" t="s">
        <v>4071</v>
      </c>
      <c r="B80" s="43" t="s">
        <v>36</v>
      </c>
      <c r="C80" s="43" t="str">
        <f>_xlfn.XLOOKUP($B80,CCA!$D:$D,CCA!E:E,"N/A",0,1)</f>
        <v>A atividade cumpre os critérios definidos no Anexo A do regulamento 2021/2139 (https://eur-lex.europa.eu/legal-content/PT/TXT/?uri=CELEX:32021R2139), p. 140</v>
      </c>
      <c r="D80" s="49">
        <f>_xlfn.XLOOKUP($B80,CCA!$D:$D,CCA!F:F,"N/A",0,1)</f>
        <v>0</v>
      </c>
      <c r="E80" s="49">
        <f>_xlfn.XLOOKUP($B80,CCA!$D:$D,CCA!G:G,"N/A",0,1)</f>
        <v>0</v>
      </c>
    </row>
    <row r="81" spans="1:5" ht="24">
      <c r="A81" s="43" t="s">
        <v>4072</v>
      </c>
      <c r="B81" s="43" t="s">
        <v>36</v>
      </c>
      <c r="C81" s="43" t="str">
        <f>_xlfn.XLOOKUP($B81,CCA!$D:$D,CCA!E:E,"N/A",0,1)</f>
        <v>A atividade cumpre os critérios definidos no Anexo A do regulamento 2021/2139 (https://eur-lex.europa.eu/legal-content/PT/TXT/?uri=CELEX:32021R2139), p. 140</v>
      </c>
      <c r="D81" s="49">
        <f>_xlfn.XLOOKUP($B81,CCA!$D:$D,CCA!F:F,"N/A",0,1)</f>
        <v>0</v>
      </c>
      <c r="E81" s="49">
        <f>_xlfn.XLOOKUP($B81,CCA!$D:$D,CCA!G:G,"N/A",0,1)</f>
        <v>0</v>
      </c>
    </row>
    <row r="82" spans="1:5" ht="24">
      <c r="A82" s="43" t="s">
        <v>4073</v>
      </c>
      <c r="B82" s="43" t="s">
        <v>36</v>
      </c>
      <c r="C82" s="43" t="str">
        <f>_xlfn.XLOOKUP($B82,CCA!$D:$D,CCA!E:E,"N/A",0,1)</f>
        <v>A atividade cumpre os critérios definidos no Anexo A do regulamento 2021/2139 (https://eur-lex.europa.eu/legal-content/PT/TXT/?uri=CELEX:32021R2139), p. 140</v>
      </c>
      <c r="D82" s="49">
        <f>_xlfn.XLOOKUP($B82,CCA!$D:$D,CCA!F:F,"N/A",0,1)</f>
        <v>0</v>
      </c>
      <c r="E82" s="49">
        <f>_xlfn.XLOOKUP($B82,CCA!$D:$D,CCA!G:G,"N/A",0,1)</f>
        <v>0</v>
      </c>
    </row>
    <row r="83" spans="1:5" ht="24">
      <c r="A83" s="43" t="s">
        <v>4074</v>
      </c>
      <c r="B83" s="43" t="s">
        <v>36</v>
      </c>
      <c r="C83" s="43" t="str">
        <f>_xlfn.XLOOKUP($B83,CCA!$D:$D,CCA!E:E,"N/A",0,1)</f>
        <v>A atividade cumpre os critérios definidos no Anexo A do regulamento 2021/2139 (https://eur-lex.europa.eu/legal-content/PT/TXT/?uri=CELEX:32021R2139), p. 140</v>
      </c>
      <c r="D83" s="49">
        <f>_xlfn.XLOOKUP($B83,CCA!$D:$D,CCA!F:F,"N/A",0,1)</f>
        <v>0</v>
      </c>
      <c r="E83" s="49">
        <f>_xlfn.XLOOKUP($B83,CCA!$D:$D,CCA!G:G,"N/A",0,1)</f>
        <v>0</v>
      </c>
    </row>
    <row r="84" spans="1:5" ht="24">
      <c r="A84" s="43" t="s">
        <v>4075</v>
      </c>
      <c r="B84" s="43" t="s">
        <v>36</v>
      </c>
      <c r="C84" s="43" t="str">
        <f>_xlfn.XLOOKUP($B84,CCA!$D:$D,CCA!E:E,"N/A",0,1)</f>
        <v>A atividade cumpre os critérios definidos no Anexo A do regulamento 2021/2139 (https://eur-lex.europa.eu/legal-content/PT/TXT/?uri=CELEX:32021R2139), p. 140</v>
      </c>
      <c r="D84" s="49">
        <f>_xlfn.XLOOKUP($B84,CCA!$D:$D,CCA!F:F,"N/A",0,1)</f>
        <v>0</v>
      </c>
      <c r="E84" s="49">
        <f>_xlfn.XLOOKUP($B84,CCA!$D:$D,CCA!G:G,"N/A",0,1)</f>
        <v>0</v>
      </c>
    </row>
    <row r="85" spans="1:5" ht="24">
      <c r="A85" s="43" t="s">
        <v>4076</v>
      </c>
      <c r="B85" s="43" t="s">
        <v>36</v>
      </c>
      <c r="C85" s="43" t="str">
        <f>_xlfn.XLOOKUP($B85,CCA!$D:$D,CCA!E:E,"N/A",0,1)</f>
        <v>A atividade cumpre os critérios definidos no Anexo A do regulamento 2021/2139 (https://eur-lex.europa.eu/legal-content/PT/TXT/?uri=CELEX:32021R2139), p. 140</v>
      </c>
      <c r="D85" s="49">
        <f>_xlfn.XLOOKUP($B85,CCA!$D:$D,CCA!F:F,"N/A",0,1)</f>
        <v>0</v>
      </c>
      <c r="E85" s="49">
        <f>_xlfn.XLOOKUP($B85,CCA!$D:$D,CCA!G:G,"N/A",0,1)</f>
        <v>0</v>
      </c>
    </row>
    <row r="86" spans="1:5" ht="24">
      <c r="A86" s="43" t="s">
        <v>4077</v>
      </c>
      <c r="B86" s="43" t="s">
        <v>36</v>
      </c>
      <c r="C86" s="43" t="str">
        <f>_xlfn.XLOOKUP($B86,CCA!$D:$D,CCA!E:E,"N/A",0,1)</f>
        <v>A atividade cumpre os critérios definidos no Anexo A do regulamento 2021/2139 (https://eur-lex.europa.eu/legal-content/PT/TXT/?uri=CELEX:32021R2139), p. 140</v>
      </c>
      <c r="D86" s="49">
        <f>_xlfn.XLOOKUP($B86,CCA!$D:$D,CCA!F:F,"N/A",0,1)</f>
        <v>0</v>
      </c>
      <c r="E86" s="49">
        <f>_xlfn.XLOOKUP($B86,CCA!$D:$D,CCA!G:G,"N/A",0,1)</f>
        <v>0</v>
      </c>
    </row>
    <row r="87" spans="1:5" ht="24">
      <c r="A87" s="43" t="s">
        <v>4078</v>
      </c>
      <c r="B87" s="43" t="s">
        <v>36</v>
      </c>
      <c r="C87" s="43" t="str">
        <f>_xlfn.XLOOKUP($B87,CCA!$D:$D,CCA!E:E,"N/A",0,1)</f>
        <v>A atividade cumpre os critérios definidos no Anexo A do regulamento 2021/2139 (https://eur-lex.europa.eu/legal-content/PT/TXT/?uri=CELEX:32021R2139), p. 140</v>
      </c>
      <c r="D87" s="49">
        <f>_xlfn.XLOOKUP($B87,CCA!$D:$D,CCA!F:F,"N/A",0,1)</f>
        <v>0</v>
      </c>
      <c r="E87" s="49">
        <f>_xlfn.XLOOKUP($B87,CCA!$D:$D,CCA!G:G,"N/A",0,1)</f>
        <v>0</v>
      </c>
    </row>
    <row r="88" spans="1:5" ht="24">
      <c r="A88" s="43" t="s">
        <v>4079</v>
      </c>
      <c r="B88" s="43" t="s">
        <v>36</v>
      </c>
      <c r="C88" s="43" t="str">
        <f>_xlfn.XLOOKUP($B88,CCA!$D:$D,CCA!E:E,"N/A",0,1)</f>
        <v>A atividade cumpre os critérios definidos no Anexo A do regulamento 2021/2139 (https://eur-lex.europa.eu/legal-content/PT/TXT/?uri=CELEX:32021R2139), p. 140</v>
      </c>
      <c r="D88" s="49">
        <f>_xlfn.XLOOKUP($B88,CCA!$D:$D,CCA!F:F,"N/A",0,1)</f>
        <v>0</v>
      </c>
      <c r="E88" s="49">
        <f>_xlfn.XLOOKUP($B88,CCA!$D:$D,CCA!G:G,"N/A",0,1)</f>
        <v>0</v>
      </c>
    </row>
    <row r="89" spans="1:5" ht="24">
      <c r="A89" s="43" t="s">
        <v>4080</v>
      </c>
      <c r="B89" s="43" t="s">
        <v>36</v>
      </c>
      <c r="C89" s="43" t="str">
        <f>_xlfn.XLOOKUP($B89,CCA!$D:$D,CCA!E:E,"N/A",0,1)</f>
        <v>A atividade cumpre os critérios definidos no Anexo A do regulamento 2021/2139 (https://eur-lex.europa.eu/legal-content/PT/TXT/?uri=CELEX:32021R2139), p. 140</v>
      </c>
      <c r="D89" s="49">
        <f>_xlfn.XLOOKUP($B89,CCA!$D:$D,CCA!F:F,"N/A",0,1)</f>
        <v>0</v>
      </c>
      <c r="E89" s="49">
        <f>_xlfn.XLOOKUP($B89,CCA!$D:$D,CCA!G:G,"N/A",0,1)</f>
        <v>0</v>
      </c>
    </row>
    <row r="90" spans="1:5" ht="24">
      <c r="A90" s="43" t="s">
        <v>4081</v>
      </c>
      <c r="B90" s="43" t="s">
        <v>36</v>
      </c>
      <c r="C90" s="43" t="str">
        <f>_xlfn.XLOOKUP($B90,CCA!$D:$D,CCA!E:E,"N/A",0,1)</f>
        <v>A atividade cumpre os critérios definidos no Anexo A do regulamento 2021/2139 (https://eur-lex.europa.eu/legal-content/PT/TXT/?uri=CELEX:32021R2139), p. 140</v>
      </c>
      <c r="D90" s="49">
        <f>_xlfn.XLOOKUP($B90,CCA!$D:$D,CCA!F:F,"N/A",0,1)</f>
        <v>0</v>
      </c>
      <c r="E90" s="49">
        <f>_xlfn.XLOOKUP($B90,CCA!$D:$D,CCA!G:G,"N/A",0,1)</f>
        <v>0</v>
      </c>
    </row>
    <row r="91" spans="1:5" ht="24">
      <c r="A91" s="43" t="s">
        <v>4082</v>
      </c>
      <c r="B91" s="43" t="s">
        <v>36</v>
      </c>
      <c r="C91" s="43" t="str">
        <f>_xlfn.XLOOKUP($B91,CCA!$D:$D,CCA!E:E,"N/A",0,1)</f>
        <v>A atividade cumpre os critérios definidos no Anexo A do regulamento 2021/2139 (https://eur-lex.europa.eu/legal-content/PT/TXT/?uri=CELEX:32021R2139), p. 140</v>
      </c>
      <c r="D91" s="49">
        <f>_xlfn.XLOOKUP($B91,CCA!$D:$D,CCA!F:F,"N/A",0,1)</f>
        <v>0</v>
      </c>
      <c r="E91" s="49">
        <f>_xlfn.XLOOKUP($B91,CCA!$D:$D,CCA!G:G,"N/A",0,1)</f>
        <v>0</v>
      </c>
    </row>
    <row r="92" spans="1:5" ht="24">
      <c r="A92" s="43" t="s">
        <v>4083</v>
      </c>
      <c r="B92" s="43" t="s">
        <v>36</v>
      </c>
      <c r="C92" s="43" t="str">
        <f>_xlfn.XLOOKUP($B92,CCA!$D:$D,CCA!E:E,"N/A",0,1)</f>
        <v>A atividade cumpre os critérios definidos no Anexo A do regulamento 2021/2139 (https://eur-lex.europa.eu/legal-content/PT/TXT/?uri=CELEX:32021R2139), p. 140</v>
      </c>
      <c r="D92" s="49">
        <f>_xlfn.XLOOKUP($B92,CCA!$D:$D,CCA!F:F,"N/A",0,1)</f>
        <v>0</v>
      </c>
      <c r="E92" s="49">
        <f>_xlfn.XLOOKUP($B92,CCA!$D:$D,CCA!G:G,"N/A",0,1)</f>
        <v>0</v>
      </c>
    </row>
    <row r="93" spans="1:5" ht="24">
      <c r="A93" s="43" t="s">
        <v>4084</v>
      </c>
      <c r="B93" s="43" t="s">
        <v>36</v>
      </c>
      <c r="C93" s="43" t="str">
        <f>_xlfn.XLOOKUP($B93,CCA!$D:$D,CCA!E:E,"N/A",0,1)</f>
        <v>A atividade cumpre os critérios definidos no Anexo A do regulamento 2021/2139 (https://eur-lex.europa.eu/legal-content/PT/TXT/?uri=CELEX:32021R2139), p. 140</v>
      </c>
      <c r="D93" s="49">
        <f>_xlfn.XLOOKUP($B93,CCA!$D:$D,CCA!F:F,"N/A",0,1)</f>
        <v>0</v>
      </c>
      <c r="E93" s="49">
        <f>_xlfn.XLOOKUP($B93,CCA!$D:$D,CCA!G:G,"N/A",0,1)</f>
        <v>0</v>
      </c>
    </row>
    <row r="94" spans="1:5" ht="24">
      <c r="A94" s="43" t="s">
        <v>4085</v>
      </c>
      <c r="B94" s="43" t="s">
        <v>36</v>
      </c>
      <c r="C94" s="43" t="str">
        <f>_xlfn.XLOOKUP($B94,CCA!$D:$D,CCA!E:E,"N/A",0,1)</f>
        <v>A atividade cumpre os critérios definidos no Anexo A do regulamento 2021/2139 (https://eur-lex.europa.eu/legal-content/PT/TXT/?uri=CELEX:32021R2139), p. 140</v>
      </c>
      <c r="D94" s="49">
        <f>_xlfn.XLOOKUP($B94,CCA!$D:$D,CCA!F:F,"N/A",0,1)</f>
        <v>0</v>
      </c>
      <c r="E94" s="49">
        <f>_xlfn.XLOOKUP($B94,CCA!$D:$D,CCA!G:G,"N/A",0,1)</f>
        <v>0</v>
      </c>
    </row>
    <row r="95" spans="1:5" ht="24">
      <c r="A95" s="43" t="s">
        <v>4086</v>
      </c>
      <c r="B95" s="43" t="s">
        <v>36</v>
      </c>
      <c r="C95" s="43" t="str">
        <f>_xlfn.XLOOKUP($B95,CCA!$D:$D,CCA!E:E,"N/A",0,1)</f>
        <v>A atividade cumpre os critérios definidos no Anexo A do regulamento 2021/2139 (https://eur-lex.europa.eu/legal-content/PT/TXT/?uri=CELEX:32021R2139), p. 140</v>
      </c>
      <c r="D95" s="49">
        <f>_xlfn.XLOOKUP($B95,CCA!$D:$D,CCA!F:F,"N/A",0,1)</f>
        <v>0</v>
      </c>
      <c r="E95" s="49">
        <f>_xlfn.XLOOKUP($B95,CCA!$D:$D,CCA!G:G,"N/A",0,1)</f>
        <v>0</v>
      </c>
    </row>
    <row r="96" spans="1:5" ht="24">
      <c r="A96" s="43" t="s">
        <v>4087</v>
      </c>
      <c r="B96" s="43" t="s">
        <v>36</v>
      </c>
      <c r="C96" s="43" t="str">
        <f>_xlfn.XLOOKUP($B96,CCA!$D:$D,CCA!E:E,"N/A",0,1)</f>
        <v>A atividade cumpre os critérios definidos no Anexo A do regulamento 2021/2139 (https://eur-lex.europa.eu/legal-content/PT/TXT/?uri=CELEX:32021R2139), p. 140</v>
      </c>
      <c r="D96" s="49">
        <f>_xlfn.XLOOKUP($B96,CCA!$D:$D,CCA!F:F,"N/A",0,1)</f>
        <v>0</v>
      </c>
      <c r="E96" s="49">
        <f>_xlfn.XLOOKUP($B96,CCA!$D:$D,CCA!G:G,"N/A",0,1)</f>
        <v>0</v>
      </c>
    </row>
    <row r="97" spans="1:5" ht="24">
      <c r="A97" s="43" t="s">
        <v>4088</v>
      </c>
      <c r="B97" s="43" t="s">
        <v>36</v>
      </c>
      <c r="C97" s="43" t="str">
        <f>_xlfn.XLOOKUP($B97,CCA!$D:$D,CCA!E:E,"N/A",0,1)</f>
        <v>A atividade cumpre os critérios definidos no Anexo A do regulamento 2021/2139 (https://eur-lex.europa.eu/legal-content/PT/TXT/?uri=CELEX:32021R2139), p. 140</v>
      </c>
      <c r="D97" s="49">
        <f>_xlfn.XLOOKUP($B97,CCA!$D:$D,CCA!F:F,"N/A",0,1)</f>
        <v>0</v>
      </c>
      <c r="E97" s="49">
        <f>_xlfn.XLOOKUP($B97,CCA!$D:$D,CCA!G:G,"N/A",0,1)</f>
        <v>0</v>
      </c>
    </row>
    <row r="98" spans="1:5" ht="24">
      <c r="A98" s="43" t="s">
        <v>4089</v>
      </c>
      <c r="B98" s="43" t="s">
        <v>36</v>
      </c>
      <c r="C98" s="43" t="str">
        <f>_xlfn.XLOOKUP($B98,CCA!$D:$D,CCA!E:E,"N/A",0,1)</f>
        <v>A atividade cumpre os critérios definidos no Anexo A do regulamento 2021/2139 (https://eur-lex.europa.eu/legal-content/PT/TXT/?uri=CELEX:32021R2139), p. 140</v>
      </c>
      <c r="D98" s="49">
        <f>_xlfn.XLOOKUP($B98,CCA!$D:$D,CCA!F:F,"N/A",0,1)</f>
        <v>0</v>
      </c>
      <c r="E98" s="49">
        <f>_xlfn.XLOOKUP($B98,CCA!$D:$D,CCA!G:G,"N/A",0,1)</f>
        <v>0</v>
      </c>
    </row>
    <row r="99" spans="1:5" ht="24">
      <c r="A99" s="43" t="s">
        <v>4090</v>
      </c>
      <c r="B99" s="43" t="s">
        <v>36</v>
      </c>
      <c r="C99" s="43" t="str">
        <f>_xlfn.XLOOKUP($B99,CCA!$D:$D,CCA!E:E,"N/A",0,1)</f>
        <v>A atividade cumpre os critérios definidos no Anexo A do regulamento 2021/2139 (https://eur-lex.europa.eu/legal-content/PT/TXT/?uri=CELEX:32021R2139), p. 140</v>
      </c>
      <c r="D99" s="49">
        <f>_xlfn.XLOOKUP($B99,CCA!$D:$D,CCA!F:F,"N/A",0,1)</f>
        <v>0</v>
      </c>
      <c r="E99" s="49">
        <f>_xlfn.XLOOKUP($B99,CCA!$D:$D,CCA!G:G,"N/A",0,1)</f>
        <v>0</v>
      </c>
    </row>
    <row r="100" spans="1:5" ht="36">
      <c r="A100" s="43" t="s">
        <v>4091</v>
      </c>
      <c r="B100" s="43" t="s">
        <v>704</v>
      </c>
      <c r="C100" s="43" t="str">
        <f>_xlfn.XLOOKUP($B100,CCA!$D:$D,CCA!E:E,"N/A",0,1)</f>
        <v>A tecnologia, produto ou outra solução investigada cumpre os critérios definidos no Anexo A do regulamento 2021/2139 (https://eur-lex.europa.eu/legal-content/PT/TXT/?uri=CELEX:32021R2139), p. 140</v>
      </c>
      <c r="D100" s="49">
        <f>_xlfn.XLOOKUP($B100,CCA!$D:$D,CCA!F:F,"N/A",0,1)</f>
        <v>0</v>
      </c>
      <c r="E100" s="49">
        <f>_xlfn.XLOOKUP($B100,CCA!$D:$D,CCA!G:G,"N/A",0,1)</f>
        <v>0</v>
      </c>
    </row>
    <row r="101" spans="1:5" ht="36">
      <c r="A101" s="43" t="s">
        <v>4092</v>
      </c>
      <c r="B101" s="43" t="s">
        <v>704</v>
      </c>
      <c r="C101" s="43" t="str">
        <f>_xlfn.XLOOKUP($B101,CCA!$D:$D,CCA!E:E,"N/A",0,1)</f>
        <v>A tecnologia, produto ou outra solução investigada cumpre os critérios definidos no Anexo A do regulamento 2021/2139 (https://eur-lex.europa.eu/legal-content/PT/TXT/?uri=CELEX:32021R2139), p. 140</v>
      </c>
      <c r="D101" s="49">
        <f>_xlfn.XLOOKUP($B101,CCA!$D:$D,CCA!F:F,"N/A",0,1)</f>
        <v>0</v>
      </c>
      <c r="E101" s="49">
        <f>_xlfn.XLOOKUP($B101,CCA!$D:$D,CCA!G:G,"N/A",0,1)</f>
        <v>0</v>
      </c>
    </row>
    <row r="102" spans="1:5" ht="24">
      <c r="A102" s="43" t="s">
        <v>4093</v>
      </c>
      <c r="B102" s="43" t="s">
        <v>36</v>
      </c>
      <c r="C102" s="43" t="str">
        <f>_xlfn.XLOOKUP($B102,CCA!$D:$D,CCA!E:E,"N/A",0,1)</f>
        <v>A atividade cumpre os critérios definidos no Anexo A do regulamento 2021/2139 (https://eur-lex.europa.eu/legal-content/PT/TXT/?uri=CELEX:32021R2139), p. 140</v>
      </c>
      <c r="D102" s="49">
        <f>_xlfn.XLOOKUP($B102,CCA!$D:$D,CCA!F:F,"N/A",0,1)</f>
        <v>0</v>
      </c>
      <c r="E102" s="49">
        <f>_xlfn.XLOOKUP($B102,CCA!$D:$D,CCA!G:G,"N/A",0,1)</f>
        <v>0</v>
      </c>
    </row>
    <row r="103" spans="1:5" ht="36">
      <c r="A103" s="43" t="s">
        <v>4114</v>
      </c>
      <c r="B103" s="43" t="s">
        <v>36</v>
      </c>
      <c r="C103" s="43" t="str">
        <f>_xlfn.XLOOKUP($B103,CCA!$D:$D,CCA!E:E,"N/A",0,1)</f>
        <v>A atividade cumpre os critérios definidos no Anexo A do regulamento 2021/2139 (https://eur-lex.europa.eu/legal-content/PT/TXT/?uri=CELEX:32021R2139), p. 140</v>
      </c>
      <c r="D103" s="49">
        <f>_xlfn.XLOOKUP($B103,CCA!$D:$D,CCA!F:F,"N/A",0,1)</f>
        <v>0</v>
      </c>
      <c r="E103" s="49">
        <f>_xlfn.XLOOKUP($B103,CCA!$D:$D,CCA!G:G,"N/A",0,1)</f>
        <v>0</v>
      </c>
    </row>
    <row r="104" spans="1:5" ht="24">
      <c r="A104" s="43" t="s">
        <v>4115</v>
      </c>
      <c r="B104" s="43" t="s">
        <v>36</v>
      </c>
      <c r="C104" s="43" t="str">
        <f>_xlfn.XLOOKUP($B104,CCA!$D:$D,CCA!E:E,"N/A",0,1)</f>
        <v>A atividade cumpre os critérios definidos no Anexo A do regulamento 2021/2139 (https://eur-lex.europa.eu/legal-content/PT/TXT/?uri=CELEX:32021R2139), p. 140</v>
      </c>
      <c r="D104" s="49">
        <f>_xlfn.XLOOKUP($B104,CCA!$D:$D,CCA!F:F,"N/A",0,1)</f>
        <v>0</v>
      </c>
      <c r="E104" s="49">
        <f>_xlfn.XLOOKUP($B104,CCA!$D:$D,CCA!G:G,"N/A",0,1)</f>
        <v>0</v>
      </c>
    </row>
    <row r="105" spans="1:5" ht="24">
      <c r="A105" s="43" t="s">
        <v>4116</v>
      </c>
      <c r="B105" s="43" t="s">
        <v>36</v>
      </c>
      <c r="C105" s="43" t="str">
        <f>_xlfn.XLOOKUP($B105,CCA!$D:$D,CCA!E:E,"N/A",0,1)</f>
        <v>A atividade cumpre os critérios definidos no Anexo A do regulamento 2021/2139 (https://eur-lex.europa.eu/legal-content/PT/TXT/?uri=CELEX:32021R2139), p. 140</v>
      </c>
      <c r="D105" s="49">
        <f>_xlfn.XLOOKUP($B105,CCA!$D:$D,CCA!F:F,"N/A",0,1)</f>
        <v>0</v>
      </c>
      <c r="E105" s="49">
        <f>_xlfn.XLOOKUP($B105,CCA!$D:$D,CCA!G:G,"N/A",0,1)</f>
        <v>0</v>
      </c>
    </row>
    <row r="106" spans="1:5" ht="24">
      <c r="A106" s="43" t="s">
        <v>4117</v>
      </c>
      <c r="B106" s="43" t="s">
        <v>36</v>
      </c>
      <c r="C106" s="43" t="str">
        <f>_xlfn.XLOOKUP($B106,CCA!$D:$D,CCA!E:E,"N/A",0,1)</f>
        <v>A atividade cumpre os critérios definidos no Anexo A do regulamento 2021/2139 (https://eur-lex.europa.eu/legal-content/PT/TXT/?uri=CELEX:32021R2139), p. 140</v>
      </c>
      <c r="D106" s="49">
        <f>_xlfn.XLOOKUP($B106,CCA!$D:$D,CCA!F:F,"N/A",0,1)</f>
        <v>0</v>
      </c>
      <c r="E106" s="49">
        <f>_xlfn.XLOOKUP($B106,CCA!$D:$D,CCA!G:G,"N/A",0,1)</f>
        <v>0</v>
      </c>
    </row>
    <row r="107" spans="1:5" ht="24">
      <c r="A107" s="43" t="s">
        <v>4118</v>
      </c>
      <c r="B107" s="43" t="s">
        <v>36</v>
      </c>
      <c r="C107" s="43" t="str">
        <f>_xlfn.XLOOKUP($B107,CCA!$D:$D,CCA!E:E,"N/A",0,1)</f>
        <v>A atividade cumpre os critérios definidos no Anexo A do regulamento 2021/2139 (https://eur-lex.europa.eu/legal-content/PT/TXT/?uri=CELEX:32021R2139), p. 140</v>
      </c>
      <c r="D107" s="49">
        <f>_xlfn.XLOOKUP($B107,CCA!$D:$D,CCA!F:F,"N/A",0,1)</f>
        <v>0</v>
      </c>
      <c r="E107" s="49">
        <f>_xlfn.XLOOKUP($B107,CCA!$D:$D,CCA!G:G,"N/A",0,1)</f>
        <v>0</v>
      </c>
    </row>
    <row r="108" spans="1:5" ht="24">
      <c r="A108" s="43" t="s">
        <v>4119</v>
      </c>
      <c r="B108" s="43" t="s">
        <v>36</v>
      </c>
      <c r="C108" s="43" t="str">
        <f>_xlfn.XLOOKUP($B108,CCA!$D:$D,CCA!E:E,"N/A",0,1)</f>
        <v>A atividade cumpre os critérios definidos no Anexo A do regulamento 2021/2139 (https://eur-lex.europa.eu/legal-content/PT/TXT/?uri=CELEX:32021R2139), p. 140</v>
      </c>
      <c r="D108" s="49">
        <f>_xlfn.XLOOKUP($B108,CCA!$D:$D,CCA!F:F,"N/A",0,1)</f>
        <v>0</v>
      </c>
      <c r="E108" s="49">
        <f>_xlfn.XLOOKUP($B108,CCA!$D:$D,CCA!G:G,"N/A",0,1)</f>
        <v>0</v>
      </c>
    </row>
    <row r="109" spans="1:5" ht="24">
      <c r="A109" s="43" t="s">
        <v>1996</v>
      </c>
      <c r="B109" s="43" t="s">
        <v>1289</v>
      </c>
      <c r="C109" s="43" t="str">
        <f>_xlfn.XLOOKUP($B109,CCA!$D:$D,CCA!E:E,"N/A",0,1)</f>
        <v>A atividade cumpre os critérios definidos no Anexo A do regulamento 2021/2139 (https://eur-lex.europa.eu/legal-content/PT/TXT/?uri=CELEX:32021R2139), p. 140</v>
      </c>
      <c r="D109" s="49">
        <f>_xlfn.XLOOKUP($B109,CCA!$D:$D,CCA!F:F,"N/A",0,1)</f>
        <v>0</v>
      </c>
      <c r="E109" s="49">
        <f>_xlfn.XLOOKUP($B109,CCA!$D:$D,CCA!G:G,"N/A",0,1)</f>
        <v>0</v>
      </c>
    </row>
    <row r="110" spans="1:5" ht="24">
      <c r="A110" s="43" t="s">
        <v>4120</v>
      </c>
      <c r="B110" s="43" t="s">
        <v>36</v>
      </c>
      <c r="C110" s="43" t="str">
        <f>_xlfn.XLOOKUP($B110,CCA!$D:$D,CCA!E:E,"N/A",0,1)</f>
        <v>A atividade cumpre os critérios definidos no Anexo A do regulamento 2021/2139 (https://eur-lex.europa.eu/legal-content/PT/TXT/?uri=CELEX:32021R2139), p. 140</v>
      </c>
      <c r="D110" s="49">
        <f>_xlfn.XLOOKUP($B110,CCA!$D:$D,CCA!F:F,"N/A",0,1)</f>
        <v>0</v>
      </c>
      <c r="E110" s="49">
        <f>_xlfn.XLOOKUP($B110,CCA!$D:$D,CCA!G:G,"N/A",0,1)</f>
        <v>0</v>
      </c>
    </row>
    <row r="111" spans="1:5" ht="24">
      <c r="A111" s="43" t="s">
        <v>4121</v>
      </c>
      <c r="B111" s="43" t="s">
        <v>36</v>
      </c>
      <c r="C111" s="43" t="str">
        <f>_xlfn.XLOOKUP($B111,CCA!$D:$D,CCA!E:E,"N/A",0,1)</f>
        <v>A atividade cumpre os critérios definidos no Anexo A do regulamento 2021/2139 (https://eur-lex.europa.eu/legal-content/PT/TXT/?uri=CELEX:32021R2139), p. 140</v>
      </c>
      <c r="D111" s="49">
        <f>_xlfn.XLOOKUP($B111,CCA!$D:$D,CCA!F:F,"N/A",0,1)</f>
        <v>0</v>
      </c>
      <c r="E111" s="49">
        <f>_xlfn.XLOOKUP($B111,CCA!$D:$D,CCA!G:G,"N/A",0,1)</f>
        <v>0</v>
      </c>
    </row>
    <row r="112" spans="1:5" ht="24">
      <c r="A112" s="43" t="s">
        <v>4122</v>
      </c>
      <c r="B112" s="43" t="s">
        <v>36</v>
      </c>
      <c r="C112" s="43" t="str">
        <f>_xlfn.XLOOKUP($B112,CCA!$D:$D,CCA!E:E,"N/A",0,1)</f>
        <v>A atividade cumpre os critérios definidos no Anexo A do regulamento 2021/2139 (https://eur-lex.europa.eu/legal-content/PT/TXT/?uri=CELEX:32021R2139), p. 140</v>
      </c>
      <c r="D112" s="49">
        <f>_xlfn.XLOOKUP($B112,CCA!$D:$D,CCA!F:F,"N/A",0,1)</f>
        <v>0</v>
      </c>
      <c r="E112" s="49">
        <f>_xlfn.XLOOKUP($B112,CCA!$D:$D,CCA!G:G,"N/A",0,1)</f>
        <v>0</v>
      </c>
    </row>
    <row r="113" spans="1:5" ht="24">
      <c r="A113" s="43" t="s">
        <v>4123</v>
      </c>
      <c r="B113" s="43" t="s">
        <v>36</v>
      </c>
      <c r="C113" s="43" t="str">
        <f>_xlfn.XLOOKUP($B113,CCA!$D:$D,CCA!E:E,"N/A",0,1)</f>
        <v>A atividade cumpre os critérios definidos no Anexo A do regulamento 2021/2139 (https://eur-lex.europa.eu/legal-content/PT/TXT/?uri=CELEX:32021R2139), p. 140</v>
      </c>
      <c r="D113" s="49">
        <f>_xlfn.XLOOKUP($B113,CCA!$D:$D,CCA!F:F,"N/A",0,1)</f>
        <v>0</v>
      </c>
      <c r="E113" s="49">
        <f>_xlfn.XLOOKUP($B113,CCA!$D:$D,CCA!G:G,"N/A",0,1)</f>
        <v>0</v>
      </c>
    </row>
    <row r="114" spans="1:5" ht="24">
      <c r="A114" s="43" t="s">
        <v>4124</v>
      </c>
      <c r="B114" s="43" t="s">
        <v>36</v>
      </c>
      <c r="C114" s="43" t="str">
        <f>_xlfn.XLOOKUP($B114,CCA!$D:$D,CCA!E:E,"N/A",0,1)</f>
        <v>A atividade cumpre os critérios definidos no Anexo A do regulamento 2021/2139 (https://eur-lex.europa.eu/legal-content/PT/TXT/?uri=CELEX:32021R2139), p. 140</v>
      </c>
      <c r="D114" s="49">
        <f>_xlfn.XLOOKUP($B114,CCA!$D:$D,CCA!F:F,"N/A",0,1)</f>
        <v>0</v>
      </c>
      <c r="E114" s="49">
        <f>_xlfn.XLOOKUP($B114,CCA!$D:$D,CCA!G:G,"N/A",0,1)</f>
        <v>0</v>
      </c>
    </row>
    <row r="115" spans="1:5" ht="24">
      <c r="A115" s="43" t="s">
        <v>4125</v>
      </c>
      <c r="B115" s="43" t="s">
        <v>36</v>
      </c>
      <c r="C115" s="43" t="str">
        <f>_xlfn.XLOOKUP($B115,CCA!$D:$D,CCA!E:E,"N/A",0,1)</f>
        <v>A atividade cumpre os critérios definidos no Anexo A do regulamento 2021/2139 (https://eur-lex.europa.eu/legal-content/PT/TXT/?uri=CELEX:32021R2139), p. 140</v>
      </c>
      <c r="D115" s="49">
        <f>_xlfn.XLOOKUP($B115,CCA!$D:$D,CCA!F:F,"N/A",0,1)</f>
        <v>0</v>
      </c>
      <c r="E115" s="49">
        <f>_xlfn.XLOOKUP($B115,CCA!$D:$D,CCA!G:G,"N/A",0,1)</f>
        <v>0</v>
      </c>
    </row>
    <row r="116" spans="1:5" ht="24">
      <c r="A116" s="43" t="s">
        <v>4126</v>
      </c>
      <c r="B116" s="43" t="s">
        <v>36</v>
      </c>
      <c r="C116" s="43" t="str">
        <f>_xlfn.XLOOKUP($B116,CCA!$D:$D,CCA!E:E,"N/A",0,1)</f>
        <v>A atividade cumpre os critérios definidos no Anexo A do regulamento 2021/2139 (https://eur-lex.europa.eu/legal-content/PT/TXT/?uri=CELEX:32021R2139), p. 140</v>
      </c>
      <c r="D116" s="49">
        <f>_xlfn.XLOOKUP($B116,CCA!$D:$D,CCA!F:F,"N/A",0,1)</f>
        <v>0</v>
      </c>
      <c r="E116" s="49">
        <f>_xlfn.XLOOKUP($B116,CCA!$D:$D,CCA!G:G,"N/A",0,1)</f>
        <v>0</v>
      </c>
    </row>
    <row r="117" spans="1:5" ht="24">
      <c r="A117" s="43" t="s">
        <v>4127</v>
      </c>
      <c r="B117" s="43" t="s">
        <v>36</v>
      </c>
      <c r="C117" s="43" t="str">
        <f>_xlfn.XLOOKUP($B117,CCA!$D:$D,CCA!E:E,"N/A",0,1)</f>
        <v>A atividade cumpre os critérios definidos no Anexo A do regulamento 2021/2139 (https://eur-lex.europa.eu/legal-content/PT/TXT/?uri=CELEX:32021R2139), p. 140</v>
      </c>
      <c r="D117" s="49">
        <f>_xlfn.XLOOKUP($B117,CCA!$D:$D,CCA!F:F,"N/A",0,1)</f>
        <v>0</v>
      </c>
      <c r="E117" s="49">
        <f>_xlfn.XLOOKUP($B117,CCA!$D:$D,CCA!G:G,"N/A",0,1)</f>
        <v>0</v>
      </c>
    </row>
    <row r="118" spans="1:5" ht="24">
      <c r="A118" s="43" t="s">
        <v>4128</v>
      </c>
      <c r="B118" s="43" t="s">
        <v>36</v>
      </c>
      <c r="C118" s="43" t="str">
        <f>_xlfn.XLOOKUP($B118,CCA!$D:$D,CCA!E:E,"N/A",0,1)</f>
        <v>A atividade cumpre os critérios definidos no Anexo A do regulamento 2021/2139 (https://eur-lex.europa.eu/legal-content/PT/TXT/?uri=CELEX:32021R2139), p. 140</v>
      </c>
      <c r="D118" s="49">
        <f>_xlfn.XLOOKUP($B118,CCA!$D:$D,CCA!F:F,"N/A",0,1)</f>
        <v>0</v>
      </c>
      <c r="E118" s="49">
        <f>_xlfn.XLOOKUP($B118,CCA!$D:$D,CCA!G:G,"N/A",0,1)</f>
        <v>0</v>
      </c>
    </row>
    <row r="119" spans="1:5" ht="24">
      <c r="A119" s="43" t="s">
        <v>4129</v>
      </c>
      <c r="B119" s="43" t="s">
        <v>36</v>
      </c>
      <c r="C119" s="43" t="str">
        <f>_xlfn.XLOOKUP($B119,CCA!$D:$D,CCA!E:E,"N/A",0,1)</f>
        <v>A atividade cumpre os critérios definidos no Anexo A do regulamento 2021/2139 (https://eur-lex.europa.eu/legal-content/PT/TXT/?uri=CELEX:32021R2139), p. 140</v>
      </c>
      <c r="D119" s="49">
        <f>_xlfn.XLOOKUP($B119,CCA!$D:$D,CCA!F:F,"N/A",0,1)</f>
        <v>0</v>
      </c>
      <c r="E119" s="49">
        <f>_xlfn.XLOOKUP($B119,CCA!$D:$D,CCA!G:G,"N/A",0,1)</f>
        <v>0</v>
      </c>
    </row>
    <row r="120" spans="1:5" ht="24">
      <c r="A120" s="43" t="s">
        <v>4130</v>
      </c>
      <c r="B120" s="43" t="s">
        <v>36</v>
      </c>
      <c r="C120" s="43" t="str">
        <f>_xlfn.XLOOKUP($B120,CCA!$D:$D,CCA!E:E,"N/A",0,1)</f>
        <v>A atividade cumpre os critérios definidos no Anexo A do regulamento 2021/2139 (https://eur-lex.europa.eu/legal-content/PT/TXT/?uri=CELEX:32021R2139), p. 140</v>
      </c>
      <c r="D120" s="49">
        <f>_xlfn.XLOOKUP($B120,CCA!$D:$D,CCA!F:F,"N/A",0,1)</f>
        <v>0</v>
      </c>
      <c r="E120" s="49">
        <f>_xlfn.XLOOKUP($B120,CCA!$D:$D,CCA!G:G,"N/A",0,1)</f>
        <v>0</v>
      </c>
    </row>
    <row r="121" spans="1:5" ht="24">
      <c r="A121" s="43" t="s">
        <v>4131</v>
      </c>
      <c r="B121" s="43" t="s">
        <v>36</v>
      </c>
      <c r="C121" s="43" t="str">
        <f>_xlfn.XLOOKUP($B121,CCA!$D:$D,CCA!E:E,"N/A",0,1)</f>
        <v>A atividade cumpre os critérios definidos no Anexo A do regulamento 2021/2139 (https://eur-lex.europa.eu/legal-content/PT/TXT/?uri=CELEX:32021R2139), p. 140</v>
      </c>
      <c r="D121" s="49">
        <f>_xlfn.XLOOKUP($B121,CCA!$D:$D,CCA!F:F,"N/A",0,1)</f>
        <v>0</v>
      </c>
      <c r="E121" s="49">
        <f>_xlfn.XLOOKUP($B121,CCA!$D:$D,CCA!G:G,"N/A",0,1)</f>
        <v>0</v>
      </c>
    </row>
    <row r="122" spans="1:5" ht="24">
      <c r="A122" s="43" t="s">
        <v>4132</v>
      </c>
      <c r="B122" s="43" t="s">
        <v>36</v>
      </c>
      <c r="C122" s="43" t="str">
        <f>_xlfn.XLOOKUP($B122,CCA!$D:$D,CCA!E:E,"N/A",0,1)</f>
        <v>A atividade cumpre os critérios definidos no Anexo A do regulamento 2021/2139 (https://eur-lex.europa.eu/legal-content/PT/TXT/?uri=CELEX:32021R2139), p. 140</v>
      </c>
      <c r="D122" s="49">
        <f>_xlfn.XLOOKUP($B122,CCA!$D:$D,CCA!F:F,"N/A",0,1)</f>
        <v>0</v>
      </c>
      <c r="E122" s="49">
        <f>_xlfn.XLOOKUP($B122,CCA!$D:$D,CCA!G:G,"N/A",0,1)</f>
        <v>0</v>
      </c>
    </row>
    <row r="123" spans="1:5" ht="24">
      <c r="A123" s="43" t="s">
        <v>4133</v>
      </c>
      <c r="B123" s="43" t="s">
        <v>36</v>
      </c>
      <c r="C123" s="43" t="str">
        <f>_xlfn.XLOOKUP($B123,CCA!$D:$D,CCA!E:E,"N/A",0,1)</f>
        <v>A atividade cumpre os critérios definidos no Anexo A do regulamento 2021/2139 (https://eur-lex.europa.eu/legal-content/PT/TXT/?uri=CELEX:32021R2139), p. 140</v>
      </c>
      <c r="D123" s="49">
        <f>_xlfn.XLOOKUP($B123,CCA!$D:$D,CCA!F:F,"N/A",0,1)</f>
        <v>0</v>
      </c>
      <c r="E123" s="49">
        <f>_xlfn.XLOOKUP($B123,CCA!$D:$D,CCA!G:G,"N/A",0,1)</f>
        <v>0</v>
      </c>
    </row>
    <row r="124" spans="1:5" ht="24">
      <c r="A124" s="43" t="s">
        <v>4134</v>
      </c>
      <c r="B124" s="43" t="s">
        <v>36</v>
      </c>
      <c r="C124" s="43" t="str">
        <f>_xlfn.XLOOKUP($B124,CCA!$D:$D,CCA!E:E,"N/A",0,1)</f>
        <v>A atividade cumpre os critérios definidos no Anexo A do regulamento 2021/2139 (https://eur-lex.europa.eu/legal-content/PT/TXT/?uri=CELEX:32021R2139), p. 140</v>
      </c>
      <c r="D124" s="49">
        <f>_xlfn.XLOOKUP($B124,CCA!$D:$D,CCA!F:F,"N/A",0,1)</f>
        <v>0</v>
      </c>
      <c r="E124" s="49">
        <f>_xlfn.XLOOKUP($B124,CCA!$D:$D,CCA!G:G,"N/A",0,1)</f>
        <v>0</v>
      </c>
    </row>
    <row r="125" spans="1:5" ht="24">
      <c r="A125" s="43" t="s">
        <v>4135</v>
      </c>
      <c r="B125" s="43" t="s">
        <v>36</v>
      </c>
      <c r="C125" s="43" t="str">
        <f>_xlfn.XLOOKUP($B125,CCA!$D:$D,CCA!E:E,"N/A",0,1)</f>
        <v>A atividade cumpre os critérios definidos no Anexo A do regulamento 2021/2139 (https://eur-lex.europa.eu/legal-content/PT/TXT/?uri=CELEX:32021R2139), p. 140</v>
      </c>
      <c r="D125" s="49">
        <f>_xlfn.XLOOKUP($B125,CCA!$D:$D,CCA!F:F,"N/A",0,1)</f>
        <v>0</v>
      </c>
      <c r="E125" s="49">
        <f>_xlfn.XLOOKUP($B125,CCA!$D:$D,CCA!G:G,"N/A",0,1)</f>
        <v>0</v>
      </c>
    </row>
    <row r="126" spans="1:5" ht="24">
      <c r="A126" s="43" t="s">
        <v>4136</v>
      </c>
      <c r="B126" s="43" t="s">
        <v>36</v>
      </c>
      <c r="C126" s="43" t="str">
        <f>_xlfn.XLOOKUP($B126,CCA!$D:$D,CCA!E:E,"N/A",0,1)</f>
        <v>A atividade cumpre os critérios definidos no Anexo A do regulamento 2021/2139 (https://eur-lex.europa.eu/legal-content/PT/TXT/?uri=CELEX:32021R2139), p. 140</v>
      </c>
      <c r="D126" s="49">
        <f>_xlfn.XLOOKUP($B126,CCA!$D:$D,CCA!F:F,"N/A",0,1)</f>
        <v>0</v>
      </c>
      <c r="E126" s="49">
        <f>_xlfn.XLOOKUP($B126,CCA!$D:$D,CCA!G:G,"N/A",0,1)</f>
        <v>0</v>
      </c>
    </row>
    <row r="127" spans="1:5" ht="24">
      <c r="A127" s="43" t="s">
        <v>4137</v>
      </c>
      <c r="B127" s="43" t="s">
        <v>36</v>
      </c>
      <c r="C127" s="43" t="str">
        <f>_xlfn.XLOOKUP($B127,CCA!$D:$D,CCA!E:E,"N/A",0,1)</f>
        <v>A atividade cumpre os critérios definidos no Anexo A do regulamento 2021/2139 (https://eur-lex.europa.eu/legal-content/PT/TXT/?uri=CELEX:32021R2139), p. 140</v>
      </c>
      <c r="D127" s="49">
        <f>_xlfn.XLOOKUP($B127,CCA!$D:$D,CCA!F:F,"N/A",0,1)</f>
        <v>0</v>
      </c>
      <c r="E127" s="49">
        <f>_xlfn.XLOOKUP($B127,CCA!$D:$D,CCA!G:G,"N/A",0,1)</f>
        <v>0</v>
      </c>
    </row>
    <row r="128" spans="1:5" ht="24">
      <c r="A128" s="43" t="s">
        <v>4138</v>
      </c>
      <c r="B128" s="43" t="s">
        <v>36</v>
      </c>
      <c r="C128" s="43" t="str">
        <f>_xlfn.XLOOKUP($B128,CCA!$D:$D,CCA!E:E,"N/A",0,1)</f>
        <v>A atividade cumpre os critérios definidos no Anexo A do regulamento 2021/2139 (https://eur-lex.europa.eu/legal-content/PT/TXT/?uri=CELEX:32021R2139), p. 140</v>
      </c>
      <c r="D128" s="49">
        <f>_xlfn.XLOOKUP($B128,CCA!$D:$D,CCA!F:F,"N/A",0,1)</f>
        <v>0</v>
      </c>
      <c r="E128" s="49">
        <f>_xlfn.XLOOKUP($B128,CCA!$D:$D,CCA!G:G,"N/A",0,1)</f>
        <v>0</v>
      </c>
    </row>
    <row r="129" spans="1:5" ht="24">
      <c r="A129" s="43" t="s">
        <v>4139</v>
      </c>
      <c r="B129" s="43" t="s">
        <v>36</v>
      </c>
      <c r="C129" s="43" t="str">
        <f>_xlfn.XLOOKUP($B129,CCA!$D:$D,CCA!E:E,"N/A",0,1)</f>
        <v>A atividade cumpre os critérios definidos no Anexo A do regulamento 2021/2139 (https://eur-lex.europa.eu/legal-content/PT/TXT/?uri=CELEX:32021R2139), p. 140</v>
      </c>
      <c r="D129" s="49">
        <f>_xlfn.XLOOKUP($B129,CCA!$D:$D,CCA!F:F,"N/A",0,1)</f>
        <v>0</v>
      </c>
      <c r="E129" s="49">
        <f>_xlfn.XLOOKUP($B129,CCA!$D:$D,CCA!G:G,"N/A",0,1)</f>
        <v>0</v>
      </c>
    </row>
    <row r="130" spans="1:5" ht="24">
      <c r="A130" s="43" t="s">
        <v>4140</v>
      </c>
      <c r="B130" s="43" t="s">
        <v>36</v>
      </c>
      <c r="C130" s="43" t="str">
        <f>_xlfn.XLOOKUP($B130,CCA!$D:$D,CCA!E:E,"N/A",0,1)</f>
        <v>A atividade cumpre os critérios definidos no Anexo A do regulamento 2021/2139 (https://eur-lex.europa.eu/legal-content/PT/TXT/?uri=CELEX:32021R2139), p. 140</v>
      </c>
      <c r="D130" s="49">
        <f>_xlfn.XLOOKUP($B130,CCA!$D:$D,CCA!F:F,"N/A",0,1)</f>
        <v>0</v>
      </c>
      <c r="E130" s="49">
        <f>_xlfn.XLOOKUP($B130,CCA!$D:$D,CCA!G:G,"N/A",0,1)</f>
        <v>0</v>
      </c>
    </row>
    <row r="131" spans="1:5" ht="24">
      <c r="A131" s="43" t="s">
        <v>4141</v>
      </c>
      <c r="B131" s="43" t="s">
        <v>36</v>
      </c>
      <c r="C131" s="43" t="str">
        <f>_xlfn.XLOOKUP($B131,CCA!$D:$D,CCA!E:E,"N/A",0,1)</f>
        <v>A atividade cumpre os critérios definidos no Anexo A do regulamento 2021/2139 (https://eur-lex.europa.eu/legal-content/PT/TXT/?uri=CELEX:32021R2139), p. 140</v>
      </c>
      <c r="D131" s="49">
        <f>_xlfn.XLOOKUP($B131,CCA!$D:$D,CCA!F:F,"N/A",0,1)</f>
        <v>0</v>
      </c>
      <c r="E131" s="49">
        <f>_xlfn.XLOOKUP($B131,CCA!$D:$D,CCA!G:G,"N/A",0,1)</f>
        <v>0</v>
      </c>
    </row>
    <row r="132" spans="1:5" ht="24">
      <c r="A132" s="43" t="s">
        <v>4142</v>
      </c>
      <c r="B132" s="43" t="s">
        <v>36</v>
      </c>
      <c r="C132" s="43" t="str">
        <f>_xlfn.XLOOKUP($B132,CCA!$D:$D,CCA!E:E,"N/A",0,1)</f>
        <v>A atividade cumpre os critérios definidos no Anexo A do regulamento 2021/2139 (https://eur-lex.europa.eu/legal-content/PT/TXT/?uri=CELEX:32021R2139), p. 140</v>
      </c>
      <c r="D132" s="49">
        <f>_xlfn.XLOOKUP($B132,CCA!$D:$D,CCA!F:F,"N/A",0,1)</f>
        <v>0</v>
      </c>
      <c r="E132" s="49">
        <f>_xlfn.XLOOKUP($B132,CCA!$D:$D,CCA!G:G,"N/A",0,1)</f>
        <v>0</v>
      </c>
    </row>
    <row r="133" spans="1:5" ht="24">
      <c r="A133" s="43" t="s">
        <v>4144</v>
      </c>
      <c r="B133" s="43" t="s">
        <v>36</v>
      </c>
      <c r="C133" s="43" t="str">
        <f>_xlfn.XLOOKUP($B133,CCA!$D:$D,CCA!E:E,"N/A",0,1)</f>
        <v>A atividade cumpre os critérios definidos no Anexo A do regulamento 2021/2139 (https://eur-lex.europa.eu/legal-content/PT/TXT/?uri=CELEX:32021R2139), p. 140</v>
      </c>
      <c r="D133" s="49">
        <f>_xlfn.XLOOKUP($B133,CCA!$D:$D,CCA!F:F,"N/A",0,1)</f>
        <v>0</v>
      </c>
      <c r="E133" s="49">
        <f>_xlfn.XLOOKUP($B133,CCA!$D:$D,CCA!G:G,"N/A",0,1)</f>
        <v>0</v>
      </c>
    </row>
    <row r="134" spans="1:5" ht="24">
      <c r="A134" s="43" t="s">
        <v>4143</v>
      </c>
      <c r="B134" s="43" t="s">
        <v>36</v>
      </c>
      <c r="C134" s="43" t="str">
        <f>_xlfn.XLOOKUP($B134,CCA!$D:$D,CCA!E:E,"N/A",0,1)</f>
        <v>A atividade cumpre os critérios definidos no Anexo A do regulamento 2021/2139 (https://eur-lex.europa.eu/legal-content/PT/TXT/?uri=CELEX:32021R2139), p. 140</v>
      </c>
      <c r="D134" s="49">
        <f>_xlfn.XLOOKUP($B134,CCA!$D:$D,CCA!F:F,"N/A",0,1)</f>
        <v>0</v>
      </c>
      <c r="E134" s="49">
        <f>_xlfn.XLOOKUP($B134,CCA!$D:$D,CCA!G:G,"N/A",0,1)</f>
        <v>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72AF1-90E9-4F2B-84F1-FDC040AECD1E}">
  <sheetPr>
    <tabColor theme="0" tint="-0.249977111117893"/>
  </sheetPr>
  <dimension ref="A1:N110"/>
  <sheetViews>
    <sheetView showGridLines="0" topLeftCell="E1" workbookViewId="0">
      <selection activeCell="F24" sqref="F24"/>
    </sheetView>
  </sheetViews>
  <sheetFormatPr baseColWidth="10" defaultColWidth="8.83203125" defaultRowHeight="11"/>
  <cols>
    <col min="1" max="1" width="38.33203125" style="47" customWidth="1"/>
    <col min="2" max="2" width="55.1640625" style="47" customWidth="1"/>
    <col min="3" max="4" width="8.83203125" style="47"/>
    <col min="5" max="5" width="79.33203125" style="47" customWidth="1"/>
    <col min="6" max="6" width="69.1640625" style="47" customWidth="1"/>
    <col min="7" max="7" width="66.5" style="47" customWidth="1"/>
    <col min="8" max="8" width="121.1640625" style="47" customWidth="1"/>
    <col min="9" max="9" width="85.5" style="47" customWidth="1"/>
    <col min="10" max="10" width="74.83203125" style="47" customWidth="1"/>
    <col min="11" max="11" width="57.83203125" style="47" customWidth="1"/>
    <col min="12" max="12" width="73.83203125" style="47" customWidth="1"/>
    <col min="13" max="13" width="89.6640625" style="47" customWidth="1"/>
    <col min="14" max="14" width="43.1640625" style="47" customWidth="1"/>
    <col min="15" max="16384" width="8.83203125" style="47"/>
  </cols>
  <sheetData>
    <row r="1" spans="1:14" ht="12">
      <c r="A1" s="50" t="s">
        <v>3987</v>
      </c>
      <c r="B1" s="41" t="s">
        <v>4151</v>
      </c>
      <c r="E1" s="40" t="s">
        <v>4153</v>
      </c>
      <c r="F1" s="40" t="s">
        <v>4154</v>
      </c>
      <c r="G1" s="40" t="s">
        <v>4155</v>
      </c>
      <c r="H1" s="40" t="s">
        <v>4156</v>
      </c>
      <c r="I1" s="40" t="s">
        <v>4157</v>
      </c>
      <c r="J1" s="40" t="s">
        <v>4158</v>
      </c>
      <c r="K1" s="40" t="s">
        <v>4159</v>
      </c>
      <c r="L1" s="40" t="s">
        <v>4160</v>
      </c>
      <c r="M1" s="40" t="s">
        <v>4161</v>
      </c>
      <c r="N1" s="40" t="s">
        <v>4162</v>
      </c>
    </row>
    <row r="2" spans="1:14" ht="36">
      <c r="A2" s="47" t="s">
        <v>3996</v>
      </c>
      <c r="B2" s="47" t="str">
        <f>IFERROR(IFERROR(IFERROR(IFERROR(VLOOKUP(A2,'Climate mitigation'!$E$2:$J$102,6,FALSE),VLOOKUP(A2,'Climate adaptation'!$E$2:$L$107,8,FALSE)),VLOOKUP(A2,'Circular economy'!$E$2:$L$22,8,FALSE)),VLOOKUP(A2,'Pollution prevention'!$E$2:$L$7,8,FALSE)),VLOOKUP(A2,Biodiversity!$E$2:$L$3,8,FALSE))</f>
        <v>The activity complies with the criteria set out in Appendix B to this Annex. Detailed information referred to in point 1.2. (k) includes provisions to comply with the criteria set out in Appendix B to this Annex.</v>
      </c>
      <c r="E2" s="47" t="s">
        <v>37</v>
      </c>
      <c r="F2" s="47" t="s">
        <v>4299</v>
      </c>
    </row>
    <row r="3" spans="1:14" ht="36">
      <c r="A3" s="47" t="s">
        <v>3998</v>
      </c>
      <c r="B3" s="47" t="str">
        <f>IFERROR(IFERROR(IFERROR(IFERROR(VLOOKUP(A3,'Climate mitigation'!$E$2:$J$102,6,FALSE),VLOOKUP(A3,'Climate adaptation'!$E$2:$L$107,8,FALSE)),VLOOKUP(A3,'Circular economy'!$E$2:$L$22,8,FALSE)),VLOOKUP(A3,'Pollution prevention'!$E$2:$L$7,8,FALSE)),VLOOKUP(A3,Biodiversity!$E$2:$L$3,8,FALSE))</f>
        <v>The activity complies with the criteria set out in Appendix B to this Annex. Detailed information referred to in point 1.2. (i) includes provisions to comply with the criteria set out in Appendix B to this Annex.</v>
      </c>
      <c r="E3" s="47" t="s">
        <v>46</v>
      </c>
      <c r="F3" s="47" t="s">
        <v>4300</v>
      </c>
    </row>
    <row r="4" spans="1:14" ht="36">
      <c r="A4" s="47" t="s">
        <v>3997</v>
      </c>
      <c r="B4" s="47" t="str">
        <f>IFERROR(IFERROR(IFERROR(IFERROR(VLOOKUP(A4,'Climate mitigation'!$E$2:$J$102,6,FALSE),VLOOKUP(A4,'Climate adaptation'!$E$2:$L$107,8,FALSE)),VLOOKUP(A4,'Circular economy'!$E$2:$L$22,8,FALSE)),VLOOKUP(A4,'Pollution prevention'!$E$2:$L$7,8,FALSE)),VLOOKUP(A4,Biodiversity!$E$2:$L$3,8,FALSE))</f>
        <v>The activity complies with the criteria set out in Appendix B to this Annex. Detailed information referred to in point 1.2. (i) includes provisions to comply with the criteria set out in Appendix B to this Annex.</v>
      </c>
      <c r="E4" s="47" t="s">
        <v>62</v>
      </c>
      <c r="F4" s="47" t="s">
        <v>4300</v>
      </c>
    </row>
    <row r="5" spans="1:14" ht="36">
      <c r="A5" s="47" t="s">
        <v>3999</v>
      </c>
      <c r="B5" s="47" t="str">
        <f>IFERROR(IFERROR(IFERROR(IFERROR(VLOOKUP(A5,'Climate mitigation'!$E$2:$J$102,6,FALSE),VLOOKUP(A5,'Climate adaptation'!$E$2:$L$107,8,FALSE)),VLOOKUP(A5,'Circular economy'!$E$2:$L$22,8,FALSE)),VLOOKUP(A5,'Pollution prevention'!$E$2:$L$7,8,FALSE)),VLOOKUP(A5,Biodiversity!$E$2:$L$3,8,FALSE))</f>
        <v>The activity complies with the criteria set out in Appendix B to this Annex. Detailed information referred to in point 1.2.(i) includes provisions to comply with the criteria set out in Appendix B to this Annex.</v>
      </c>
      <c r="E5" s="47" t="s">
        <v>71</v>
      </c>
      <c r="F5" s="47" t="s">
        <v>4301</v>
      </c>
    </row>
    <row r="6" spans="1:14" ht="24">
      <c r="A6" s="47" t="s">
        <v>4000</v>
      </c>
      <c r="B6" s="47" t="str">
        <f>IFERROR(IFERROR(IFERROR(IFERROR(VLOOKUP(A6,'Climate mitigation'!$E$2:$J$102,6,FALSE),VLOOKUP(A6,'Climate adaptation'!$E$2:$L$107,8,FALSE)),VLOOKUP(A6,'Circular economy'!$E$2:$L$22,8,FALSE)),VLOOKUP(A6,'Pollution prevention'!$E$2:$L$7,8,FALSE)),VLOOKUP(A6,Biodiversity!$E$2:$L$3,8,FALSE))</f>
        <v>The activity complies with the criteria set out in Appendix B to this Annex.</v>
      </c>
      <c r="E6" s="47" t="s">
        <v>197</v>
      </c>
      <c r="F6" s="47" t="s">
        <v>4301</v>
      </c>
    </row>
    <row r="7" spans="1:14" ht="96">
      <c r="A7" s="47" t="s">
        <v>4001</v>
      </c>
      <c r="B7" s="47" t="str">
        <f>IFERROR(IFERROR(IFERROR(IFERROR(VLOOKUP(A7,'Climate mitigation'!$E$2:$J$102,6,FALSE),VLOOKUP(A7,'Climate adaptation'!$E$2:$L$107,8,FALSE)),VLOOKUP(A7,'Circular economy'!$E$2:$L$22,8,FALSE)),VLOOKUP(A7,'Pollution prevention'!$E$2:$L$7,8,FALSE)),VLOOKUP(A7,Biodiversity!$E$2:$L$3,8,FALSE))</f>
        <v>The activity complies with the criteria set out in Appendix B to this Annex.</v>
      </c>
      <c r="E7" s="47" t="s">
        <v>237</v>
      </c>
      <c r="F7" s="47" t="s">
        <v>4302</v>
      </c>
      <c r="G7" s="47" t="s">
        <v>4303</v>
      </c>
    </row>
    <row r="8" spans="1:14" ht="61.25" customHeight="1">
      <c r="A8" s="47" t="s">
        <v>4002</v>
      </c>
      <c r="B8" s="47" t="str">
        <f>IFERROR(IFERROR(IFERROR(IFERROR(VLOOKUP(A8,'Climate mitigation'!$E$2:$J$102,6,FALSE),VLOOKUP(A8,'Climate adaptation'!$E$2:$L$107,8,FALSE)),VLOOKUP(A8,'Circular economy'!$E$2:$L$22,8,FALSE)),VLOOKUP(A8,'Pollution prevention'!$E$2:$L$7,8,FALSE)),VLOOKUP(A8,Biodiversity!$E$2:$L$3,8,FALSE))</f>
        <v>The activity complies with the criteria set out in Appendix B to this Annex.</v>
      </c>
      <c r="E8" s="47" t="s">
        <v>243</v>
      </c>
      <c r="F8" s="47" t="s">
        <v>4304</v>
      </c>
    </row>
    <row r="9" spans="1:14" ht="408.5" customHeight="1">
      <c r="A9" s="47" t="s">
        <v>4003</v>
      </c>
      <c r="B9" s="47" t="str">
        <f>IFERROR(IFERROR(IFERROR(IFERROR(VLOOKUP(A9,'Climate mitigation'!$E$2:$J$102,6,FALSE),VLOOKUP(A9,'Climate adaptation'!$E$2:$L$107,8,FALSE)),VLOOKUP(A9,'Circular economy'!$E$2:$L$22,8,FALSE)),VLOOKUP(A9,'Pollution prevention'!$E$2:$L$7,8,FALSE)),VLOOKUP(A9,Biodiversity!$E$2:$L$3,8,FALSE))</f>
        <v>The activity complies with the criteria set out in Appendix B to this Annex.</v>
      </c>
      <c r="E9" s="47" t="s">
        <v>250</v>
      </c>
      <c r="F9" s="47" t="s">
        <v>4305</v>
      </c>
      <c r="G9" s="47" t="s">
        <v>4306</v>
      </c>
      <c r="H9" s="47" t="s">
        <v>4341</v>
      </c>
    </row>
    <row r="10" spans="1:14" ht="36">
      <c r="A10" s="47" t="s">
        <v>4004</v>
      </c>
      <c r="B10" s="47" t="str">
        <f>IFERROR(IFERROR(IFERROR(IFERROR(VLOOKUP(A10,'Climate mitigation'!$E$2:$J$102,6,FALSE),VLOOKUP(A10,'Climate adaptation'!$E$2:$L$107,8,FALSE)),VLOOKUP(A10,'Circular economy'!$E$2:$L$22,8,FALSE)),VLOOKUP(A10,'Pollution prevention'!$E$2:$L$7,8,FALSE)),VLOOKUP(A10,Biodiversity!$E$2:$L$3,8,FALSE))</f>
        <v>The activity complies with the criteria set out in Appendix B to this Annex.</v>
      </c>
      <c r="E10" s="47" t="s">
        <v>284</v>
      </c>
      <c r="F10" s="47" t="s">
        <v>4307</v>
      </c>
      <c r="G10" s="47" t="s">
        <v>4308</v>
      </c>
    </row>
    <row r="11" spans="1:14" ht="36">
      <c r="A11" s="47" t="s">
        <v>4005</v>
      </c>
      <c r="B11" s="47" t="str">
        <f>IFERROR(IFERROR(IFERROR(IFERROR(VLOOKUP(A11,'Climate mitigation'!$E$2:$J$102,6,FALSE),VLOOKUP(A11,'Climate adaptation'!$E$2:$L$107,8,FALSE)),VLOOKUP(A11,'Circular economy'!$E$2:$L$22,8,FALSE)),VLOOKUP(A11,'Pollution prevention'!$E$2:$L$7,8,FALSE)),VLOOKUP(A11,Biodiversity!$E$2:$L$3,8,FALSE))</f>
        <v>The activity complies with the criteria set out in Appendix B to this Annex.</v>
      </c>
      <c r="E11" s="47" t="s">
        <v>289</v>
      </c>
      <c r="F11" s="47" t="s">
        <v>4309</v>
      </c>
    </row>
    <row r="12" spans="1:14" ht="120">
      <c r="A12" s="47" t="s">
        <v>4006</v>
      </c>
      <c r="B12" s="47" t="str">
        <f>IFERROR(IFERROR(IFERROR(IFERROR(VLOOKUP(A12,'Climate mitigation'!$E$2:$J$102,6,FALSE),VLOOKUP(A12,'Climate adaptation'!$E$2:$L$107,8,FALSE)),VLOOKUP(A12,'Circular economy'!$E$2:$L$22,8,FALSE)),VLOOKUP(A12,'Pollution prevention'!$E$2:$L$7,8,FALSE)),VLOOKUP(A12,Biodiversity!$E$2:$L$3,8,FALSE))</f>
        <v>The activity complies with the criteria set out in Appendix B to this Annex.</v>
      </c>
      <c r="E12" s="47" t="s">
        <v>375</v>
      </c>
      <c r="F12" s="47" t="s">
        <v>4301</v>
      </c>
      <c r="G12" s="47" t="s">
        <v>4310</v>
      </c>
      <c r="H12" s="47" t="s">
        <v>6699</v>
      </c>
      <c r="I12" s="47" t="s">
        <v>6700</v>
      </c>
      <c r="J12" s="47" t="s">
        <v>4311</v>
      </c>
      <c r="K12" s="47" t="s">
        <v>4312</v>
      </c>
    </row>
    <row r="13" spans="1:14" ht="120">
      <c r="A13" s="47" t="s">
        <v>2046</v>
      </c>
      <c r="B13" s="47" t="str">
        <f>IFERROR(IFERROR(IFERROR(IFERROR(VLOOKUP(A13,'Climate mitigation'!$E$2:$J$102,6,FALSE),VLOOKUP(A13,'Climate adaptation'!$E$2:$L$107,8,FALSE)),VLOOKUP(A13,'Circular economy'!$E$2:$L$22,8,FALSE)),VLOOKUP(A13,'Pollution prevention'!$E$2:$L$7,8,FALSE)),VLOOKUP(A13,Biodiversity!$E$2:$L$3,8,FALSE))</f>
        <v>The activity complies with the criteria set out in Appendix B to this Annex.</v>
      </c>
      <c r="E13" s="47" t="s">
        <v>385</v>
      </c>
      <c r="F13" s="47" t="s">
        <v>4301</v>
      </c>
      <c r="G13" s="47" t="s">
        <v>4313</v>
      </c>
      <c r="H13" s="47" t="s">
        <v>6699</v>
      </c>
      <c r="I13" s="47" t="s">
        <v>6700</v>
      </c>
      <c r="J13" s="47" t="s">
        <v>4311</v>
      </c>
      <c r="K13" s="47" t="s">
        <v>4314</v>
      </c>
    </row>
    <row r="14" spans="1:14" ht="120">
      <c r="A14" s="47" t="s">
        <v>4007</v>
      </c>
      <c r="B14" s="47" t="str">
        <f>IFERROR(IFERROR(IFERROR(IFERROR(VLOOKUP(A14,'Climate mitigation'!$E$2:$J$102,6,FALSE),VLOOKUP(A14,'Climate adaptation'!$E$2:$L$107,8,FALSE)),VLOOKUP(A14,'Circular economy'!$E$2:$L$22,8,FALSE)),VLOOKUP(A14,'Pollution prevention'!$E$2:$L$7,8,FALSE)),VLOOKUP(A14,Biodiversity!$E$2:$L$3,8,FALSE))</f>
        <v>The activity complies with the criteria set out in Appendix B to this Annex.</v>
      </c>
      <c r="E14" s="47" t="s">
        <v>392</v>
      </c>
      <c r="F14" s="47" t="s">
        <v>4301</v>
      </c>
      <c r="G14" s="47" t="s">
        <v>4313</v>
      </c>
      <c r="H14" s="47" t="s">
        <v>6701</v>
      </c>
      <c r="I14" s="47" t="s">
        <v>6702</v>
      </c>
      <c r="J14" s="47" t="s">
        <v>4311</v>
      </c>
      <c r="K14" s="47" t="s">
        <v>4314</v>
      </c>
    </row>
    <row r="15" spans="1:14" ht="48">
      <c r="A15" s="47" t="s">
        <v>4008</v>
      </c>
      <c r="B15" s="47" t="str">
        <f>IFERROR(IFERROR(IFERROR(IFERROR(VLOOKUP(A15,'Climate mitigation'!$E$2:$J$102,6,FALSE),VLOOKUP(A15,'Climate adaptation'!$E$2:$L$107,8,FALSE)),VLOOKUP(A15,'Circular economy'!$E$2:$L$22,8,FALSE)),VLOOKUP(A15,'Pollution prevention'!$E$2:$L$7,8,FALSE)),VLOOKUP(A15,Biodiversity!$E$2:$L$3,8,FALSE))</f>
        <v>The activity complies with the criteria set out in Appendix B to this Annex.</v>
      </c>
      <c r="E15" s="47" t="s">
        <v>424</v>
      </c>
      <c r="F15" s="47" t="s">
        <v>4301</v>
      </c>
      <c r="G15" s="47" t="s">
        <v>4315</v>
      </c>
    </row>
    <row r="16" spans="1:14" ht="48">
      <c r="A16" s="47" t="s">
        <v>4009</v>
      </c>
      <c r="B16" s="47" t="str">
        <f>IFERROR(IFERROR(IFERROR(IFERROR(VLOOKUP(A16,'Climate mitigation'!$E$2:$J$102,6,FALSE),VLOOKUP(A16,'Climate adaptation'!$E$2:$L$107,8,FALSE)),VLOOKUP(A16,'Circular economy'!$E$2:$L$22,8,FALSE)),VLOOKUP(A16,'Pollution prevention'!$E$2:$L$7,8,FALSE)),VLOOKUP(A16,Biodiversity!$E$2:$L$3,8,FALSE))</f>
        <v>The activity complies with the criteria set out in Appendix B to this Annex.</v>
      </c>
      <c r="E16" s="47" t="s">
        <v>432</v>
      </c>
      <c r="F16" s="47" t="s">
        <v>4301</v>
      </c>
      <c r="G16" s="47" t="s">
        <v>4315</v>
      </c>
    </row>
    <row r="17" spans="1:14" ht="328">
      <c r="A17" s="47" t="s">
        <v>4010</v>
      </c>
      <c r="B17" s="47" t="str">
        <f>IFERROR(IFERROR(IFERROR(IFERROR(VLOOKUP(A17,'Climate mitigation'!$E$2:$J$102,6,FALSE),VLOOKUP(A17,'Climate adaptation'!$E$2:$L$107,8,FALSE)),VLOOKUP(A17,'Circular economy'!$E$2:$L$22,8,FALSE)),VLOOKUP(A17,'Pollution prevention'!$E$2:$L$7,8,FALSE)),VLOOKUP(A17,Biodiversity!$E$2:$L$3,8,FALSE))</f>
        <v>The activity complies with the criteria set out in Appendix B to this Annex.</v>
      </c>
      <c r="E17" s="47" t="s">
        <v>605</v>
      </c>
      <c r="F17" s="47" t="s">
        <v>4316</v>
      </c>
      <c r="G17" s="47" t="s">
        <v>4317</v>
      </c>
      <c r="H17" s="47" t="s">
        <v>4318</v>
      </c>
      <c r="I17" s="47" t="s">
        <v>4319</v>
      </c>
      <c r="J17" s="47" t="s">
        <v>4320</v>
      </c>
      <c r="K17" s="47" t="s">
        <v>4321</v>
      </c>
      <c r="L17" s="47" t="s">
        <v>4322</v>
      </c>
    </row>
    <row r="18" spans="1:14" ht="48">
      <c r="A18" s="47" t="s">
        <v>4011</v>
      </c>
      <c r="B18" s="47" t="str">
        <f>IFERROR(IFERROR(IFERROR(IFERROR(VLOOKUP(A18,'Climate mitigation'!$E$2:$J$102,6,FALSE),VLOOKUP(A18,'Climate adaptation'!$E$2:$L$107,8,FALSE)),VLOOKUP(A18,'Circular economy'!$E$2:$L$22,8,FALSE)),VLOOKUP(A18,'Pollution prevention'!$E$2:$L$7,8,FALSE)),VLOOKUP(A18,Biodiversity!$E$2:$L$3,8,FALSE))</f>
        <v>The activity complies with the criteria set out in Appendix B to this Annex.</v>
      </c>
      <c r="E18" s="47" t="s">
        <v>636</v>
      </c>
      <c r="F18" s="47" t="s">
        <v>4301</v>
      </c>
      <c r="G18" s="47" t="s">
        <v>4323</v>
      </c>
    </row>
    <row r="19" spans="1:14" ht="168">
      <c r="A19" s="47" t="s">
        <v>4012</v>
      </c>
      <c r="B19" s="47" t="str">
        <f>IFERROR(IFERROR(IFERROR(IFERROR(VLOOKUP(A19,'Climate mitigation'!$E$2:$J$102,6,FALSE),VLOOKUP(A19,'Climate adaptation'!$E$2:$L$107,8,FALSE)),VLOOKUP(A19,'Circular economy'!$E$2:$L$22,8,FALSE)),VLOOKUP(A19,'Pollution prevention'!$E$2:$L$7,8,FALSE)),VLOOKUP(A19,Biodiversity!$E$2:$L$3,8,FALSE))</f>
        <v>The activity complies with the criteria set out in Appendix B to this Annex.</v>
      </c>
      <c r="E19" s="47" t="s">
        <v>643</v>
      </c>
      <c r="F19" s="47" t="s">
        <v>4324</v>
      </c>
      <c r="G19" s="47" t="s">
        <v>4325</v>
      </c>
    </row>
    <row r="20" spans="1:14" ht="168">
      <c r="A20" s="47" t="s">
        <v>4013</v>
      </c>
      <c r="B20" s="47" t="str">
        <f>IFERROR(IFERROR(IFERROR(IFERROR(VLOOKUP(A20,'Climate mitigation'!$E$2:$J$102,6,FALSE),VLOOKUP(A20,'Climate adaptation'!$E$2:$L$107,8,FALSE)),VLOOKUP(A20,'Circular economy'!$E$2:$L$22,8,FALSE)),VLOOKUP(A20,'Pollution prevention'!$E$2:$L$7,8,FALSE)),VLOOKUP(A20,Biodiversity!$E$2:$L$3,8,FALSE))</f>
        <v>The activity complies with the criteria set out in Appendix B to this Annex.</v>
      </c>
      <c r="E20" s="47" t="s">
        <v>653</v>
      </c>
      <c r="F20" s="47" t="s">
        <v>4326</v>
      </c>
    </row>
    <row r="21" spans="1:14" ht="36">
      <c r="A21" s="47" t="s">
        <v>4014</v>
      </c>
      <c r="B21" s="47" t="str">
        <f>IFERROR(IFERROR(IFERROR(IFERROR(VLOOKUP(A21,'Climate mitigation'!$E$2:$J$102,6,FALSE),VLOOKUP(A21,'Climate adaptation'!$E$2:$L$107,8,FALSE)),VLOOKUP(A21,'Circular economy'!$E$2:$L$22,8,FALSE)),VLOOKUP(A21,'Pollution prevention'!$E$2:$L$7,8,FALSE)),VLOOKUP(A21,Biodiversity!$E$2:$L$3,8,FALSE))</f>
        <v>The activity complies with the criteria set out in Appendix B to this Annex.</v>
      </c>
      <c r="E21" s="47" t="s">
        <v>705</v>
      </c>
      <c r="F21" s="47" t="s">
        <v>4327</v>
      </c>
    </row>
    <row r="22" spans="1:14" ht="284">
      <c r="A22" s="47" t="s">
        <v>4015</v>
      </c>
      <c r="B22" s="47" t="str">
        <f>IFERROR(IFERROR(IFERROR(IFERROR(VLOOKUP(A22,'Climate mitigation'!$E$2:$J$102,6,FALSE),VLOOKUP(A22,'Climate adaptation'!$E$2:$L$107,8,FALSE)),VLOOKUP(A22,'Circular economy'!$E$2:$L$22,8,FALSE)),VLOOKUP(A22,'Pollution prevention'!$E$2:$L$7,8,FALSE)),VLOOKUP(A22,Biodiversity!$E$2:$L$3,8,FALSE))</f>
        <v>The activity complies with the criteria set out in Appendix B to this Annex.</v>
      </c>
      <c r="E22" s="47" t="s">
        <v>1002</v>
      </c>
      <c r="F22" s="47" t="s">
        <v>4328</v>
      </c>
      <c r="G22" s="47" t="s">
        <v>4329</v>
      </c>
      <c r="H22" s="47" t="s">
        <v>4330</v>
      </c>
      <c r="I22" s="47" t="s">
        <v>4331</v>
      </c>
      <c r="J22" s="47" t="s">
        <v>4332</v>
      </c>
      <c r="K22" s="47" t="s">
        <v>4333</v>
      </c>
    </row>
    <row r="23" spans="1:14" ht="339">
      <c r="A23" s="47" t="s">
        <v>4016</v>
      </c>
      <c r="B23" s="47" t="str">
        <f>IFERROR(IFERROR(IFERROR(IFERROR(VLOOKUP(A23,'Climate mitigation'!$E$2:$J$102,6,FALSE),VLOOKUP(A23,'Climate adaptation'!$E$2:$L$107,8,FALSE)),VLOOKUP(A23,'Circular economy'!$E$2:$L$22,8,FALSE)),VLOOKUP(A23,'Pollution prevention'!$E$2:$L$7,8,FALSE)),VLOOKUP(A23,Biodiversity!$E$2:$L$3,8,FALSE))</f>
        <v>The activity complies with the criteria set out in Appendix B to this Annex.</v>
      </c>
      <c r="E23" s="47" t="s">
        <v>1088</v>
      </c>
      <c r="F23" s="47" t="s">
        <v>4334</v>
      </c>
      <c r="G23" s="47" t="s">
        <v>4335</v>
      </c>
      <c r="H23" s="47" t="s">
        <v>4336</v>
      </c>
      <c r="I23" s="47" t="s">
        <v>4337</v>
      </c>
      <c r="J23" s="47" t="s">
        <v>4338</v>
      </c>
      <c r="K23" s="47" t="s">
        <v>4339</v>
      </c>
      <c r="L23" s="47" t="s">
        <v>4340</v>
      </c>
    </row>
    <row r="24" spans="1:14" ht="240">
      <c r="A24" s="47" t="s">
        <v>4017</v>
      </c>
      <c r="B24" s="47" t="str">
        <f>IFERROR(IFERROR(IFERROR(IFERROR(VLOOKUP(A24,'Climate mitigation'!$E$2:$J$102,6,FALSE),VLOOKUP(A24,'Climate adaptation'!$E$2:$L$107,8,FALSE)),VLOOKUP(A24,'Circular economy'!$E$2:$L$22,8,FALSE)),VLOOKUP(A24,'Pollution prevention'!$E$2:$L$7,8,FALSE)),VLOOKUP(A24,Biodiversity!$E$2:$L$3,8,FALSE))</f>
        <v>The activity complies with the criteria set out in Appendix B to this Annex</v>
      </c>
      <c r="E24" s="47" t="s">
        <v>1224</v>
      </c>
      <c r="F24" s="47" t="s">
        <v>4342</v>
      </c>
      <c r="G24" s="47" t="s">
        <v>4343</v>
      </c>
    </row>
    <row r="25" spans="1:14" ht="409.6">
      <c r="A25" s="47" t="s">
        <v>4018</v>
      </c>
      <c r="B25" s="47" t="str">
        <f>IFERROR(IFERROR(IFERROR(IFERROR(VLOOKUP(A25,'Climate mitigation'!$E$2:$J$102,6,FALSE),VLOOKUP(A25,'Climate adaptation'!$E$2:$L$107,8,FALSE)),VLOOKUP(A25,'Circular economy'!$E$2:$L$22,8,FALSE)),VLOOKUP(A25,'Pollution prevention'!$E$2:$L$7,8,FALSE)),VLOOKUP(A25,Biodiversity!$E$2:$L$3,8,FALSE))</f>
        <v>The activity complies with the criteria set out in Appendix B to this Annex.</v>
      </c>
      <c r="E25" s="47" t="s">
        <v>1234</v>
      </c>
      <c r="F25" s="47" t="s">
        <v>4344</v>
      </c>
      <c r="G25" s="47" t="s">
        <v>4345</v>
      </c>
      <c r="H25" s="47" t="s">
        <v>4346</v>
      </c>
      <c r="I25" s="47" t="s">
        <v>4347</v>
      </c>
      <c r="J25" s="47" t="s">
        <v>4348</v>
      </c>
      <c r="K25" s="47" t="s">
        <v>4349</v>
      </c>
      <c r="L25" s="47" t="s">
        <v>4350</v>
      </c>
      <c r="M25" s="47" t="s">
        <v>4351</v>
      </c>
    </row>
    <row r="26" spans="1:14" ht="48">
      <c r="A26" s="47" t="s">
        <v>4019</v>
      </c>
      <c r="B26" s="47" t="str">
        <f>IFERROR(IFERROR(IFERROR(IFERROR(VLOOKUP(A26,'Climate mitigation'!$E$2:$J$102,6,FALSE),VLOOKUP(A26,'Climate adaptation'!$E$2:$L$107,8,FALSE)),VLOOKUP(A26,'Circular economy'!$E$2:$L$22,8,FALSE)),VLOOKUP(A26,'Pollution prevention'!$E$2:$L$7,8,FALSE)),VLOOKUP(A26,Biodiversity!$E$2:$L$3,8,FALSE))</f>
        <v>The activity complies with the criteria set out in Appendix B to this Annex.</v>
      </c>
      <c r="E26" s="47" t="s">
        <v>1290</v>
      </c>
      <c r="F26" s="47" t="s">
        <v>4301</v>
      </c>
    </row>
    <row r="27" spans="1:14" ht="60">
      <c r="A27" s="47" t="s">
        <v>4020</v>
      </c>
      <c r="B27" s="47" t="str">
        <f>IFERROR(IFERROR(IFERROR(IFERROR(VLOOKUP(A27,'Climate mitigation'!$E$2:$J$102,6,FALSE),VLOOKUP(A27,'Climate adaptation'!$E$2:$L$107,8,FALSE)),VLOOKUP(A27,'Circular economy'!$E$2:$L$22,8,FALSE)),VLOOKUP(A27,'Pollution prevention'!$E$2:$L$7,8,FALSE)),VLOOKUP(A27,Biodiversity!$E$2:$L$3,8,FALSE))</f>
        <v>The activity complies with the criteria set out in Appendix B to this Annex.</v>
      </c>
      <c r="E27" s="47" t="s">
        <v>1329</v>
      </c>
      <c r="F27" s="47" t="s">
        <v>4301</v>
      </c>
      <c r="G27" s="47" t="s">
        <v>4352</v>
      </c>
    </row>
    <row r="28" spans="1:14" ht="251">
      <c r="A28" s="47" t="s">
        <v>4022</v>
      </c>
      <c r="B28" s="47" t="str">
        <f>IFERROR(IFERROR(IFERROR(IFERROR(VLOOKUP(A28,'Climate mitigation'!$E$2:$J$102,6,FALSE),VLOOKUP(A28,'Climate adaptation'!$E$2:$L$107,8,FALSE)),VLOOKUP(A28,'Circular economy'!$E$2:$L$22,8,FALSE)),VLOOKUP(A28,'Pollution prevention'!$E$2:$L$7,8,FALSE)),VLOOKUP(A28,Biodiversity!$E$2:$L$3,8,FALSE))</f>
        <v>The activity complies with the criteria set out in Appendix B to this Annex.</v>
      </c>
      <c r="E28" s="47" t="s">
        <v>1448</v>
      </c>
      <c r="F28" s="47" t="s">
        <v>4353</v>
      </c>
      <c r="G28" s="47" t="s">
        <v>4354</v>
      </c>
      <c r="H28" s="47" t="s">
        <v>4361</v>
      </c>
      <c r="I28" s="47" t="s">
        <v>4355</v>
      </c>
      <c r="J28" s="47" t="s">
        <v>4356</v>
      </c>
      <c r="K28" s="47" t="s">
        <v>4357</v>
      </c>
      <c r="L28" s="47" t="s">
        <v>4358</v>
      </c>
      <c r="M28" s="47" t="s">
        <v>4359</v>
      </c>
      <c r="N28" s="47" t="s">
        <v>4301</v>
      </c>
    </row>
    <row r="29" spans="1:14" ht="251">
      <c r="A29" s="47" t="s">
        <v>4023</v>
      </c>
      <c r="B29" s="47" t="str">
        <f>IFERROR(IFERROR(IFERROR(IFERROR(VLOOKUP(A29,'Climate mitigation'!$E$2:$J$102,6,FALSE),VLOOKUP(A29,'Climate adaptation'!$E$2:$L$107,8,FALSE)),VLOOKUP(A29,'Circular economy'!$E$2:$L$22,8,FALSE)),VLOOKUP(A29,'Pollution prevention'!$E$2:$L$7,8,FALSE)),VLOOKUP(A29,Biodiversity!$E$2:$L$3,8,FALSE))</f>
        <v>In case of construction of offshore wind, the activity does not hamper the achievement of good environmental status as set out in Directive 2008/56/EC of the European Parliament and of the Council(174)Directive 2008/56/EC of the European Parliament and of the Council of 17 June 2008 establishing a framework for community action in the field of marine environmental policy (Marine Strategy Framework Directive) (OJ L 164, 25.6.2008, p. 19)., requiring that the appropriate measures are taken to prevent or mitigate impacts in relation to that Directive’s Descriptor 11 (Noise/Energy), laid down in Annex I to that Directive, and as set out in Commission Decision (EU) 2017/848(175)Commission Decision (EU) 2017/848 of 17 May 2017 laying down criteria and methodological standards on good environmental status of marine waters and specifications and standardised methods for monitoring and assessment, and repealing Decision 2010/477/EU (OJ L 125, 18.5.2017, p. 43). in relation to the relevant criteria and methodological standards for that descriptor.</v>
      </c>
      <c r="E29" s="47" t="s">
        <v>1457</v>
      </c>
      <c r="F29" s="47" t="s">
        <v>4353</v>
      </c>
      <c r="G29" s="47" t="s">
        <v>4354</v>
      </c>
      <c r="H29" s="47" t="s">
        <v>4360</v>
      </c>
      <c r="I29" s="47" t="s">
        <v>4355</v>
      </c>
      <c r="J29" s="47" t="s">
        <v>4356</v>
      </c>
      <c r="K29" s="47" t="s">
        <v>4357</v>
      </c>
      <c r="L29" s="47" t="s">
        <v>4362</v>
      </c>
      <c r="M29" s="47" t="s">
        <v>4359</v>
      </c>
      <c r="N29" s="47" t="s">
        <v>4301</v>
      </c>
    </row>
    <row r="30" spans="1:14" ht="144">
      <c r="A30" s="47" t="s">
        <v>4024</v>
      </c>
      <c r="B30" s="47" t="str">
        <f>IFERROR(IFERROR(IFERROR(IFERROR(VLOOKUP(A30,'Climate mitigation'!$E$2:$J$102,6,FALSE),VLOOKUP(A30,'Climate adaptation'!$E$2:$L$107,8,FALSE)),VLOOKUP(A30,'Circular economy'!$E$2:$L$22,8,FALSE)),VLOOKUP(A30,'Pollution prevention'!$E$2:$L$7,8,FALSE)),VLOOKUP(A30,Biodiversity!$E$2:$L$3,8,FALSE))</f>
        <v>The activity does not hamper the achievement of good environmental status, as set out in Directive 2008/56/EC, requiring that the appropriate measures are taken to prevent or mitigate impacts in relation to that Directive’s Descriptor 11 (Noise/Energy), laid down in Annex I to that Directive, and as set out in Decision (EU) 2017/848 in relation to the relevant criteria and methodological standards for that descriptor.</v>
      </c>
      <c r="E30" s="47" t="s">
        <v>1476</v>
      </c>
      <c r="F30" s="47" t="s">
        <v>4301</v>
      </c>
      <c r="G30" s="47" t="s">
        <v>4363</v>
      </c>
      <c r="H30" s="47" t="s">
        <v>4364</v>
      </c>
    </row>
    <row r="31" spans="1:14" ht="409.6">
      <c r="A31" s="47" t="s">
        <v>4025</v>
      </c>
      <c r="B31" s="47" t="str">
        <f>IFERROR(IFERROR(IFERROR(IFERROR(VLOOKUP(A31,'Climate mitigation'!$E$2:$J$102,6,FALSE),VLOOKUP(A31,'Climate adaptation'!$E$2:$L$107,8,FALSE)),VLOOKUP(A31,'Circular economy'!$E$2:$L$22,8,FALSE)),VLOOKUP(A31,'Pollution prevention'!$E$2:$L$7,8,FALSE)),VLOOKUP(A31,Biodiversity!$E$2:$L$3,8,FALSE))</f>
        <v>1. The activity complies with the provisions of Directive 2000/60/EC, in particular with all the requirements laid down in Article 4 of the Directive. 2. For operation of existing hydropower plants, including refurbishment activities to enhance renewable energy or energy storage potential, the activity complies with the following criteria: 2.1. In accordance with Directive 2000/60/EC and in particular Articles 4 and 11 of that Directive, all technically feasible and ecologically relevant mitigation measures have been implemented to reduce adverse impacts on water as well as on protected habitats and species directly dependent on water. 2.2. Measures include, where relevant and depending on the ecosystems naturally present in the affected water bodies: measures to ensure downstream and upstream fish migration (such as fish friendly turbines, fish guidance structures, state-of-the-art fully functional fish passes, measures to stop or minimise operation and discharges during migration or spawning); measures to ensure minimum ecological flow (including mitigation of rapid, short-term variations in flow or hydro-peaking operations) and sediment flow; measures to protect or enhance habitats. 2.3. The effectiveness of those measures is monitored in the context of the authorisation or permit setting out the conditions aimed at achieving good status or potential of the affected water body. 3. For construction of new hydropower plants, the activity complies with the following criteria: 3.1. In accordance with Article 4 of Directive 2000/60/EC and in particular paragraph 7 of that Article, prior to construction, an impact assessment of the project is carried out to assess all its potential impacts on the status of water bodies within the same river basin and on protected habitats and species directly dependent on water, considering in particular migration corridors, free-flowing rivers or ecosystems close to undisturbed conditions. The assessment is based on recent, comprehensive and accurate data, including monitoring data on biological quality elements that are specifically sensitive to hydromorphological alterations, and on the expected status of the water body as a result of the new activities, as compared to its current one. It assesses in particular the cumulated impacts of this new project with other existing or planned infrastructure in the river basin. 3.2. On the basis of that impact assessment, it has been established that the plant is conceived, by design and location and by mitigation measures, so that it complies with one of the following requirements: the plant does not entail any deterioration nor compromises the achievement of good status or potential of the specific water body it relates to; where the plant risks to deteriorate or compromise the achievement of good status/potential of the specific water body it relates to, such deterioration is not significant, and is justified by a detailed cost-benefit assessment demonstrating both of the following: the reasons of overriding public interest or the fact that benefits expected from the planned hydropower plant outweigh the costs from deteriorating the status of water that are accruing to the environment and to society; the fact that the overriding public interest or the benefits expected from the plant cannot, for reasons of technical feasibility or disproportionate cost, be achieved by alternative means that would lead to a better environmental outcome (such as refurbishing of existing hydropower plants or use of technologies not disrupting river continuity). 3.3. All technically feasible and ecologically relevant mitigation measures are implemented to reduce adverse impacts on water as well as on protected habitats and species directly dependent on water. Mitigation measures include, where relevant and depending on the ecosystems naturally present in the affected water bodies: measures to ensure downstream and upstream fish migration (such as fish friendly turbines, fish guidance structures, state-of the-art fully functional fish passes, measures to stop or minimise operation and discharges during migration or spawning); measures to ensure minimum ecological flow (including mitigation of rapid, short-term variations in flow or hydro-peaking operations) and sediment flow; measures to protect or enhance habitats. The effectiveness of those measures is monitored in the context of the authorisation or permit setting out the conditions aimed at achieving good status or potential of the affected water body. 3.4. The plant does not permanently compromise the achievement of good status/potential in any of the water bodies in the same river basin district. 3.5. In addition to the mitigation measures referred to above, and where relevant, compensatory measures are implemented to ensure that the project does not increase the fragmentation of water bodies in the same river basin district. This is achieved by restoring continuity within the same river basin district to an extent that compensates the disruption of continuity, which the planned hydropower plant may cause. Compensation starts prior to the execution of the project.</v>
      </c>
    </row>
    <row r="32" spans="1:14" ht="12">
      <c r="A32" s="47" t="s">
        <v>4026</v>
      </c>
      <c r="B32" s="47" t="str">
        <f>IFERROR(IFERROR(IFERROR(IFERROR(VLOOKUP(A32,'Climate mitigation'!$E$2:$J$102,6,FALSE),VLOOKUP(A32,'Climate adaptation'!$E$2:$L$107,8,FALSE)),VLOOKUP(A32,'Circular economy'!$E$2:$L$22,8,FALSE)),VLOOKUP(A32,'Pollution prevention'!$E$2:$L$7,8,FALSE)),VLOOKUP(A32,Biodiversity!$E$2:$L$3,8,FALSE))</f>
        <v>The activity complies with the criteria set out in Appendix B to this Annex.</v>
      </c>
    </row>
    <row r="33" spans="1:2" ht="24">
      <c r="A33" s="47" t="s">
        <v>4027</v>
      </c>
      <c r="B33" s="47" t="str">
        <f>IFERROR(IFERROR(IFERROR(IFERROR(VLOOKUP(A33,'Climate mitigation'!$E$2:$J$102,6,FALSE),VLOOKUP(A33,'Climate adaptation'!$E$2:$L$107,8,FALSE)),VLOOKUP(A33,'Circular economy'!$E$2:$L$22,8,FALSE)),VLOOKUP(A33,'Pollution prevention'!$E$2:$L$7,8,FALSE)),VLOOKUP(A33,Biodiversity!$E$2:$L$3,8,FALSE))</f>
        <v>The activity complies with the criteria set out in Appendix B to this Annex.</v>
      </c>
    </row>
    <row r="34" spans="1:2" ht="12">
      <c r="A34" s="47" t="s">
        <v>4028</v>
      </c>
      <c r="B34" s="47" t="str">
        <f>IFERROR(IFERROR(IFERROR(IFERROR(VLOOKUP(A34,'Climate mitigation'!$E$2:$J$102,6,FALSE),VLOOKUP(A34,'Climate adaptation'!$E$2:$L$107,8,FALSE)),VLOOKUP(A34,'Circular economy'!$E$2:$L$22,8,FALSE)),VLOOKUP(A34,'Pollution prevention'!$E$2:$L$7,8,FALSE)),VLOOKUP(A34,Biodiversity!$E$2:$L$3,8,FALSE))</f>
        <v>The activity complies with the criteria set out in Appendix B to this Annex.</v>
      </c>
    </row>
    <row r="35" spans="1:2" ht="60">
      <c r="A35" s="47" t="s">
        <v>2372</v>
      </c>
      <c r="B35" s="47" t="str">
        <f>IFERROR(IFERROR(IFERROR(IFERROR(VLOOKUP(A35,'Climate mitigation'!$E$2:$J$102,6,FALSE),VLOOKUP(A35,'Climate adaptation'!$E$2:$L$107,8,FALSE)),VLOOKUP(A35,'Circular economy'!$E$2:$L$22,8,FALSE)),VLOOKUP(A35,'Pollution prevention'!$E$2:$L$7,8,FALSE)),VLOOKUP(A35,Biodiversity!$E$2:$L$3,8,FALSE))</f>
        <v>In case of pumped hydropower storage not connected to a river body, the activity complies with the criteria set out in Appendix B to this Annex. In case of pumped hydropower storage connected to a river body, the activity complies with the criteria for DNSH to sustainable use and protection of water and marine resources specified in Section 4.5 (Electricity production from hydropower).</v>
      </c>
    </row>
    <row r="36" spans="1:2" ht="24">
      <c r="A36" s="47" t="s">
        <v>4030</v>
      </c>
      <c r="B36" s="47" t="str">
        <f>IFERROR(IFERROR(IFERROR(IFERROR(VLOOKUP(A36,'Climate mitigation'!$E$2:$J$102,6,FALSE),VLOOKUP(A36,'Climate adaptation'!$E$2:$L$107,8,FALSE)),VLOOKUP(A36,'Circular economy'!$E$2:$L$22,8,FALSE)),VLOOKUP(A36,'Pollution prevention'!$E$2:$L$7,8,FALSE)),VLOOKUP(A36,Biodiversity!$E$2:$L$3,8,FALSE))</f>
        <v>For Aquifer Thermal Energy Storage, the activity complies with the criteria set out in Appendix B to this Annex.</v>
      </c>
    </row>
    <row r="37" spans="1:2" ht="24">
      <c r="A37" s="47" t="s">
        <v>4032</v>
      </c>
      <c r="B37" s="47" t="str">
        <f>IFERROR(IFERROR(IFERROR(IFERROR(VLOOKUP(A37,'Climate mitigation'!$E$2:$J$102,6,FALSE),VLOOKUP(A37,'Climate adaptation'!$E$2:$L$107,8,FALSE)),VLOOKUP(A37,'Circular economy'!$E$2:$L$22,8,FALSE)),VLOOKUP(A37,'Pollution prevention'!$E$2:$L$7,8,FALSE)),VLOOKUP(A37,Biodiversity!$E$2:$L$3,8,FALSE))</f>
        <v>The activity complies with the criteria set out in Appendix B to this Annex.</v>
      </c>
    </row>
    <row r="38" spans="1:2" ht="24">
      <c r="A38" s="47" t="s">
        <v>4033</v>
      </c>
      <c r="B38" s="47" t="str">
        <f>IFERROR(IFERROR(IFERROR(IFERROR(VLOOKUP(A38,'Climate mitigation'!$E$2:$J$102,6,FALSE),VLOOKUP(A38,'Climate adaptation'!$E$2:$L$107,8,FALSE)),VLOOKUP(A38,'Circular economy'!$E$2:$L$22,8,FALSE)),VLOOKUP(A38,'Pollution prevention'!$E$2:$L$7,8,FALSE)),VLOOKUP(A38,Biodiversity!$E$2:$L$3,8,FALSE))</f>
        <v>The activity complies with the criteria set out in Appendix B to this Annex.</v>
      </c>
    </row>
    <row r="39" spans="1:2" ht="12">
      <c r="A39" s="47" t="s">
        <v>4034</v>
      </c>
      <c r="B39" s="47" t="str">
        <f>IFERROR(IFERROR(IFERROR(IFERROR(VLOOKUP(A39,'Climate mitigation'!$E$2:$J$102,6,FALSE),VLOOKUP(A39,'Climate adaptation'!$E$2:$L$107,8,FALSE)),VLOOKUP(A39,'Circular economy'!$E$2:$L$22,8,FALSE)),VLOOKUP(A39,'Pollution prevention'!$E$2:$L$7,8,FALSE)),VLOOKUP(A39,Biodiversity!$E$2:$L$3,8,FALSE))</f>
        <v>The activity complies with the criteria set out in Appendix B to this Annex.</v>
      </c>
    </row>
    <row r="40" spans="1:2" ht="12">
      <c r="A40" s="47" t="s">
        <v>4035</v>
      </c>
      <c r="B40" s="47" t="str">
        <f>IFERROR(IFERROR(IFERROR(IFERROR(VLOOKUP(A40,'Climate mitigation'!$E$2:$J$102,6,FALSE),VLOOKUP(A40,'Climate adaptation'!$E$2:$L$107,8,FALSE)),VLOOKUP(A40,'Circular economy'!$E$2:$L$22,8,FALSE)),VLOOKUP(A40,'Pollution prevention'!$E$2:$L$7,8,FALSE)),VLOOKUP(A40,Biodiversity!$E$2:$L$3,8,FALSE))</f>
        <v>The activity complies with the criteria set out in Appendix B to this Annex.</v>
      </c>
    </row>
    <row r="41" spans="1:2" ht="24">
      <c r="A41" s="47" t="s">
        <v>4037</v>
      </c>
      <c r="B41" s="47" t="str">
        <f>IFERROR(IFERROR(IFERROR(IFERROR(VLOOKUP(A41,'Climate mitigation'!$E$2:$J$102,6,FALSE),VLOOKUP(A41,'Climate adaptation'!$E$2:$L$107,8,FALSE)),VLOOKUP(A41,'Circular economy'!$E$2:$L$22,8,FALSE)),VLOOKUP(A41,'Pollution prevention'!$E$2:$L$7,8,FALSE)),VLOOKUP(A41,Biodiversity!$E$2:$L$3,8,FALSE))</f>
        <v>The activity complies with the criteria set out in Appendix B to this Annex.</v>
      </c>
    </row>
    <row r="42" spans="1:2" ht="24">
      <c r="A42" s="47" t="s">
        <v>4038</v>
      </c>
      <c r="B42" s="47" t="str">
        <f>IFERROR(IFERROR(IFERROR(IFERROR(VLOOKUP(A42,'Climate mitigation'!$E$2:$J$102,6,FALSE),VLOOKUP(A42,'Climate adaptation'!$E$2:$L$107,8,FALSE)),VLOOKUP(A42,'Circular economy'!$E$2:$L$22,8,FALSE)),VLOOKUP(A42,'Pollution prevention'!$E$2:$L$7,8,FALSE)),VLOOKUP(A42,Biodiversity!$E$2:$L$3,8,FALSE))</f>
        <v>The activity complies with the criteria set out in Appendix B to this Annex.</v>
      </c>
    </row>
    <row r="43" spans="1:2" ht="12">
      <c r="A43" s="47" t="s">
        <v>4039</v>
      </c>
      <c r="B43" s="47" t="str">
        <f>IFERROR(IFERROR(IFERROR(IFERROR(VLOOKUP(A43,'Climate mitigation'!$E$2:$J$102,6,FALSE),VLOOKUP(A43,'Climate adaptation'!$E$2:$L$107,8,FALSE)),VLOOKUP(A43,'Circular economy'!$E$2:$L$22,8,FALSE)),VLOOKUP(A43,'Pollution prevention'!$E$2:$L$7,8,FALSE)),VLOOKUP(A43,Biodiversity!$E$2:$L$3,8,FALSE))</f>
        <v>The activity complies with the criteria set out in Appendix B to this Annex.</v>
      </c>
    </row>
    <row r="44" spans="1:2" ht="12">
      <c r="A44" s="47" t="s">
        <v>4041</v>
      </c>
      <c r="B44" s="47" t="str">
        <f>IFERROR(IFERROR(IFERROR(IFERROR(VLOOKUP(A44,'Climate mitigation'!$E$2:$J$102,6,FALSE),VLOOKUP(A44,'Climate adaptation'!$E$2:$L$107,8,FALSE)),VLOOKUP(A44,'Circular economy'!$E$2:$L$22,8,FALSE)),VLOOKUP(A44,'Pollution prevention'!$E$2:$L$7,8,FALSE)),VLOOKUP(A44,Biodiversity!$E$2:$L$3,8,FALSE))</f>
        <v>The activity complies with the criteria set out in Appendix B to this Annex.</v>
      </c>
    </row>
    <row r="45" spans="1:2" ht="24">
      <c r="A45" s="47" t="s">
        <v>4042</v>
      </c>
      <c r="B45" s="47" t="str">
        <f>IFERROR(IFERROR(IFERROR(IFERROR(VLOOKUP(A45,'Climate mitigation'!$E$2:$J$102,6,FALSE),VLOOKUP(A45,'Climate adaptation'!$E$2:$L$107,8,FALSE)),VLOOKUP(A45,'Circular economy'!$E$2:$L$22,8,FALSE)),VLOOKUP(A45,'Pollution prevention'!$E$2:$L$7,8,FALSE)),VLOOKUP(A45,Biodiversity!$E$2:$L$3,8,FALSE))</f>
        <v>The activity complies with the criteria set out in Appendix B to this Annex.</v>
      </c>
    </row>
    <row r="46" spans="1:2" ht="12">
      <c r="A46" s="47" t="s">
        <v>4043</v>
      </c>
      <c r="B46" s="47" t="str">
        <f>IFERROR(IFERROR(IFERROR(IFERROR(VLOOKUP(A46,'Climate mitigation'!$E$2:$J$102,6,FALSE),VLOOKUP(A46,'Climate adaptation'!$E$2:$L$107,8,FALSE)),VLOOKUP(A46,'Circular economy'!$E$2:$L$22,8,FALSE)),VLOOKUP(A46,'Pollution prevention'!$E$2:$L$7,8,FALSE)),VLOOKUP(A46,Biodiversity!$E$2:$L$3,8,FALSE))</f>
        <v>The activity complies with the criteria set out in Appendix B to this Annex.</v>
      </c>
    </row>
    <row r="47" spans="1:2" ht="168">
      <c r="A47" s="47" t="s">
        <v>4045</v>
      </c>
      <c r="B47" s="47" t="str">
        <f>IFERROR(IFERROR(IFERROR(IFERROR(VLOOKUP(A47,'Climate mitigation'!$E$2:$J$102,6,FALSE),VLOOKUP(A47,'Climate adaptation'!$E$2:$L$107,8,FALSE)),VLOOKUP(A47,'Circular economy'!$E$2:$L$22,8,FALSE)),VLOOKUP(A47,'Pollution prevention'!$E$2:$L$7,8,FALSE)),VLOOKUP(A47,Biodiversity!$E$2:$L$3,8,FALSE))</f>
        <v>The activity complies with the criteria set out in Appendix B to this Annex. Environmental degradation risks related to preserving water quality and avoiding water stress are identified and addressed, in accordance with a water use and protection management plan, developed in consultation with stakeholders concerned. In order to limit thermal anomalies associated with the discharge of waste heat, operators of inland nuclear power plants utilising once-through wet cooling by taking water from a river or a lake control: the maximum temperature of the recipient freshwater body after mixing, and the maximum temperature difference between the discharged cooling water and the recipient freshwater body. The temperature control is implemented in accordance with the individual licence conditions for the specific operations, where applicable, or threshold values in line with Union law. The activity complies with the International Finance Corporation (IFC) standards. Nuclear activities are operated in compliance with the requirements of Directive 2000/60/EC and of Council Directive 2013/51/Euratom laying down requirements for the protection of the health of the general public with regard to radioactive substances in water intended for human consumption.</v>
      </c>
    </row>
    <row r="48" spans="1:2" ht="168">
      <c r="A48" s="47" t="s">
        <v>4046</v>
      </c>
      <c r="B48" s="47" t="str">
        <f>IFERROR(IFERROR(IFERROR(IFERROR(VLOOKUP(A48,'Climate mitigation'!$E$2:$J$102,6,FALSE),VLOOKUP(A48,'Climate adaptation'!$E$2:$L$107,8,FALSE)),VLOOKUP(A48,'Circular economy'!$E$2:$L$22,8,FALSE)),VLOOKUP(A48,'Pollution prevention'!$E$2:$L$7,8,FALSE)),VLOOKUP(A48,Biodiversity!$E$2:$L$3,8,FALSE))</f>
        <v>The activity complies with the criteria set out in Appendix B to this Annex. Environmental degradation risks related to preserving water quality and avoiding water stress are identified and addressed, in accordance with a water use and protection management plan, developed in consultation with stakeholders concerned. In order to limit thermal anomalies associated with the discharge of waste heat, operators of inland nuclear power plants utilising once-through wet cooling by taking water from a river or a lake control: the maximum temperature of the recipient freshwater body after mixing, and the maximum temperature difference between the discharged cooling water and the recipient freshwater body. The temperature control is implemented in accordance with the individual licence conditions for the specific operations, where applicable, or threshold values in line with Union law. The activity complies with the International Finance Corporation (IFC) standards. Nuclear activities are operated in compliance with Directive 2000/60/EC regarding water bodies used for the abstraction of drinking water and Council Directive 2013/51/Euratom laying down requirements for the protection of the health of the general public with regard to radioactive substances in water intended for human consumption.</v>
      </c>
    </row>
    <row r="49" spans="1:2" ht="180">
      <c r="A49" s="47" t="s">
        <v>4047</v>
      </c>
      <c r="B49" s="47" t="str">
        <f>IFERROR(IFERROR(IFERROR(IFERROR(VLOOKUP(A49,'Climate mitigation'!$E$2:$J$102,6,FALSE),VLOOKUP(A49,'Climate adaptation'!$E$2:$L$107,8,FALSE)),VLOOKUP(A49,'Circular economy'!$E$2:$L$22,8,FALSE)),VLOOKUP(A49,'Pollution prevention'!$E$2:$L$7,8,FALSE)),VLOOKUP(A49,Biodiversity!$E$2:$L$3,8,FALSE))</f>
        <v>The activity complies with the criteria set out in Appendix B to this Annex. Environmental degradation risks related to preserving water quality and avoiding water stress are identified and addressed, in accordance with a water use and protection management plan, developed in consultation with stakeholders concerned. In order to limit thermal anomalies associated with the discharge of waste heat, operators of inland nuclear power plants utilising once-through wet cooling by taking water from a river or a lake control: the maximum temperature of the recipient freshwater body after mixing, and the maximum temperature difference between the discharged cooling water and the recipient freshwater body. The temperature control is implemented in accordance with the individual licence conditions for the specific operations, where applicable, or threshold values in line with Union law. The activity complies with the International Finance Corporation (IFC) standards. Nuclear activities are operated in compliance with the requirements of Directive 2000/60/EC regarding water bodies used for the abstraction of drinking water and Council Directive 2013/51/Euratom laying down requirements for the protection of the health of the general public with regard to radioactive substances in water intended for human consumption.</v>
      </c>
    </row>
    <row r="50" spans="1:2" ht="12">
      <c r="A50" s="47" t="s">
        <v>4048</v>
      </c>
      <c r="B50" s="47" t="str">
        <f>IFERROR(IFERROR(IFERROR(IFERROR(VLOOKUP(A50,'Climate mitigation'!$E$2:$J$102,6,FALSE),VLOOKUP(A50,'Climate adaptation'!$E$2:$L$107,8,FALSE)),VLOOKUP(A50,'Circular economy'!$E$2:$L$22,8,FALSE)),VLOOKUP(A50,'Pollution prevention'!$E$2:$L$7,8,FALSE)),VLOOKUP(A50,Biodiversity!$E$2:$L$3,8,FALSE))</f>
        <v>The activity complies with the criteria set out in Appendix B to this Annex.</v>
      </c>
    </row>
    <row r="51" spans="1:2" ht="24">
      <c r="A51" s="47" t="s">
        <v>4049</v>
      </c>
      <c r="B51" s="47" t="str">
        <f>IFERROR(IFERROR(IFERROR(IFERROR(VLOOKUP(A51,'Climate mitigation'!$E$2:$J$102,6,FALSE),VLOOKUP(A51,'Climate adaptation'!$E$2:$L$107,8,FALSE)),VLOOKUP(A51,'Circular economy'!$E$2:$L$22,8,FALSE)),VLOOKUP(A51,'Pollution prevention'!$E$2:$L$7,8,FALSE)),VLOOKUP(A51,Biodiversity!$E$2:$L$3,8,FALSE))</f>
        <v>The activity complies with the criteria set out in Appendix B to this Annex.</v>
      </c>
    </row>
    <row r="52" spans="1:2" ht="24">
      <c r="A52" s="47" t="s">
        <v>4050</v>
      </c>
      <c r="B52" s="47" t="str">
        <f>IFERROR(IFERROR(IFERROR(IFERROR(VLOOKUP(A52,'Climate mitigation'!$E$2:$J$102,6,FALSE),VLOOKUP(A52,'Climate adaptation'!$E$2:$L$107,8,FALSE)),VLOOKUP(A52,'Circular economy'!$E$2:$L$22,8,FALSE)),VLOOKUP(A52,'Pollution prevention'!$E$2:$L$7,8,FALSE)),VLOOKUP(A52,Biodiversity!$E$2:$L$3,8,FALSE))</f>
        <v>The activity complies with the criteria set out in Appendix B to this Annex.</v>
      </c>
    </row>
    <row r="53" spans="1:2" ht="24">
      <c r="A53" s="47" t="s">
        <v>4051</v>
      </c>
      <c r="B53" s="47" t="str">
        <f>IFERROR(IFERROR(IFERROR(IFERROR(VLOOKUP(A53,'Climate mitigation'!$E$2:$J$102,6,FALSE),VLOOKUP(A53,'Climate adaptation'!$E$2:$L$107,8,FALSE)),VLOOKUP(A53,'Circular economy'!$E$2:$L$22,8,FALSE)),VLOOKUP(A53,'Pollution prevention'!$E$2:$L$7,8,FALSE)),VLOOKUP(A53,Biodiversity!$E$2:$L$3,8,FALSE))</f>
        <v>The activity complies with the criteria set out in Appendix B to this Annex.</v>
      </c>
    </row>
    <row r="54" spans="1:2" ht="24">
      <c r="A54" s="47" t="s">
        <v>4052</v>
      </c>
      <c r="B54" s="47" t="str">
        <f>IFERROR(IFERROR(IFERROR(IFERROR(VLOOKUP(A54,'Climate mitigation'!$E$2:$J$102,6,FALSE),VLOOKUP(A54,'Climate adaptation'!$E$2:$L$107,8,FALSE)),VLOOKUP(A54,'Circular economy'!$E$2:$L$22,8,FALSE)),VLOOKUP(A54,'Pollution prevention'!$E$2:$L$7,8,FALSE)),VLOOKUP(A54,Biodiversity!$E$2:$L$3,8,FALSE))</f>
        <v>The activity complies with the criteria set out in Appendix B to this Annex.</v>
      </c>
    </row>
    <row r="55" spans="1:2" ht="72">
      <c r="A55" s="47" t="s">
        <v>4053</v>
      </c>
      <c r="B55" s="47" t="str">
        <f>IFERROR(IFERROR(IFERROR(IFERROR(VLOOKUP(A55,'Climate mitigation'!$E$2:$J$102,6,FALSE),VLOOKUP(A55,'Climate adaptation'!$E$2:$L$107,8,FALSE)),VLOOKUP(A55,'Circular economy'!$E$2:$L$22,8,FALSE)),VLOOKUP(A55,'Pollution prevention'!$E$2:$L$7,8,FALSE)),VLOOKUP(A55,Biodiversity!$E$2:$L$3,8,FALSE))</f>
        <v>The activity complies with the criteria set out in Appendix B to this Annex. Where the waste water is treated to a level suitable for reuse in agricultural irrigation, the required risk management actions to avoid adverse environmental impacts have been defined and implemented(235)As set out in Annex II of Regulation (EU) 2020/741 of the European Parliament and of the Council of 25 May 2020 on minimum requirements for water reuse (OJ L 177, 5.6.2020, p. 32)..</v>
      </c>
    </row>
    <row r="56" spans="1:2" ht="72">
      <c r="A56" s="47" t="s">
        <v>4054</v>
      </c>
      <c r="B56" s="47" t="str">
        <f>IFERROR(IFERROR(IFERROR(IFERROR(VLOOKUP(A56,'Climate mitigation'!$E$2:$J$102,6,FALSE),VLOOKUP(A56,'Climate adaptation'!$E$2:$L$107,8,FALSE)),VLOOKUP(A56,'Circular economy'!$E$2:$L$22,8,FALSE)),VLOOKUP(A56,'Pollution prevention'!$E$2:$L$7,8,FALSE)),VLOOKUP(A56,Biodiversity!$E$2:$L$3,8,FALSE))</f>
        <v>The activity complies with the criteria set out in Appendix B to this Annex. Where the waste water is treated to a level suitable for reuse in agricultural irrigation, the required risk management actions to avoid adverse environmental impacts have been defined and implemented(238)As set out in Annex II to Regulation (EU) 2020/741 of the European Parliament and of the Council of 25May 2020 on minimum requirements for water reuse (OJ L 177, 5.6.2020, p. 32)..</v>
      </c>
    </row>
    <row r="57" spans="1:2" ht="12">
      <c r="A57" s="47" t="s">
        <v>4056</v>
      </c>
      <c r="B57" s="47" t="str">
        <f>IFERROR(IFERROR(IFERROR(IFERROR(VLOOKUP(A57,'Climate mitigation'!$E$2:$J$102,6,FALSE),VLOOKUP(A57,'Climate adaptation'!$E$2:$L$107,8,FALSE)),VLOOKUP(A57,'Circular economy'!$E$2:$L$22,8,FALSE)),VLOOKUP(A57,'Pollution prevention'!$E$2:$L$7,8,FALSE)),VLOOKUP(A57,Biodiversity!$E$2:$L$3,8,FALSE))</f>
        <v>The activity complies with the criteria set out in Appendix B to this Annex.</v>
      </c>
    </row>
    <row r="58" spans="1:2" ht="12">
      <c r="A58" s="47" t="s">
        <v>4057</v>
      </c>
      <c r="B58" s="47" t="str">
        <f>IFERROR(IFERROR(IFERROR(IFERROR(VLOOKUP(A58,'Climate mitigation'!$E$2:$J$102,6,FALSE),VLOOKUP(A58,'Climate adaptation'!$E$2:$L$107,8,FALSE)),VLOOKUP(A58,'Circular economy'!$E$2:$L$22,8,FALSE)),VLOOKUP(A58,'Pollution prevention'!$E$2:$L$7,8,FALSE)),VLOOKUP(A58,Biodiversity!$E$2:$L$3,8,FALSE))</f>
        <v>The activity complies with the criteria set out in Appendix B to this Annex.</v>
      </c>
    </row>
    <row r="59" spans="1:2" ht="12">
      <c r="A59" s="47" t="s">
        <v>4061</v>
      </c>
      <c r="B59" s="47" t="str">
        <f>IFERROR(IFERROR(IFERROR(IFERROR(VLOOKUP(A59,'Climate mitigation'!$E$2:$J$102,6,FALSE),VLOOKUP(A59,'Climate adaptation'!$E$2:$L$107,8,FALSE)),VLOOKUP(A59,'Circular economy'!$E$2:$L$22,8,FALSE)),VLOOKUP(A59,'Pollution prevention'!$E$2:$L$7,8,FALSE)),VLOOKUP(A59,Biodiversity!$E$2:$L$3,8,FALSE))</f>
        <v>The activity complies with the criteria set out in Appendix B to this Annex.</v>
      </c>
    </row>
    <row r="60" spans="1:2" ht="12">
      <c r="A60" s="47" t="s">
        <v>4062</v>
      </c>
      <c r="B60" s="47" t="str">
        <f>IFERROR(IFERROR(IFERROR(IFERROR(VLOOKUP(A60,'Climate mitigation'!$E$2:$J$102,6,FALSE),VLOOKUP(A60,'Climate adaptation'!$E$2:$L$107,8,FALSE)),VLOOKUP(A60,'Circular economy'!$E$2:$L$22,8,FALSE)),VLOOKUP(A60,'Pollution prevention'!$E$2:$L$7,8,FALSE)),VLOOKUP(A60,Biodiversity!$E$2:$L$3,8,FALSE))</f>
        <v>The activity complies with the criteria set out in Appendix B to this Annex.</v>
      </c>
    </row>
    <row r="61" spans="1:2" ht="12">
      <c r="A61" s="47" t="s">
        <v>4068</v>
      </c>
      <c r="B61" s="47" t="str">
        <f>IFERROR(IFERROR(IFERROR(IFERROR(VLOOKUP(A61,'Climate mitigation'!$E$2:$J$102,6,FALSE),VLOOKUP(A61,'Climate adaptation'!$E$2:$L$107,8,FALSE)),VLOOKUP(A61,'Circular economy'!$E$2:$L$22,8,FALSE)),VLOOKUP(A61,'Pollution prevention'!$E$2:$L$7,8,FALSE)),VLOOKUP(A61,Biodiversity!$E$2:$L$3,8,FALSE))</f>
        <v>The activity complies with the criteria set out in Appendix B to this Annex.</v>
      </c>
    </row>
    <row r="62" spans="1:2" ht="12">
      <c r="A62" s="47" t="s">
        <v>4069</v>
      </c>
      <c r="B62" s="47" t="str">
        <f>IFERROR(IFERROR(IFERROR(IFERROR(VLOOKUP(A62,'Climate mitigation'!$E$2:$J$102,6,FALSE),VLOOKUP(A62,'Climate adaptation'!$E$2:$L$107,8,FALSE)),VLOOKUP(A62,'Circular economy'!$E$2:$L$22,8,FALSE)),VLOOKUP(A62,'Pollution prevention'!$E$2:$L$7,8,FALSE)),VLOOKUP(A62,Biodiversity!$E$2:$L$3,8,FALSE))</f>
        <v>The activity complies with the criteria set out in Appendix B to this Annex.</v>
      </c>
    </row>
    <row r="63" spans="1:2" ht="24">
      <c r="A63" s="47" t="s">
        <v>4070</v>
      </c>
      <c r="B63" s="47" t="str">
        <f>IFERROR(IFERROR(IFERROR(IFERROR(VLOOKUP(A63,'Climate mitigation'!$E$2:$J$102,6,FALSE),VLOOKUP(A63,'Climate adaptation'!$E$2:$L$107,8,FALSE)),VLOOKUP(A63,'Circular economy'!$E$2:$L$22,8,FALSE)),VLOOKUP(A63,'Pollution prevention'!$E$2:$L$7,8,FALSE)),VLOOKUP(A63,Biodiversity!$E$2:$L$3,8,FALSE))</f>
        <v>The activity complies with the criteria set out in Appendix B to this Annex.</v>
      </c>
    </row>
    <row r="64" spans="1:2" ht="24">
      <c r="A64" s="47" t="s">
        <v>4071</v>
      </c>
      <c r="B64" s="47" t="str">
        <f>IFERROR(IFERROR(IFERROR(IFERROR(VLOOKUP(A64,'Climate mitigation'!$E$2:$J$102,6,FALSE),VLOOKUP(A64,'Climate adaptation'!$E$2:$L$107,8,FALSE)),VLOOKUP(A64,'Circular economy'!$E$2:$L$22,8,FALSE)),VLOOKUP(A64,'Pollution prevention'!$E$2:$L$7,8,FALSE)),VLOOKUP(A64,Biodiversity!$E$2:$L$3,8,FALSE))</f>
        <v>The activity complies with the criteria set out in Appendix B to this Annex.</v>
      </c>
    </row>
    <row r="65" spans="1:2" ht="12">
      <c r="A65" s="47" t="s">
        <v>4072</v>
      </c>
      <c r="B65" s="47" t="str">
        <f>IFERROR(IFERROR(IFERROR(IFERROR(VLOOKUP(A65,'Climate mitigation'!$E$2:$J$102,6,FALSE),VLOOKUP(A65,'Climate adaptation'!$E$2:$L$107,8,FALSE)),VLOOKUP(A65,'Circular economy'!$E$2:$L$22,8,FALSE)),VLOOKUP(A65,'Pollution prevention'!$E$2:$L$7,8,FALSE)),VLOOKUP(A65,Biodiversity!$E$2:$L$3,8,FALSE))</f>
        <v>The activity complies with the criteria set out in Appendix B to this Annex.</v>
      </c>
    </row>
    <row r="66" spans="1:2" ht="24">
      <c r="A66" s="47" t="s">
        <v>4073</v>
      </c>
      <c r="B66" s="47" t="str">
        <f>IFERROR(IFERROR(IFERROR(IFERROR(VLOOKUP(A66,'Climate mitigation'!$E$2:$J$102,6,FALSE),VLOOKUP(A66,'Climate adaptation'!$E$2:$L$107,8,FALSE)),VLOOKUP(A66,'Circular economy'!$E$2:$L$22,8,FALSE)),VLOOKUP(A66,'Pollution prevention'!$E$2:$L$7,8,FALSE)),VLOOKUP(A66,Biodiversity!$E$2:$L$3,8,FALSE))</f>
        <v>The activity complies with the criteria set out in Appendix B to this Annex.</v>
      </c>
    </row>
    <row r="67" spans="1:2" ht="12">
      <c r="A67" s="47" t="s">
        <v>4074</v>
      </c>
      <c r="B67" s="47" t="str">
        <f>IFERROR(IFERROR(IFERROR(IFERROR(VLOOKUP(A67,'Climate mitigation'!$E$2:$J$102,6,FALSE),VLOOKUP(A67,'Climate adaptation'!$E$2:$L$107,8,FALSE)),VLOOKUP(A67,'Circular economy'!$E$2:$L$22,8,FALSE)),VLOOKUP(A67,'Pollution prevention'!$E$2:$L$7,8,FALSE)),VLOOKUP(A67,Biodiversity!$E$2:$L$3,8,FALSE))</f>
        <v>The activity complies with the criteria set out in Appendix B to this Annex.</v>
      </c>
    </row>
    <row r="68" spans="1:2" ht="12">
      <c r="A68" s="47" t="s">
        <v>4075</v>
      </c>
      <c r="B68" s="47" t="str">
        <f>IFERROR(IFERROR(IFERROR(IFERROR(VLOOKUP(A68,'Climate mitigation'!$E$2:$J$102,6,FALSE),VLOOKUP(A68,'Climate adaptation'!$E$2:$L$107,8,FALSE)),VLOOKUP(A68,'Circular economy'!$E$2:$L$22,8,FALSE)),VLOOKUP(A68,'Pollution prevention'!$E$2:$L$7,8,FALSE)),VLOOKUP(A68,Biodiversity!$E$2:$L$3,8,FALSE))</f>
        <v>The activity complies with the criteria set out in Appendix B to this Annex.</v>
      </c>
    </row>
    <row r="69" spans="1:2" ht="24">
      <c r="A69" s="47" t="s">
        <v>4076</v>
      </c>
      <c r="B69" s="47" t="str">
        <f>IFERROR(IFERROR(IFERROR(IFERROR(VLOOKUP(A69,'Climate mitigation'!$E$2:$J$102,6,FALSE),VLOOKUP(A69,'Climate adaptation'!$E$2:$L$107,8,FALSE)),VLOOKUP(A69,'Circular economy'!$E$2:$L$22,8,FALSE)),VLOOKUP(A69,'Pollution prevention'!$E$2:$L$7,8,FALSE)),VLOOKUP(A69,Biodiversity!$E$2:$L$3,8,FALSE))</f>
        <v>The activity complies with the criteria set out in Appendix B to this Annex.</v>
      </c>
    </row>
    <row r="70" spans="1:2" ht="409.6">
      <c r="A70" s="47" t="s">
        <v>4077</v>
      </c>
      <c r="B70" s="47" t="str">
        <f>IFERROR(IFERROR(IFERROR(IFERROR(VLOOKUP(A70,'Climate mitigation'!$E$2:$J$102,6,FALSE),VLOOKUP(A70,'Climate adaptation'!$E$2:$L$107,8,FALSE)),VLOOKUP(A70,'Circular economy'!$E$2:$L$22,8,FALSE)),VLOOKUP(A70,'Pollution prevention'!$E$2:$L$7,8,FALSE)),VLOOKUP(A70,Biodiversity!$E$2:$L$3,8,FALSE))</f>
        <v>The activity complies with the requirements laid down in Article 4 of Directive 2000/60/EC. In accordance with Article 4 of Directive 2000/60/EC and in particular paragraph 7 of that Article, an impact assessment of the project is to be carried out to assess all its potential impacts on the status of water bodies within the same river basin and on protected habitats and species directly dependent on water, considering in particular migration corridors, free-flowing rivers or ecosystems close to undisturbed conditions. The assessment is based on recent, comprehensive and accurate data, including monitoring data on biological quality elements that are specifically sensitive to hydromorphological alterations, and on the expected status of the water body as a result of the new activities, as compared to its current one. It assesses, in particular, the cumulated impacts of the new project with other existing or planned infrastructure in the river basin. On the basis of that impact assessment, it has been established that the project is conceived, by design and location and by mitigation measures, so that it complies with one of the following requirements: the project does not entail any deterioration nor compromises the achievement of good status or potential of the specific water body it relates to; where the project risks to deteriorate or compromise the achievement of good status/potential of the specific water body it relates to, such deterioration is not significant, and is justified by a detailed cost-benefit assessment demonstrating both of the following: the overriding reasons in the public interest or the fact that the benefits expected from the planned navigation infrastructure project in terms of benefits to climate change mitigation or climate change adaptation outweigh the costs from deteriorating the status of water that are accruing to the environment and to society; the fact that the overriding public interest or the benefits expected from the activity cannot, for reasons of technical feasibility or disproportionate cost, be achieved by alternative means that would lead to a better environmental outcome (such as nature-based solutions, alternative location, rehabilitation/refurbishment to existing infrastructures, or use of technologies not disrupting river continuity). All technically feasible and ecologically relevant mitigation measures are implemented to reduce adverse impacts on water as well as on protected habitats and species directly dependent on water. Mitigation measures include, where relevant and depending on the ecosystems naturally present in the affected water bodies: measures to ensure conditions as close as possible to undisturbed continuity, including measures to ensure longitudinal and lateral continuity, minimum ecological flow and sediment flow; measures to protect or enhance morphological conditions and habitats for aquatic species; measures to reduce adverse impacts of eutrophication. The effectiveness of those measures is monitored in the context of the authorisation or permit setting out the conditions aimed at achieving good status or potential of the affected water body. The project does not permanently compromise the achievement of good status/potential in any of the water bodies in the same river basin district. In addition to the mitigation measures, and where relevant, compensatory measures are implemented to ensure that the project does not result in overall deterioration of status of water bodies in the same river basin district. That result is achieved by restoring (longitudinal or lateral) continuity within the same river basin district to an extent that compensates the disruption of continuity, which the planned navigation infrastructure project may cause. Compensation starts prior to the execution of the project.</v>
      </c>
    </row>
    <row r="71" spans="1:2" ht="12">
      <c r="A71" s="47" t="s">
        <v>4078</v>
      </c>
      <c r="B71" s="47" t="str">
        <f>IFERROR(IFERROR(IFERROR(IFERROR(VLOOKUP(A71,'Climate mitigation'!$E$2:$J$102,6,FALSE),VLOOKUP(A71,'Climate adaptation'!$E$2:$L$107,8,FALSE)),VLOOKUP(A71,'Circular economy'!$E$2:$L$22,8,FALSE)),VLOOKUP(A71,'Pollution prevention'!$E$2:$L$7,8,FALSE)),VLOOKUP(A71,Biodiversity!$E$2:$L$3,8,FALSE))</f>
        <v>The activity complies with the criteria set out in Appendix B to this Annex.</v>
      </c>
    </row>
    <row r="72" spans="1:2" ht="48">
      <c r="A72" s="47" t="s">
        <v>4081</v>
      </c>
      <c r="B72" s="47" t="str">
        <f>IFERROR(IFERROR(IFERROR(IFERROR(VLOOKUP(A72,'Climate mitigation'!$E$2:$J$102,6,FALSE),VLOOKUP(A72,'Climate adaptation'!$E$2:$L$107,8,FALSE)),VLOOKUP(A72,'Circular economy'!$E$2:$L$22,8,FALSE)),VLOOKUP(A72,'Pollution prevention'!$E$2:$L$7,8,FALSE)),VLOOKUP(A72,Biodiversity!$E$2:$L$3,8,FALSE))</f>
        <v>The activity complies with the criteria set out in Appendix B to this Annex. With regard to de-icing activities, measures are in place to ensure the necessary discharge controls at airport level, to reduce the environmental impact on watercourses, including through use of more environmentally sustainable chemicals, glycol recovery and surface water treatment.</v>
      </c>
    </row>
    <row r="73" spans="1:2" ht="108">
      <c r="A73" s="47" t="s">
        <v>4082</v>
      </c>
      <c r="B73" s="47" t="str">
        <f>IFERROR(IFERROR(IFERROR(IFERROR(VLOOKUP(A73,'Climate mitigation'!$E$2:$J$102,6,FALSE),VLOOKUP(A73,'Climate adaptation'!$E$2:$L$107,8,FALSE)),VLOOKUP(A73,'Circular economy'!$E$2:$L$22,8,FALSE)),VLOOKUP(A73,'Pollution prevention'!$E$2:$L$7,8,FALSE)),VLOOKUP(A73,Biodiversity!$E$2:$L$3,8,FALSE))</f>
        <v>Where installed, except for installations in residential building units, the specified water use for the following water appliances are attested by product datasheets, a building certification or an existing product label in the Union, in accordance with the technical specifications laid down in Appendix E to this Annex: wash hand basin taps and kitchen taps have a maximum water flow of 6 litres/min; showers have a maximum water flow of 8 litres/min; WCs, including suites, bowls and flushing cisterns, have a full flush volume of a maximum of 6 litres and a maximum average flush volume of 3,5 litres; urinals use a maximum of 2 litres/bowl/hour. Flushing urinals have a maximum full flush volume of 1 litre. To avoid impact from the construction site, the activity complies with the criteria set out in Appendix B to this Annex.</v>
      </c>
    </row>
    <row r="74" spans="1:2" ht="96">
      <c r="A74" s="47" t="s">
        <v>4083</v>
      </c>
      <c r="B74" s="47" t="str">
        <f>IFERROR(IFERROR(IFERROR(IFERROR(VLOOKUP(A74,'Climate mitigation'!$E$2:$J$102,6,FALSE),VLOOKUP(A74,'Climate adaptation'!$E$2:$L$107,8,FALSE)),VLOOKUP(A74,'Circular economy'!$E$2:$L$22,8,FALSE)),VLOOKUP(A74,'Pollution prevention'!$E$2:$L$7,8,FALSE)),VLOOKUP(A74,Biodiversity!$E$2:$L$3,8,FALSE))</f>
        <v>Where installed as part of the renovation works, except for renovation works in residential building units, the specified water use for the following water appliances is attested by product datasheets, a building certification or an existing product label in the Union, in accordance with the technical specifications laid down in Appendix E to this Annex: wash hand basin taps and kitchen taps have a maximum water flow of 6 litres/min; showers have a maximum water flow of 8 litres/min; WCs, including suites, bowls and flushing cisterns, have a full flush volume of a maximum of 6 litres and a maximum average flush volume of 3,5 litres; urinals use a maximum of 2 litres/bowl/hour. Flushing urinals have a maximum full flush volume of 1 litre.</v>
      </c>
    </row>
    <row r="75" spans="1:2" ht="12">
      <c r="A75" s="47" t="s">
        <v>4089</v>
      </c>
      <c r="B75" s="47" t="str">
        <f>IFERROR(IFERROR(IFERROR(IFERROR(VLOOKUP(A75,'Climate mitigation'!$E$2:$J$102,6,FALSE),VLOOKUP(A75,'Climate adaptation'!$E$2:$L$107,8,FALSE)),VLOOKUP(A75,'Circular economy'!$E$2:$L$22,8,FALSE)),VLOOKUP(A75,'Pollution prevention'!$E$2:$L$7,8,FALSE)),VLOOKUP(A75,Biodiversity!$E$2:$L$3,8,FALSE))</f>
        <v>The activity complies with the criteria set out in Appendix B to this Annex.</v>
      </c>
    </row>
    <row r="76" spans="1:2" ht="36">
      <c r="A76" s="47" t="s">
        <v>4091</v>
      </c>
      <c r="B76" s="47" t="str">
        <f>IFERROR(IFERROR(IFERROR(IFERROR(VLOOKUP(A76,'Climate mitigation'!$E$2:$J$102,6,FALSE),VLOOKUP(A76,'Climate adaptation'!$E$2:$L$107,8,FALSE)),VLOOKUP(A76,'Circular economy'!$E$2:$L$22,8,FALSE)),VLOOKUP(A76,'Pollution prevention'!$E$2:$L$7,8,FALSE)),VLOOKUP(A76,Biodiversity!$E$2:$L$3,8,FALSE))</f>
        <v>Any potential risks to the good status or the good ecological potential of bodies of water, including surface water and groundwater, or to the good environmental status of marine waters from the researched technology, product or other solution are evaluated and addressed.</v>
      </c>
    </row>
    <row r="77" spans="1:2" ht="36">
      <c r="A77" s="47" t="s">
        <v>4092</v>
      </c>
      <c r="B77" s="47" t="str">
        <f>IFERROR(IFERROR(IFERROR(IFERROR(VLOOKUP(A77,'Climate mitigation'!$E$2:$J$102,6,FALSE),VLOOKUP(A77,'Climate adaptation'!$E$2:$L$107,8,FALSE)),VLOOKUP(A77,'Circular economy'!$E$2:$L$22,8,FALSE)),VLOOKUP(A77,'Pollution prevention'!$E$2:$L$7,8,FALSE)),VLOOKUP(A77,Biodiversity!$E$2:$L$3,8,FALSE))</f>
        <v>Any potential risks to the good status or the good ecological potential of bodies of water, including surface water and groundwater, or to the good environmental status of marine waters from the researched technology, product or other solution are evaluated and addressed.</v>
      </c>
    </row>
    <row r="78" spans="1:2" ht="405">
      <c r="A78" s="47" t="s">
        <v>4095</v>
      </c>
      <c r="B78" s="47" t="str">
        <f>IFERROR(IFERROR(IFERROR(IFERROR(VLOOKUP(A78,'Climate mitigation'!$E$2:$J$102,6,FALSE),VLOOKUP(A78,'Climate adaptation'!$E$2:$L$107,8,FALSE)),VLOOKUP(A78,'Circular economy'!$E$2:$L$22,8,FALSE)),VLOOKUP(A78,'Pollution prevention'!$E$2:$L$7,8,FALSE)),VLOOKUP(A78,Biodiversity!$E$2:$L$3,8,FALSE))</f>
        <v>Environmental degradation risks related to preserving water quality and avoiding water stress are identified and addressed with the aim of achieving good water status and good ecological potential as defined in Article 2, points (22) and (23), of Regulation (EU) 2020/852, in accordance with Directive 2000/60/EC(483)For activities in third countries, in accordance with applicable national law or international standards which pursue equivalent objectives of good water status and good ecological potential, through equivalent procedural and substantive rules, i.e. a water use and protection management plan developed in consultation with relevant stakeholders which ensures that : 1) the impact of the activities on the identified status or ecological potential of potentially affected water body or bodies is assessed and 2) deterioration or prevention of good status/ecological potential is avoided or, where this is not possible, 3) justified by the lack of better environmental alternatives which are not disproportionately costly/technically unfeasible, and all practicable steps are taken to mitigate the adverse impact on the status of the body of water. and with a water use and protection management plan, developed thereunder for the potentially affected water body or bodies, in consultation with relevant stakeholders. The project has been authorised by the competent authority, in the framework of integrated water management, having as priority taken into account all other viable water supply options, water demand management and efficiency measures, in consultation with the water management authorities. An Environmental Impact Assessment or screening is carried out in accordance with national legislation, and includes an assessment of the impact on freshwater and marine waters in accordance with Directives 2000/60/EC and 2008/56/EC. The activity does not hamper the achievement of good environmental status of marine waters or does not deteriorate marine waters that are already in good environmental status as defined in Article 2, points (21) of Regulation (EU) 2020/852 and in accordance with Directive 2008/56/EC, that requires in particular that the appropriate measures are taken to prevent or mitigate impacts in relation to the descriptors laid down in Annex I to that Directive, taking into account the Commission Decision (EU) 2017/848 in relation to the relevant criteria and methodological standards for those descriptors. The activity complies with Directive 2014/89/EU of the European Parliament and of the Council(484)Directive 2014/89/EU of the European Parliament and of the Council of 23 July 2014 establishing a framework for maritime spatial planning (OJ L 257, 28.8.2014, p. 135).. In order to limit thermal anomalies associated with the discharge of waste heat, the operator of desalination plants controls: the maximum temperature of the recipient marine water body after mixing; the maximum temperature difference between the discharged brine water and the recipient marine water body. The temperature control is implemented in accordance with the threshold values set out in Union law and national law.</v>
      </c>
    </row>
    <row r="79" spans="1:2" ht="24">
      <c r="A79" s="47" t="s">
        <v>4096</v>
      </c>
      <c r="B79" s="47" t="str">
        <f>IFERROR(IFERROR(IFERROR(IFERROR(VLOOKUP(A79,'Climate mitigation'!$E$2:$J$102,6,FALSE),VLOOKUP(A79,'Climate adaptation'!$E$2:$L$107,8,FALSE)),VLOOKUP(A79,'Circular economy'!$E$2:$L$22,8,FALSE)),VLOOKUP(A79,'Pollution prevention'!$E$2:$L$7,8,FALSE)),VLOOKUP(A79,Biodiversity!$E$2:$L$3,8,FALSE))</f>
        <v>The activity complies with the criteria set out in Appendix B to this Annex.</v>
      </c>
    </row>
    <row r="80" spans="1:2" ht="409.6">
      <c r="A80" s="47" t="s">
        <v>4097</v>
      </c>
      <c r="B80" s="47" t="str">
        <f>IFERROR(IFERROR(IFERROR(IFERROR(VLOOKUP(A80,'Climate mitigation'!$E$2:$J$102,6,FALSE),VLOOKUP(A80,'Climate adaptation'!$E$2:$L$107,8,FALSE)),VLOOKUP(A80,'Circular economy'!$E$2:$L$22,8,FALSE)),VLOOKUP(A80,'Pollution prevention'!$E$2:$L$7,8,FALSE)),VLOOKUP(A80,Biodiversity!$E$2:$L$3,8,FALSE))</f>
        <v>The activity complies with the provisions of Directive 2000/60/EC, in particular with all the requirements laid down in Article 4 of the Directive. In accordance with Article 4 of Directive 2000/60/EC and in particular paragraph 7 of that Article, prior to refurbishment/construction, an impact assessment of the project is carried out to assess all its potential impacts on the status of water bodies within the same river basin and on protected habitats and species directly dependent on water, considering in particular migration corridors, free-flowing rivers or ecosystems close to undisturbed conditions. The assessment is based on recent, comprehensive and accurate data, including monitoring data on biological quality elements that are specifically sensitive to hydromorphological alterations, and on the expected status of the water body as a result of the new activities, as compared to its current one. It assesses, in particular, the cumulated impacts of this new project with other existing or planned infrastructure in the river basin. On the basis of that impact assessment, it has been established that the project is conceived, by design and location and by mitigation measures, so that it complies with one of the following requirements: the project does not entail any deterioration nor compromises the achievement of good status or potential of the specific water body it relates to, where the project risks to deteriorate or compromise the achievement of good status/potential of the specific water body it relates to, such deterioration is not significant, and is justified by a detailed cost-benefit assessment demonstrating both of the following: the overriding reasons in the public interest or the fact that the benefits expected from the planned navigation infrastructure project in terms of benefits to climate change mitigation/adaptation outweigh the costs from deteriorating the status of water that are accruing to the environment and to society the fact that the overriding public interest or the benefits expected from the activity cannot, for reasons of technical feasibility or disproportionate cost, be achieved by alternative means that would lead to a better environmental outcome (such as nature based solution, alternative location, rehabilitation/refurbishment of existing infrastructures, or use of technologies not disrupting river continuity). All technically feasible and ecologically relevant mitigation measures are implemented to reduce adverse impacts on water as well as on protected habitats and species directly dependent on water. Mitigation measures include, where relevant and depending on the ecosystems naturally present in the affected water bodies: measures to ensure conditions as close as possible to undisturbed continuity (including measures to ensure longitudinal and lateral continuity, minimum ecological flow and sediment flow); measures to protect or enhance morphological conditions and habitats for aquatic species; measures to reduce adverse impacts of eutrophication. The effectiveness of those measures is monitored in the context of the authorisation or permit setting out the conditions aimed at achieving good status or potential of the affected water body. The project does not permanently compromise the achievement of good status/potential in any of the water bodies in the same river basin district. In addition to the mitigation measures referred to above, and where relevant, compensatory measures are implemented to ensure that the project does not result in overall deterioration of status of water bodies in the same river basin district. This is achieved by restoring (longitudinal or lateral) continuity within the same river basin district to an extent that compensates the disruption of continuity, which the planned navigation infrastructure project may cause. Compensation starts prior to the execution of the project.</v>
      </c>
    </row>
    <row r="81" spans="1:2" ht="12">
      <c r="A81" s="47" t="s">
        <v>4098</v>
      </c>
      <c r="B81" s="47" t="str">
        <f>IFERROR(IFERROR(IFERROR(IFERROR(VLOOKUP(A81,'Climate mitigation'!$E$2:$J$102,6,FALSE),VLOOKUP(A81,'Climate adaptation'!$E$2:$L$107,8,FALSE)),VLOOKUP(A81,'Circular economy'!$E$2:$L$22,8,FALSE)),VLOOKUP(A81,'Pollution prevention'!$E$2:$L$7,8,FALSE)),VLOOKUP(A81,Biodiversity!$E$2:$L$3,8,FALSE))</f>
        <v>The activity complies with the criteria set out in Appendix B to this Annex.</v>
      </c>
    </row>
    <row r="82" spans="1:2" ht="24">
      <c r="A82" s="47" t="s">
        <v>4102</v>
      </c>
      <c r="B82" s="47" t="str">
        <f>IFERROR(IFERROR(IFERROR(IFERROR(VLOOKUP(A82,'Climate mitigation'!$E$2:$J$102,6,FALSE),VLOOKUP(A82,'Climate adaptation'!$E$2:$L$107,8,FALSE)),VLOOKUP(A82,'Circular economy'!$E$2:$L$22,8,FALSE)),VLOOKUP(A82,'Pollution prevention'!$E$2:$L$7,8,FALSE)),VLOOKUP(A82,Biodiversity!$E$2:$L$3,8,FALSE))</f>
        <v>The activity complies with the criteria set out in Appendix B to this Annex.</v>
      </c>
    </row>
    <row r="83" spans="1:2" ht="240">
      <c r="A83" s="47" t="s">
        <v>4111</v>
      </c>
      <c r="B83" s="47" t="str">
        <f>IFERROR(IFERROR(IFERROR(IFERROR(VLOOKUP(A83,'Climate mitigation'!$E$2:$J$102,6,FALSE),VLOOKUP(A83,'Climate adaptation'!$E$2:$L$107,8,FALSE)),VLOOKUP(A83,'Circular economy'!$E$2:$L$22,8,FALSE)),VLOOKUP(A83,'Pollution prevention'!$E$2:$L$7,8,FALSE)),VLOOKUP(A83,Biodiversity!$E$2:$L$3,8,FALSE))</f>
        <v>1. The operator of this activity has developed and implemented a climate change mitigation and environmental protection plan that: identifies key harmful environmental impacts of their assets and operations relevant for the protection of water and marine resources, including impacts on water and marine resources in the areas included in the registers of protected areas set out in Article 6 of Directive 2000/60/EC or other equivalent national or international classifications or definitions, including the negative impacts on water resources of harmful substances (such as per- and polyfluoroalkyl substances (PFAS)) in firefighting foams, fire extinguishing agents and fire retardants; defines the necessary measures to minimise the identified harmful impacts of the activity on the environment, while achieving the main purpose of the emergency service, integrating the principles of targeted application (in time and area treated) and delivery at appropriate levels (with preference to physical or other nonchemical methods where feasible) in emergency response planning; explains the level of improvement achievable with the implementation of the proposed measures and includes a time plan for the implementation of those measures; monitors and documents the implementation of the identified measures in accordance with the time plan and the level of improvements achieved. 2. The climate change mitigation and environmental protection plan is: based on best available scientific evidence, which is publicly disclosed; developed in consultation with relevant stakeholders, including environmental protection authorities; updated where the characteristics and operation of the activity change significantly, in a way that alters the nature or scale of impacts on the climate and the environment.</v>
      </c>
    </row>
    <row r="84" spans="1:2" ht="409.6">
      <c r="A84" s="47" t="s">
        <v>4112</v>
      </c>
      <c r="B84" s="47" t="str">
        <f>IFERROR(IFERROR(IFERROR(IFERROR(VLOOKUP(A84,'Climate mitigation'!$E$2:$J$102,6,FALSE),VLOOKUP(A84,'Climate adaptation'!$E$2:$L$107,8,FALSE)),VLOOKUP(A84,'Circular economy'!$E$2:$L$22,8,FALSE)),VLOOKUP(A84,'Pollution prevention'!$E$2:$L$7,8,FALSE)),VLOOKUP(A84,Biodiversity!$E$2:$L$3,8,FALSE))</f>
        <v>The activity does not hamper the achievement of good environmental status of marine waters or does not deteriorate marine waters that are already in good environmental status as defined in Article 2, points (21) of Regulation (EU) 2020/852 and in accordance with Directive 2008/56/EC, that requires in particular that the appropriate measures are taken to prevent or mitigate impacts in relation to the descriptors laid down in Annex I to that Directive, taking into account the Commission Decision (EU) 2017/848 in relation to the relevant criteria and methodological standards for those descriptors. The activity complies with the provisions of Directive 2000/60/EC(770)For activities in third countries, in accordance with applicable national law or international standards which pursue equivalent objectives of good water status and good ecological potential, through equivalent procedural and substantive rules, i.e. a water use and protection management plan developed in consultation with relevant stakeholders which ensures that 1) the impact of the activities on the identified status or ecological potential of potentially affected water body or bodies is assessed and 2) deterioration or prevention of good status/ecological potential is avoided or, where this is not possible, 3) justified by the lack of better environmental alternatives which are not disproportionately costly/technically unfeasible, and all practicable steps are taken to mitigate the adverse impact on the status of the body of water. in particular with all the requirements laid down in Article 4 of that Directive. In accordance with Article 4 of Directive 2000/60/EC and in particular paragraph 7 of that Article, an impact assessment of the project is carried out to assess all its potential impacts on the status of water bodies within the same river basin and on protected habitats and species directly dependent on water, considering in particular migration corridors, free-flowing rivers or ecosystems close to undisturbed conditions. The assessment is based on recent, comprehensive and accurate data, including monitoring data on biological quality elements that are specifically sensitive to hydromorphological alterations, and on the expected status of the water body as a result of the new activities, as compared to its current one. The assessment considers, in particular, the cumulated impacts of the project with other existing or planned infrastructure in the river basin. On the basis of that impact assessment, it has been established that the project is conceived, by design and location and by mitigation measures, so that it complies with one of the following requirements: the project does not entail any deterioration nor compromises the achievement of good status or potential of the specific water body it relates to; where the project risks to deteriorate or compromise the achievement of good status/potential of the specific water body it relates to, such deterioration is not significant, and is justified by a detailed cost-benefit assessment demonstrating both of the following: the overriding reasons in the public interest or the fact that the benefits expected from the planned navigation infrastructure project in terms of benefits to climate change mitigation/adaptation outweigh the costs from deteriorating the status of water that are accruing to the environment and to society; the fact that the overriding public interest or the benefits expected from the activity cannot, for reasons of technical feasibility or disproportionate cost, be achieved by alternative means that would lead to a better environmental outcome (such as nature-based solutions, alternative location, rehabilitation/refurbishment to existing infrastructures, or use of technologies not disrupting river continuity). All technically feasible and ecologically relevant mitigation measures are implemented to reduce adverse impacts on water as well as on protected habitats and species directly dependent on water. Mitigation measures include, where relevant and depending on the ecosystems naturally present in the affected water bodies: measures to ensure conditions as close as possible to undisturbed continuity, including measures to ensure longitudinal and lateral continuity, minimum ecological flow and sediment flow; measures to protect or enhance morphological conditions and habitats for aquatic species; measures to reduce adverse impacts of eutrophication. The effectiveness of those measures is monitored in the context of the authorisation or permit setting out the conditions aimed at achieving good status or potential of the affected water body. The project does not permanently compromise the achievement of good status/potential in any of the water bodies in the same river basin district. In addition to the mitigation measures referred to above, and where relevant, compensatory measures are implemented to ensure that the project does not result in overall deterioration of status of water bodies in the same river basin district. This is achieved by restoring (longitudinal or lateral) continuity within the same river basin district to an extent that compensates the disruption of continuity, which the planned navigation infrastructure project may cause. Compensation starts prior to the execution of the project.</v>
      </c>
    </row>
    <row r="85" spans="1:2" ht="12">
      <c r="A85" s="47" t="s">
        <v>1996</v>
      </c>
      <c r="B85" s="47" t="str">
        <f>IFERROR(IFERROR(IFERROR(IFERROR(VLOOKUP(A85,'Climate mitigation'!$E$2:$J$102,6,FALSE),VLOOKUP(A85,'Climate adaptation'!$E$2:$L$107,8,FALSE)),VLOOKUP(A85,'Circular economy'!$E$2:$L$22,8,FALSE)),VLOOKUP(A85,'Pollution prevention'!$E$2:$L$7,8,FALSE)),VLOOKUP(A85,Biodiversity!$E$2:$L$3,8,FALSE))</f>
        <v>The activity complies with criteria set out in Appendix B to this Annex.</v>
      </c>
    </row>
    <row r="86" spans="1:2" ht="12">
      <c r="A86" s="47" t="s">
        <v>4120</v>
      </c>
      <c r="B86" s="47" t="str">
        <f>IFERROR(IFERROR(IFERROR(IFERROR(VLOOKUP(A86,'Climate mitigation'!$E$2:$J$102,6,FALSE),VLOOKUP(A86,'Climate adaptation'!$E$2:$L$107,8,FALSE)),VLOOKUP(A86,'Circular economy'!$E$2:$L$22,8,FALSE)),VLOOKUP(A86,'Pollution prevention'!$E$2:$L$7,8,FALSE)),VLOOKUP(A86,Biodiversity!$E$2:$L$3,8,FALSE))</f>
        <v>The activity complies with the criteria set out in Appendix B to this Annex.</v>
      </c>
    </row>
    <row r="87" spans="1:2" ht="12">
      <c r="A87" s="47" t="s">
        <v>4121</v>
      </c>
      <c r="B87" s="47" t="str">
        <f>IFERROR(IFERROR(IFERROR(IFERROR(VLOOKUP(A87,'Climate mitigation'!$E$2:$J$102,6,FALSE),VLOOKUP(A87,'Climate adaptation'!$E$2:$L$107,8,FALSE)),VLOOKUP(A87,'Circular economy'!$E$2:$L$22,8,FALSE)),VLOOKUP(A87,'Pollution prevention'!$E$2:$L$7,8,FALSE)),VLOOKUP(A87,Biodiversity!$E$2:$L$3,8,FALSE))</f>
        <v>The activity complies with the criteria set out in Appendix B to this Annex.</v>
      </c>
    </row>
    <row r="88" spans="1:2" ht="24">
      <c r="A88" s="47" t="s">
        <v>4122</v>
      </c>
      <c r="B88" s="47" t="str">
        <f>IFERROR(IFERROR(IFERROR(IFERROR(VLOOKUP(A88,'Climate mitigation'!$E$2:$J$102,6,FALSE),VLOOKUP(A88,'Climate adaptation'!$E$2:$L$107,8,FALSE)),VLOOKUP(A88,'Circular economy'!$E$2:$L$22,8,FALSE)),VLOOKUP(A88,'Pollution prevention'!$E$2:$L$7,8,FALSE)),VLOOKUP(A88,Biodiversity!$E$2:$L$3,8,FALSE))</f>
        <v>The activity complies with the criteria set out in Appendix B to this Annex.</v>
      </c>
    </row>
    <row r="89" spans="1:2" ht="12">
      <c r="A89" s="47" t="s">
        <v>4123</v>
      </c>
      <c r="B89" s="47" t="str">
        <f>IFERROR(IFERROR(IFERROR(IFERROR(VLOOKUP(A89,'Climate mitigation'!$E$2:$J$102,6,FALSE),VLOOKUP(A89,'Climate adaptation'!$E$2:$L$107,8,FALSE)),VLOOKUP(A89,'Circular economy'!$E$2:$L$22,8,FALSE)),VLOOKUP(A89,'Pollution prevention'!$E$2:$L$7,8,FALSE)),VLOOKUP(A89,Biodiversity!$E$2:$L$3,8,FALSE))</f>
        <v>The activity complies with the criteria set out in Appendix B to this Annex.</v>
      </c>
    </row>
    <row r="90" spans="1:2" ht="72">
      <c r="A90" s="47" t="s">
        <v>4124</v>
      </c>
      <c r="B90" s="47" t="str">
        <f>IFERROR(IFERROR(IFERROR(IFERROR(VLOOKUP(A90,'Climate mitigation'!$E$2:$J$102,6,FALSE),VLOOKUP(A90,'Climate adaptation'!$E$2:$L$107,8,FALSE)),VLOOKUP(A90,'Circular economy'!$E$2:$L$22,8,FALSE)),VLOOKUP(A90,'Pollution prevention'!$E$2:$L$7,8,FALSE)),VLOOKUP(A90,Biodiversity!$E$2:$L$3,8,FALSE))</f>
        <v>The activity complies with the criteria set out in Appendix B to this Annex. Relevant techniques are deployed for the protection of water and marine resources, as set out in the best available techniques (BAT) conclusions for waste treatment(55)Commission Implementing Decision (EU) 2018/1147 of 10 August 2018 establishing best available techniques (BAT) conclusions for waste treatment, under Directive 2010/75/EU of the European Parliament and of the Council (OJ L 208, 17.8.2018, p. 38-90)..</v>
      </c>
    </row>
    <row r="91" spans="1:2" ht="24">
      <c r="A91" s="47" t="s">
        <v>4125</v>
      </c>
      <c r="B91" s="47" t="str">
        <f>IFERROR(IFERROR(IFERROR(IFERROR(VLOOKUP(A91,'Climate mitigation'!$E$2:$J$102,6,FALSE),VLOOKUP(A91,'Climate adaptation'!$E$2:$L$107,8,FALSE)),VLOOKUP(A91,'Circular economy'!$E$2:$L$22,8,FALSE)),VLOOKUP(A91,'Pollution prevention'!$E$2:$L$7,8,FALSE)),VLOOKUP(A91,Biodiversity!$E$2:$L$3,8,FALSE))</f>
        <v>The activity complies with the criteria set out in Appendix B to this Annex.</v>
      </c>
    </row>
    <row r="92" spans="1:2" ht="12">
      <c r="A92" s="47" t="s">
        <v>4126</v>
      </c>
      <c r="B92" s="47" t="str">
        <f>IFERROR(IFERROR(IFERROR(IFERROR(VLOOKUP(A92,'Climate mitigation'!$E$2:$J$102,6,FALSE),VLOOKUP(A92,'Climate adaptation'!$E$2:$L$107,8,FALSE)),VLOOKUP(A92,'Circular economy'!$E$2:$L$22,8,FALSE)),VLOOKUP(A92,'Pollution prevention'!$E$2:$L$7,8,FALSE)),VLOOKUP(A92,Biodiversity!$E$2:$L$3,8,FALSE))</f>
        <v>The activity complies with the criteria set out in Appendix B to this Annex.</v>
      </c>
    </row>
    <row r="93" spans="1:2" ht="12">
      <c r="A93" s="47" t="s">
        <v>4127</v>
      </c>
      <c r="B93" s="47" t="str">
        <f>IFERROR(IFERROR(IFERROR(IFERROR(VLOOKUP(A93,'Climate mitigation'!$E$2:$J$102,6,FALSE),VLOOKUP(A93,'Climate adaptation'!$E$2:$L$107,8,FALSE)),VLOOKUP(A93,'Circular economy'!$E$2:$L$22,8,FALSE)),VLOOKUP(A93,'Pollution prevention'!$E$2:$L$7,8,FALSE)),VLOOKUP(A93,Biodiversity!$E$2:$L$3,8,FALSE))</f>
        <v>The activity complies with the criteria set out in Appendix B to this Annex.</v>
      </c>
    </row>
    <row r="94" spans="1:2" ht="12">
      <c r="A94" s="47" t="s">
        <v>4128</v>
      </c>
      <c r="B94" s="47" t="str">
        <f>IFERROR(IFERROR(IFERROR(IFERROR(VLOOKUP(A94,'Climate mitigation'!$E$2:$J$102,6,FALSE),VLOOKUP(A94,'Climate adaptation'!$E$2:$L$107,8,FALSE)),VLOOKUP(A94,'Circular economy'!$E$2:$L$22,8,FALSE)),VLOOKUP(A94,'Pollution prevention'!$E$2:$L$7,8,FALSE)),VLOOKUP(A94,Biodiversity!$E$2:$L$3,8,FALSE))</f>
        <v>The activity complies with the criteria set out in Appendix B to this Annex.</v>
      </c>
    </row>
    <row r="95" spans="1:2" ht="12">
      <c r="A95" s="47" t="s">
        <v>4129</v>
      </c>
      <c r="B95" s="47" t="str">
        <f>IFERROR(IFERROR(IFERROR(IFERROR(VLOOKUP(A95,'Climate mitigation'!$E$2:$J$102,6,FALSE),VLOOKUP(A95,'Climate adaptation'!$E$2:$L$107,8,FALSE)),VLOOKUP(A95,'Circular economy'!$E$2:$L$22,8,FALSE)),VLOOKUP(A95,'Pollution prevention'!$E$2:$L$7,8,FALSE)),VLOOKUP(A95,Biodiversity!$E$2:$L$3,8,FALSE))</f>
        <v>The activity complies with the criteria set out in Appendix B to this Annex.</v>
      </c>
    </row>
    <row r="96" spans="1:2" ht="12">
      <c r="A96" s="47" t="s">
        <v>4130</v>
      </c>
      <c r="B96" s="47" t="str">
        <f>IFERROR(IFERROR(IFERROR(IFERROR(VLOOKUP(A96,'Climate mitigation'!$E$2:$J$102,6,FALSE),VLOOKUP(A96,'Climate adaptation'!$E$2:$L$107,8,FALSE)),VLOOKUP(A96,'Circular economy'!$E$2:$L$22,8,FALSE)),VLOOKUP(A96,'Pollution prevention'!$E$2:$L$7,8,FALSE)),VLOOKUP(A96,Biodiversity!$E$2:$L$3,8,FALSE))</f>
        <v>The activity complies with the criteria set out in Appendix B to this Annex.</v>
      </c>
    </row>
    <row r="97" spans="1:2" ht="12">
      <c r="A97" s="47" t="s">
        <v>4131</v>
      </c>
      <c r="B97" s="47" t="str">
        <f>IFERROR(IFERROR(IFERROR(IFERROR(VLOOKUP(A97,'Climate mitigation'!$E$2:$J$102,6,FALSE),VLOOKUP(A97,'Climate adaptation'!$E$2:$L$107,8,FALSE)),VLOOKUP(A97,'Circular economy'!$E$2:$L$22,8,FALSE)),VLOOKUP(A97,'Pollution prevention'!$E$2:$L$7,8,FALSE)),VLOOKUP(A97,Biodiversity!$E$2:$L$3,8,FALSE))</f>
        <v>The activity complies with the criteria set out in Appendix B to this Annex.</v>
      </c>
    </row>
    <row r="98" spans="1:2" ht="12">
      <c r="A98" s="47" t="s">
        <v>4132</v>
      </c>
      <c r="B98" s="47" t="str">
        <f>IFERROR(IFERROR(IFERROR(IFERROR(VLOOKUP(A98,'Climate mitigation'!$E$2:$J$102,6,FALSE),VLOOKUP(A98,'Climate adaptation'!$E$2:$L$107,8,FALSE)),VLOOKUP(A98,'Circular economy'!$E$2:$L$22,8,FALSE)),VLOOKUP(A98,'Pollution prevention'!$E$2:$L$7,8,FALSE)),VLOOKUP(A98,Biodiversity!$E$2:$L$3,8,FALSE))</f>
        <v>The activity complies with the criteria set out in Appendix B to this Annex.</v>
      </c>
    </row>
    <row r="99" spans="1:2" ht="12">
      <c r="A99" s="47" t="s">
        <v>4133</v>
      </c>
      <c r="B99" s="47" t="str">
        <f>IFERROR(IFERROR(IFERROR(IFERROR(VLOOKUP(A99,'Climate mitigation'!$E$2:$J$102,6,FALSE),VLOOKUP(A99,'Climate adaptation'!$E$2:$L$107,8,FALSE)),VLOOKUP(A99,'Circular economy'!$E$2:$L$22,8,FALSE)),VLOOKUP(A99,'Pollution prevention'!$E$2:$L$7,8,FALSE)),VLOOKUP(A99,Biodiversity!$E$2:$L$3,8,FALSE))</f>
        <v>The activity complies with the criteria set out in Appendix B to this Annex.</v>
      </c>
    </row>
    <row r="100" spans="1:2" ht="24">
      <c r="A100" s="47" t="s">
        <v>4134</v>
      </c>
      <c r="B100" s="47" t="str">
        <f>IFERROR(IFERROR(IFERROR(IFERROR(VLOOKUP(A100,'Climate mitigation'!$E$2:$J$102,6,FALSE),VLOOKUP(A100,'Climate adaptation'!$E$2:$L$107,8,FALSE)),VLOOKUP(A100,'Circular economy'!$E$2:$L$22,8,FALSE)),VLOOKUP(A100,'Pollution prevention'!$E$2:$L$7,8,FALSE)),VLOOKUP(A100,Biodiversity!$E$2:$L$3,8,FALSE))</f>
        <v>The activity complies with the criteria set out in Appendix B to this Annex.</v>
      </c>
    </row>
    <row r="101" spans="1:2" ht="12">
      <c r="A101" s="47" t="s">
        <v>4135</v>
      </c>
      <c r="B101" s="47" t="str">
        <f>IFERROR(IFERROR(IFERROR(IFERROR(VLOOKUP(A101,'Climate mitigation'!$E$2:$J$102,6,FALSE),VLOOKUP(A101,'Climate adaptation'!$E$2:$L$107,8,FALSE)),VLOOKUP(A101,'Circular economy'!$E$2:$L$22,8,FALSE)),VLOOKUP(A101,'Pollution prevention'!$E$2:$L$7,8,FALSE)),VLOOKUP(A101,Biodiversity!$E$2:$L$3,8,FALSE))</f>
        <v>The activity complies with the criteria set out in Appendix B to this Annex.</v>
      </c>
    </row>
    <row r="102" spans="1:2" ht="24">
      <c r="A102" s="47" t="s">
        <v>4136</v>
      </c>
      <c r="B102" s="47" t="str">
        <f>IFERROR(IFERROR(IFERROR(IFERROR(VLOOKUP(A102,'Climate mitigation'!$E$2:$J$102,6,FALSE),VLOOKUP(A102,'Climate adaptation'!$E$2:$L$107,8,FALSE)),VLOOKUP(A102,'Circular economy'!$E$2:$L$22,8,FALSE)),VLOOKUP(A102,'Pollution prevention'!$E$2:$L$7,8,FALSE)),VLOOKUP(A102,Biodiversity!$E$2:$L$3,8,FALSE))</f>
        <v>The activity complies with the criteria set out in Appendix B to this Annex.</v>
      </c>
    </row>
    <row r="103" spans="1:2" ht="24">
      <c r="A103" s="47" t="s">
        <v>4137</v>
      </c>
      <c r="B103" s="47" t="str">
        <f>IFERROR(IFERROR(IFERROR(IFERROR(VLOOKUP(A103,'Climate mitigation'!$E$2:$J$102,6,FALSE),VLOOKUP(A103,'Climate adaptation'!$E$2:$L$107,8,FALSE)),VLOOKUP(A103,'Circular economy'!$E$2:$L$22,8,FALSE)),VLOOKUP(A103,'Pollution prevention'!$E$2:$L$7,8,FALSE)),VLOOKUP(A103,Biodiversity!$E$2:$L$3,8,FALSE))</f>
        <v>The activity complies with the criteria set out in Appendix B to this Annex.</v>
      </c>
    </row>
    <row r="104" spans="1:2" ht="350">
      <c r="A104" s="47" t="s">
        <v>4138</v>
      </c>
      <c r="B104" s="47" t="str">
        <f>IFERROR(IFERROR(IFERROR(IFERROR(VLOOKUP(A104,'Climate mitigation'!$E$2:$J$102,6,FALSE),VLOOKUP(A104,'Climate adaptation'!$E$2:$L$107,8,FALSE)),VLOOKUP(A104,'Circular economy'!$E$2:$L$22,8,FALSE)),VLOOKUP(A104,'Pollution prevention'!$E$2:$L$7,8,FALSE)),VLOOKUP(A104,Biodiversity!$E$2:$L$3,8,FALSE))</f>
        <v>1. Waste water treatment: The performance of wastewater treatment processes conducted by or on behalf of the manufacturing plant does not lead to any deterioration of water bodies and marine resources. When activities fall within their scope, they meet the requirements of Directives 91/271/EEC, 2008/105/EC, 2006/118/EC, 2010/75/EU, 2000/60/EC, (EU) 2020/2184, 76/160/EEC, 2008/56/EC and 2011/92/EU. The activity implements best practices specified in the Joint Research Centre Best Environmental Management Practice for the Public Administration Sector(18)Joint Research Centre, Best Environmental Management Practice for the Public Administration Sector, 2019, version of [adoption date] available at https://op.europa.eu/en/publication-detail/-/publication/6063f857-7789-11e9-9f05-01aa75ed71a1/language-en.. Where waste water treatment is conducted by an urban wastewater treatment plant on behalf of the manufacturing plant, it is ensured that: the load of pollutants released by the manufacturing plant has no negative effect in the treatment process of the urban waste water treatment plant; the load and characteristics of pollutants do not pose any risk or harm to the health of the staff working in waste water treatment plants; the urban waste water treatment plant is designed and equipped appropriately to abate the released polluting substances; the overall load of the concerned pollutants discharged to the water body is not increased compared to the situation where the emissions from the installation concerned remained compliant with emission limit values set for direct releases; the usability of the sewage sludge for nutrient (re)cycling is not affected. For installations where additional pollutant limits or stricter conditions have been included in their environmental permit compared to the requirements of the legislation mentioned above, these stricter conditions apply. 2. Soil and groundwater protection: Appropriate measures are in place to prevent emissions to soil and regular surveillance is conducted to avoid leaks, spills, incidents or accidents occurring during the use of equipment and during storage. 3. Water Consumption: Operators assess the water footprint of the chemical production processes in line with ISO 14046:2014(19)ISO 14046:2014 Environmental management — Water footprint — Principles, requirements and guidelines, version of [adoption date] available at: https://www.iso.org/standard/43263.html. and ensure that they do not contribute to water scarcity. Based on this assessment, operators provide a declaration that they do not contribute to water scarcity which is verified by an independent third party. 4. The activity complies with the criteria set out in Appendix B to this Annex.</v>
      </c>
    </row>
    <row r="105" spans="1:2" ht="350">
      <c r="A105" s="47" t="s">
        <v>4139</v>
      </c>
      <c r="B105" s="47" t="str">
        <f>IFERROR(IFERROR(IFERROR(IFERROR(VLOOKUP(A105,'Climate mitigation'!$E$2:$J$102,6,FALSE),VLOOKUP(A105,'Climate adaptation'!$E$2:$L$107,8,FALSE)),VLOOKUP(A105,'Circular economy'!$E$2:$L$22,8,FALSE)),VLOOKUP(A105,'Pollution prevention'!$E$2:$L$7,8,FALSE)),VLOOKUP(A105,Biodiversity!$E$2:$L$3,8,FALSE))</f>
        <v>1. Waste water treatment: The performance of wastewater treatment processes conducted by or on behalf of the manufacturing plant does not lead to any deterioration of water bodies and marine resources. When activities fall within their scope, they meet the requirements of Directives 91/271/EEC, 2008/105/EC, 2006/118/EC, 2010/75/EU, 2000/60/EC, (EU) 2020/2184, 76/160/EEC, 2008/56/EC and 2011/92/EU. The activity implements best practices specified in the Joint Research Centre Best Environmental Management Practice for the Public Administration Sector(37)Joint Research Centre, Best Environmental Management Practice for the Public Administration Sector, 2019, version of [adoption date] available at https://op.europa.eu/en/publication-detail/-/publication/6063f857-7789-11e9-9f05-01aa75ed71a1/language-en.. Where wastewater treatment is conducted by an urban wastewater treatment plant on behalf of the manufacturing plant, it is ensured that: the load of pollutants released by the manufacturing plant has no negative effect in the treatment process of the urban waste water treatment plant; the load and characteristics of pollutants do not pose any risk or harm to the health of the staff working in waste water treatment plants; the urban waste water treatment plant is designed and equipped appropriately to abate the released polluting substances; the overall load of the concerned pollutants discharged to the water body is not increased compared to the situation where the emissions from the installation concerned remained compliant with emission limit values set for direct releases; the usability of the sewage sludge for nutrient (re)cycling is not affected. For installations where additional pollutant limits or stricter conditions have been included in their environmental permit compared to the requirements of the legislation mentioned above, these stricter conditions apply. 2. Soil and groundwater protection: Appropriate measures are in place to prevent emissions to soil and regular surveillance is conducted to avoid leaks, spills, incidents or accidents occurring during the use of equipment and during storage. 3. Water Consumption: Operators assess the water footprint of the chemical production processes in line with ISO 14046:2014(38)ISO 14046:2014 Environmental management — Water footprint — Principles, requirements and guidelines, version of [adoption date] available at: https://www.iso.org/standard/43263.html. and ensure that they do not contribute to water scarcity. Based on this assessment, operators provide a declaration that they do not contribute to water scarcity which is verified by an independent third party. 4. The activity complies with the criteria set out in Appendix B to this Annex.</v>
      </c>
    </row>
    <row r="106" spans="1:2" ht="12">
      <c r="A106" s="47" t="s">
        <v>4140</v>
      </c>
      <c r="B106" s="47" t="str">
        <f>IFERROR(IFERROR(IFERROR(IFERROR(VLOOKUP(A106,'Climate mitigation'!$E$2:$J$102,6,FALSE),VLOOKUP(A106,'Climate adaptation'!$E$2:$L$107,8,FALSE)),VLOOKUP(A106,'Circular economy'!$E$2:$L$22,8,FALSE)),VLOOKUP(A106,'Pollution prevention'!$E$2:$L$7,8,FALSE)),VLOOKUP(A106,Biodiversity!$E$2:$L$3,8,FALSE))</f>
        <v>The activity complies with the criteria set out in Appendix B to this Annex.</v>
      </c>
    </row>
    <row r="107" spans="1:2" ht="168">
      <c r="A107" s="47" t="s">
        <v>4141</v>
      </c>
      <c r="B107" s="47" t="str">
        <f>IFERROR(IFERROR(IFERROR(IFERROR(VLOOKUP(A107,'Climate mitigation'!$E$2:$J$102,6,FALSE),VLOOKUP(A107,'Climate adaptation'!$E$2:$L$107,8,FALSE)),VLOOKUP(A107,'Circular economy'!$E$2:$L$22,8,FALSE)),VLOOKUP(A107,'Pollution prevention'!$E$2:$L$7,8,FALSE)),VLOOKUP(A107,Biodiversity!$E$2:$L$3,8,FALSE))</f>
        <v>The activity complies with the criteria set out in Appendix B to this Annex. Remedial measures are protective of water and marine resources and apply best industry practices and technology(67)For remediation activities outside the EU, reference is made to the UNEP Guidance on the management of contaminated sites and the standards and guidance documents for landfill managament published by the International Solid Waste Association, including International Guidelines for Landfill Evaluation (2011), Roadmap for Closing Waste Dumpsites (2016) and Landfill Operational Guidelines (2014, 2019). with the aim of: reducing the generation of leachates from the landfill and avoiding outflow or infiltration of leachates into the surrounding soil and any potential hazard to groundwater and surface water; separately collecting and appropriately treating run-off water and leachates before discharge; tracking and analysing leachate generation rates and leachate concentration and composition in the after-care period through appropriate control and monitoring systems and processes; separately collecting and appropriately treating polluted soil in and around the landfill in order to block the pathway from the landfill to waterbodies through heavily soaked soil.</v>
      </c>
    </row>
    <row r="108" spans="1:2" ht="12">
      <c r="A108" s="47" t="s">
        <v>4142</v>
      </c>
      <c r="B108" s="47" t="str">
        <f>IFERROR(IFERROR(IFERROR(IFERROR(VLOOKUP(A108,'Climate mitigation'!$E$2:$J$102,6,FALSE),VLOOKUP(A108,'Climate adaptation'!$E$2:$L$107,8,FALSE)),VLOOKUP(A108,'Circular economy'!$E$2:$L$22,8,FALSE)),VLOOKUP(A108,'Pollution prevention'!$E$2:$L$7,8,FALSE)),VLOOKUP(A108,Biodiversity!$E$2:$L$3,8,FALSE))</f>
        <v>The activity complies with the criteria set out in Appendix B to this Annex.</v>
      </c>
    </row>
    <row r="109" spans="1:2" ht="24">
      <c r="A109" s="47" t="s">
        <v>4144</v>
      </c>
      <c r="B109" s="47" t="str">
        <f>IFERROR(IFERROR(IFERROR(IFERROR(VLOOKUP(A109,'Climate mitigation'!$E$2:$J$102,6,FALSE),VLOOKUP(A109,'Climate adaptation'!$E$2:$L$107,8,FALSE)),VLOOKUP(A109,'Circular economy'!$E$2:$L$22,8,FALSE)),VLOOKUP(A109,'Pollution prevention'!$E$2:$L$7,8,FALSE)),VLOOKUP(A109,Biodiversity!$E$2:$L$3,8,FALSE))</f>
        <v>The activity complies with the criteria set out in Appendix B to this Annex.</v>
      </c>
    </row>
    <row r="110" spans="1:2" ht="12">
      <c r="A110" s="47" t="s">
        <v>4143</v>
      </c>
      <c r="B110" s="47" t="str">
        <f>IFERROR(IFERROR(IFERROR(IFERROR(VLOOKUP(A110,'Climate mitigation'!$E$2:$J$102,6,FALSE),VLOOKUP(A110,'Climate adaptation'!$E$2:$L$107,8,FALSE)),VLOOKUP(A110,'Circular economy'!$E$2:$L$22,8,FALSE)),VLOOKUP(A110,'Pollution prevention'!$E$2:$L$7,8,FALSE)),VLOOKUP(A110,Biodiversity!$E$2:$L$3,8,FALSE))</f>
        <v>The activity complies with the criteria set out in Appendix B to this Annex.</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B7211-A24C-4FDE-984D-B644FE793426}">
  <sheetPr>
    <tabColor theme="4"/>
  </sheetPr>
  <dimension ref="A1:G23"/>
  <sheetViews>
    <sheetView showGridLines="0" topLeftCell="A9" zoomScale="105" workbookViewId="0">
      <selection activeCell="C12" sqref="C12"/>
    </sheetView>
  </sheetViews>
  <sheetFormatPr baseColWidth="10" defaultColWidth="0" defaultRowHeight="15" zeroHeight="1"/>
  <cols>
    <col min="1" max="1" width="8.83203125" customWidth="1"/>
    <col min="2" max="2" width="15.5" customWidth="1"/>
    <col min="3" max="3" width="92.83203125" customWidth="1"/>
    <col min="4" max="4" width="13" customWidth="1"/>
    <col min="5" max="7" width="8.83203125" customWidth="1"/>
    <col min="8" max="16384" width="8.83203125" hidden="1"/>
  </cols>
  <sheetData>
    <row r="1" spans="2:4"/>
    <row r="2" spans="2:4" ht="16">
      <c r="B2" s="8" t="s">
        <v>6711</v>
      </c>
    </row>
    <row r="3" spans="2:4">
      <c r="C3" s="9"/>
    </row>
    <row r="4" spans="2:4" ht="23.5" customHeight="1">
      <c r="B4" s="10"/>
      <c r="C4" s="11"/>
      <c r="D4" s="12"/>
    </row>
    <row r="5" spans="2:4" ht="26.5" customHeight="1">
      <c r="B5" s="13" t="s">
        <v>4</v>
      </c>
      <c r="C5" s="14" t="s">
        <v>8</v>
      </c>
    </row>
    <row r="6" spans="2:4" ht="23.5" customHeight="1">
      <c r="B6" s="15"/>
      <c r="C6" s="11"/>
      <c r="D6" s="12"/>
    </row>
    <row r="7" spans="2:4"/>
    <row r="8" spans="2:4"/>
    <row r="9" spans="2:4" ht="23.5" customHeight="1">
      <c r="B9" s="10"/>
      <c r="C9" s="11"/>
      <c r="D9" s="12"/>
    </row>
    <row r="10" spans="2:4" ht="107.5" customHeight="1">
      <c r="B10" s="13" t="s">
        <v>9</v>
      </c>
      <c r="C10" s="16" t="s">
        <v>11</v>
      </c>
      <c r="D10" s="16"/>
    </row>
    <row r="11" spans="2:4" ht="23.5" customHeight="1">
      <c r="B11" s="17"/>
      <c r="C11" s="11"/>
      <c r="D11" s="12"/>
    </row>
    <row r="12" spans="2:4" ht="247">
      <c r="B12" s="24" t="s">
        <v>12</v>
      </c>
      <c r="C12" s="19" t="s">
        <v>6712</v>
      </c>
    </row>
    <row r="13" spans="2:4">
      <c r="B13" s="17"/>
      <c r="C13" s="11"/>
      <c r="D13" s="12"/>
    </row>
    <row r="14" spans="2:4" ht="64.25" customHeight="1">
      <c r="B14" s="18" t="s">
        <v>13</v>
      </c>
      <c r="C14" s="21" t="s">
        <v>4839</v>
      </c>
      <c r="D14" s="19"/>
    </row>
    <row r="15" spans="2:4">
      <c r="B15" s="17"/>
      <c r="C15" s="11"/>
      <c r="D15" s="12"/>
    </row>
    <row r="16" spans="2:4" ht="26">
      <c r="B16" s="18" t="s">
        <v>14</v>
      </c>
      <c r="C16" s="19" t="s">
        <v>15</v>
      </c>
      <c r="D16" s="19"/>
    </row>
    <row r="17" spans="2:4">
      <c r="B17" s="17"/>
      <c r="C17" s="11"/>
      <c r="D17" s="12"/>
    </row>
    <row r="18" spans="2:4" ht="148.75" customHeight="1">
      <c r="B18" s="18" t="s">
        <v>4148</v>
      </c>
      <c r="C18" s="19" t="s">
        <v>6685</v>
      </c>
      <c r="D18" s="19"/>
    </row>
    <row r="19" spans="2:4">
      <c r="B19" s="17"/>
      <c r="C19" s="11"/>
      <c r="D19" s="12"/>
    </row>
    <row r="20" spans="2:4" ht="26">
      <c r="B20" s="18" t="s">
        <v>4149</v>
      </c>
      <c r="C20" s="19" t="s">
        <v>4150</v>
      </c>
      <c r="D20" s="19"/>
    </row>
    <row r="21" spans="2:4">
      <c r="B21" s="17"/>
      <c r="C21" s="11"/>
      <c r="D21" s="12"/>
    </row>
    <row r="22" spans="2:4"/>
    <row r="23" spans="2:4"/>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DEF0F-11AB-41B1-BF5D-52B8AABF2010}">
  <sheetPr>
    <tabColor theme="0" tint="-0.249977111117893"/>
  </sheetPr>
  <dimension ref="A1:K110"/>
  <sheetViews>
    <sheetView showGridLines="0" workbookViewId="0"/>
  </sheetViews>
  <sheetFormatPr baseColWidth="10" defaultColWidth="8.83203125" defaultRowHeight="11"/>
  <cols>
    <col min="1" max="1" width="35.5" style="47" customWidth="1"/>
    <col min="2" max="2" width="88.1640625" style="47" customWidth="1"/>
    <col min="3" max="11" width="30.83203125" style="47" customWidth="1"/>
    <col min="12" max="16384" width="8.83203125" style="47"/>
  </cols>
  <sheetData>
    <row r="1" spans="1:11" ht="12">
      <c r="A1" s="41" t="s">
        <v>3987</v>
      </c>
      <c r="B1" s="41" t="s">
        <v>4151</v>
      </c>
      <c r="C1" s="40" t="s">
        <v>4154</v>
      </c>
      <c r="D1" s="40" t="s">
        <v>4155</v>
      </c>
      <c r="E1" s="40" t="s">
        <v>4156</v>
      </c>
      <c r="F1" s="40" t="s">
        <v>4157</v>
      </c>
      <c r="G1" s="40" t="s">
        <v>4158</v>
      </c>
      <c r="H1" s="40" t="s">
        <v>4159</v>
      </c>
      <c r="I1" s="40" t="s">
        <v>4160</v>
      </c>
      <c r="J1" s="40" t="s">
        <v>4161</v>
      </c>
      <c r="K1" s="40" t="s">
        <v>4162</v>
      </c>
    </row>
    <row r="2" spans="1:11" ht="96">
      <c r="A2" s="47" t="s">
        <v>3996</v>
      </c>
      <c r="B2" s="47" t="s">
        <v>37</v>
      </c>
      <c r="C2" s="47" t="str">
        <f>_xlfn.XLOOKUP($B2,W!$E:$E,W!F:F,"N/A",0,1)</f>
        <v>A atividade cumpre os critérios estabelecidos no Anexo B do presente Anexo. As informações detalhadas referidas no ponto 1.2. (k) incluem disposições para garantir o cumprimento dos critérios estabelecidos no Anexo B do presente Anexo. Regulamento 2021/2139 (https://eur-lex.europa.eu/legal-content/PT/TXT/?uri=CELEX:32021R2139), p. 142</v>
      </c>
      <c r="D2" s="47">
        <f>_xlfn.XLOOKUP($B2,W!$E:$E,W!G:G,"N/A",0,1)</f>
        <v>0</v>
      </c>
      <c r="E2" s="47">
        <f>_xlfn.XLOOKUP($B2,W!$E:$E,W!H:H,"N/A",0,1)</f>
        <v>0</v>
      </c>
      <c r="F2" s="47">
        <f>_xlfn.XLOOKUP($B2,W!$E:$E,W!I:I,"N/A",0,1)</f>
        <v>0</v>
      </c>
      <c r="G2" s="47">
        <f>_xlfn.XLOOKUP($B2,W!$E:$E,W!J:J,"N/A",0,1)</f>
        <v>0</v>
      </c>
      <c r="H2" s="47">
        <f>_xlfn.XLOOKUP($B2,W!$E:$E,W!K:K,"N/A",0,1)</f>
        <v>0</v>
      </c>
      <c r="I2" s="47">
        <f>_xlfn.XLOOKUP($B2,W!$E:$E,W!L:L,"N/A",0,1)</f>
        <v>0</v>
      </c>
      <c r="J2" s="47">
        <f>_xlfn.XLOOKUP($B2,W!$E:$E,W!M:M,"N/A",0,1)</f>
        <v>0</v>
      </c>
      <c r="K2" s="47">
        <f>_xlfn.XLOOKUP($B2,W!$E:$E,W!N:N,"N/A",0,1)</f>
        <v>0</v>
      </c>
    </row>
    <row r="3" spans="1:11" ht="96">
      <c r="A3" s="47" t="s">
        <v>3998</v>
      </c>
      <c r="B3" s="47" t="s">
        <v>46</v>
      </c>
      <c r="C3" s="47" t="str">
        <f>_xlfn.XLOOKUP($B3,W!$E:$E,W!F:F,"N/A",0,1)</f>
        <v>A atividade cumpre os critérios estabelecidos no Anexo B do presente Anexo. As informações detalhadas referidas no ponto 1.2. (i) incluem disposições para garantir o cumprimento dos critérios estabelecidos no Anexo B do presente Anexo. Regulamento 2021/2139 (https://eur-lex.europa.eu/legal-content/PT/TXT/?uri=CELEX:32021R2139), p. 142</v>
      </c>
      <c r="D3" s="47">
        <f>_xlfn.XLOOKUP($B3,W!$E:$E,W!G:G,"N/A",0,1)</f>
        <v>0</v>
      </c>
      <c r="E3" s="47">
        <f>_xlfn.XLOOKUP($B3,W!$E:$E,W!H:H,"N/A",0,1)</f>
        <v>0</v>
      </c>
      <c r="F3" s="47">
        <f>_xlfn.XLOOKUP($B3,W!$E:$E,W!I:I,"N/A",0,1)</f>
        <v>0</v>
      </c>
      <c r="G3" s="47">
        <f>_xlfn.XLOOKUP($B3,W!$E:$E,W!J:J,"N/A",0,1)</f>
        <v>0</v>
      </c>
      <c r="H3" s="47">
        <f>_xlfn.XLOOKUP($B3,W!$E:$E,W!K:K,"N/A",0,1)</f>
        <v>0</v>
      </c>
      <c r="I3" s="47">
        <f>_xlfn.XLOOKUP($B3,W!$E:$E,W!L:L,"N/A",0,1)</f>
        <v>0</v>
      </c>
      <c r="J3" s="47">
        <f>_xlfn.XLOOKUP($B3,W!$E:$E,W!M:M,"N/A",0,1)</f>
        <v>0</v>
      </c>
      <c r="K3" s="47">
        <f>_xlfn.XLOOKUP($B3,W!$E:$E,W!N:N,"N/A",0,1)</f>
        <v>0</v>
      </c>
    </row>
    <row r="4" spans="1:11" ht="96">
      <c r="A4" s="47" t="s">
        <v>3997</v>
      </c>
      <c r="B4" s="47" t="s">
        <v>46</v>
      </c>
      <c r="C4" s="47" t="str">
        <f>_xlfn.XLOOKUP($B4,W!$E:$E,W!F:F,"N/A",0,1)</f>
        <v>A atividade cumpre os critérios estabelecidos no Anexo B do presente Anexo. As informações detalhadas referidas no ponto 1.2. (i) incluem disposições para garantir o cumprimento dos critérios estabelecidos no Anexo B do presente Anexo. Regulamento 2021/2139 (https://eur-lex.europa.eu/legal-content/PT/TXT/?uri=CELEX:32021R2139), p. 142</v>
      </c>
      <c r="D4" s="47">
        <f>_xlfn.XLOOKUP($B4,W!$E:$E,W!G:G,"N/A",0,1)</f>
        <v>0</v>
      </c>
      <c r="E4" s="47">
        <f>_xlfn.XLOOKUP($B4,W!$E:$E,W!H:H,"N/A",0,1)</f>
        <v>0</v>
      </c>
      <c r="F4" s="47">
        <f>_xlfn.XLOOKUP($B4,W!$E:$E,W!I:I,"N/A",0,1)</f>
        <v>0</v>
      </c>
      <c r="G4" s="47">
        <f>_xlfn.XLOOKUP($B4,W!$E:$E,W!J:J,"N/A",0,1)</f>
        <v>0</v>
      </c>
      <c r="H4" s="47">
        <f>_xlfn.XLOOKUP($B4,W!$E:$E,W!K:K,"N/A",0,1)</f>
        <v>0</v>
      </c>
      <c r="I4" s="47">
        <f>_xlfn.XLOOKUP($B4,W!$E:$E,W!L:L,"N/A",0,1)</f>
        <v>0</v>
      </c>
      <c r="J4" s="47">
        <f>_xlfn.XLOOKUP($B4,W!$E:$E,W!M:M,"N/A",0,1)</f>
        <v>0</v>
      </c>
      <c r="K4" s="47">
        <f>_xlfn.XLOOKUP($B4,W!$E:$E,W!N:N,"N/A",0,1)</f>
        <v>0</v>
      </c>
    </row>
    <row r="5" spans="1:11" ht="96">
      <c r="A5" s="47" t="s">
        <v>3999</v>
      </c>
      <c r="B5" s="47" t="s">
        <v>62</v>
      </c>
      <c r="C5" s="47" t="str">
        <f>_xlfn.XLOOKUP($B5,W!$E:$E,W!F:F,"N/A",0,1)</f>
        <v>A atividade cumpre os critérios estabelecidos no Anexo B do presente Anexo. As informações detalhadas referidas no ponto 1.2. (i) incluem disposições para garantir o cumprimento dos critérios estabelecidos no Anexo B do presente Anexo. Regulamento 2021/2139 (https://eur-lex.europa.eu/legal-content/PT/TXT/?uri=CELEX:32021R2139), p. 142</v>
      </c>
      <c r="D5" s="47">
        <f>_xlfn.XLOOKUP($B5,W!$E:$E,W!G:G,"N/A",0,1)</f>
        <v>0</v>
      </c>
      <c r="E5" s="47">
        <f>_xlfn.XLOOKUP($B5,W!$E:$E,W!H:H,"N/A",0,1)</f>
        <v>0</v>
      </c>
      <c r="F5" s="47">
        <f>_xlfn.XLOOKUP($B5,W!$E:$E,W!I:I,"N/A",0,1)</f>
        <v>0</v>
      </c>
      <c r="G5" s="47">
        <f>_xlfn.XLOOKUP($B5,W!$E:$E,W!J:J,"N/A",0,1)</f>
        <v>0</v>
      </c>
      <c r="H5" s="47">
        <f>_xlfn.XLOOKUP($B5,W!$E:$E,W!K:K,"N/A",0,1)</f>
        <v>0</v>
      </c>
      <c r="I5" s="47">
        <f>_xlfn.XLOOKUP($B5,W!$E:$E,W!L:L,"N/A",0,1)</f>
        <v>0</v>
      </c>
      <c r="J5" s="47">
        <f>_xlfn.XLOOKUP($B5,W!$E:$E,W!M:M,"N/A",0,1)</f>
        <v>0</v>
      </c>
      <c r="K5" s="47">
        <f>_xlfn.XLOOKUP($B5,W!$E:$E,W!N:N,"N/A",0,1)</f>
        <v>0</v>
      </c>
    </row>
    <row r="6" spans="1:11" ht="48">
      <c r="A6" s="47" t="s">
        <v>4000</v>
      </c>
      <c r="B6" s="47" t="s">
        <v>71</v>
      </c>
      <c r="C6" s="47" t="str">
        <f>_xlfn.XLOOKUP($B6,W!$E:$E,W!F:F,"N/A",0,1)</f>
        <v>A atividade cumpre os critérios estabelecidos no Anexo B do presente Anexo. Regulamento 2021/2139 (https://eur-lex.europa.eu/legal-content/PT/TXT/?uri=CELEX:32021R2139), p. 142</v>
      </c>
      <c r="D6" s="47">
        <f>_xlfn.XLOOKUP($B6,W!$E:$E,W!G:G,"N/A",0,1)</f>
        <v>0</v>
      </c>
      <c r="E6" s="47">
        <f>_xlfn.XLOOKUP($B6,W!$E:$E,W!H:H,"N/A",0,1)</f>
        <v>0</v>
      </c>
      <c r="F6" s="47">
        <f>_xlfn.XLOOKUP($B6,W!$E:$E,W!I:I,"N/A",0,1)</f>
        <v>0</v>
      </c>
      <c r="G6" s="47">
        <f>_xlfn.XLOOKUP($B6,W!$E:$E,W!J:J,"N/A",0,1)</f>
        <v>0</v>
      </c>
      <c r="H6" s="47">
        <f>_xlfn.XLOOKUP($B6,W!$E:$E,W!K:K,"N/A",0,1)</f>
        <v>0</v>
      </c>
      <c r="I6" s="47">
        <f>_xlfn.XLOOKUP($B6,W!$E:$E,W!L:L,"N/A",0,1)</f>
        <v>0</v>
      </c>
      <c r="J6" s="47">
        <f>_xlfn.XLOOKUP($B6,W!$E:$E,W!M:M,"N/A",0,1)</f>
        <v>0</v>
      </c>
      <c r="K6" s="47">
        <f>_xlfn.XLOOKUP($B6,W!$E:$E,W!N:N,"N/A",0,1)</f>
        <v>0</v>
      </c>
    </row>
    <row r="7" spans="1:11" ht="48">
      <c r="A7" s="47" t="s">
        <v>4001</v>
      </c>
      <c r="B7" s="47" t="s">
        <v>71</v>
      </c>
      <c r="C7" s="47" t="str">
        <f>_xlfn.XLOOKUP($B7,W!$E:$E,W!F:F,"N/A",0,1)</f>
        <v>A atividade cumpre os critérios estabelecidos no Anexo B do presente Anexo. Regulamento 2021/2139 (https://eur-lex.europa.eu/legal-content/PT/TXT/?uri=CELEX:32021R2139), p. 142</v>
      </c>
      <c r="D7" s="47">
        <f>_xlfn.XLOOKUP($B7,W!$E:$E,W!G:G,"N/A",0,1)</f>
        <v>0</v>
      </c>
      <c r="E7" s="47">
        <f>_xlfn.XLOOKUP($B7,W!$E:$E,W!H:H,"N/A",0,1)</f>
        <v>0</v>
      </c>
      <c r="F7" s="47">
        <f>_xlfn.XLOOKUP($B7,W!$E:$E,W!I:I,"N/A",0,1)</f>
        <v>0</v>
      </c>
      <c r="G7" s="47">
        <f>_xlfn.XLOOKUP($B7,W!$E:$E,W!J:J,"N/A",0,1)</f>
        <v>0</v>
      </c>
      <c r="H7" s="47">
        <f>_xlfn.XLOOKUP($B7,W!$E:$E,W!K:K,"N/A",0,1)</f>
        <v>0</v>
      </c>
      <c r="I7" s="47">
        <f>_xlfn.XLOOKUP($B7,W!$E:$E,W!L:L,"N/A",0,1)</f>
        <v>0</v>
      </c>
      <c r="J7" s="47">
        <f>_xlfn.XLOOKUP($B7,W!$E:$E,W!M:M,"N/A",0,1)</f>
        <v>0</v>
      </c>
      <c r="K7" s="47">
        <f>_xlfn.XLOOKUP($B7,W!$E:$E,W!N:N,"N/A",0,1)</f>
        <v>0</v>
      </c>
    </row>
    <row r="8" spans="1:11" ht="48">
      <c r="A8" s="47" t="s">
        <v>4002</v>
      </c>
      <c r="B8" s="47" t="s">
        <v>71</v>
      </c>
      <c r="C8" s="47" t="str">
        <f>_xlfn.XLOOKUP($B8,W!$E:$E,W!F:F,"N/A",0,1)</f>
        <v>A atividade cumpre os critérios estabelecidos no Anexo B do presente Anexo. Regulamento 2021/2139 (https://eur-lex.europa.eu/legal-content/PT/TXT/?uri=CELEX:32021R2139), p. 142</v>
      </c>
      <c r="D8" s="47">
        <f>_xlfn.XLOOKUP($B8,W!$E:$E,W!G:G,"N/A",0,1)</f>
        <v>0</v>
      </c>
      <c r="E8" s="47">
        <f>_xlfn.XLOOKUP($B8,W!$E:$E,W!H:H,"N/A",0,1)</f>
        <v>0</v>
      </c>
      <c r="F8" s="47">
        <f>_xlfn.XLOOKUP($B8,W!$E:$E,W!I:I,"N/A",0,1)</f>
        <v>0</v>
      </c>
      <c r="G8" s="47">
        <f>_xlfn.XLOOKUP($B8,W!$E:$E,W!J:J,"N/A",0,1)</f>
        <v>0</v>
      </c>
      <c r="H8" s="47">
        <f>_xlfn.XLOOKUP($B8,W!$E:$E,W!K:K,"N/A",0,1)</f>
        <v>0</v>
      </c>
      <c r="I8" s="47">
        <f>_xlfn.XLOOKUP($B8,W!$E:$E,W!L:L,"N/A",0,1)</f>
        <v>0</v>
      </c>
      <c r="J8" s="47">
        <f>_xlfn.XLOOKUP($B8,W!$E:$E,W!M:M,"N/A",0,1)</f>
        <v>0</v>
      </c>
      <c r="K8" s="47">
        <f>_xlfn.XLOOKUP($B8,W!$E:$E,W!N:N,"N/A",0,1)</f>
        <v>0</v>
      </c>
    </row>
    <row r="9" spans="1:11" ht="48">
      <c r="A9" s="47" t="s">
        <v>4003</v>
      </c>
      <c r="B9" s="47" t="s">
        <v>71</v>
      </c>
      <c r="C9" s="47" t="str">
        <f>_xlfn.XLOOKUP($B9,W!$E:$E,W!F:F,"N/A",0,1)</f>
        <v>A atividade cumpre os critérios estabelecidos no Anexo B do presente Anexo. Regulamento 2021/2139 (https://eur-lex.europa.eu/legal-content/PT/TXT/?uri=CELEX:32021R2139), p. 142</v>
      </c>
      <c r="D9" s="47">
        <f>_xlfn.XLOOKUP($B9,W!$E:$E,W!G:G,"N/A",0,1)</f>
        <v>0</v>
      </c>
      <c r="E9" s="47">
        <f>_xlfn.XLOOKUP($B9,W!$E:$E,W!H:H,"N/A",0,1)</f>
        <v>0</v>
      </c>
      <c r="F9" s="47">
        <f>_xlfn.XLOOKUP($B9,W!$E:$E,W!I:I,"N/A",0,1)</f>
        <v>0</v>
      </c>
      <c r="G9" s="47">
        <f>_xlfn.XLOOKUP($B9,W!$E:$E,W!J:J,"N/A",0,1)</f>
        <v>0</v>
      </c>
      <c r="H9" s="47">
        <f>_xlfn.XLOOKUP($B9,W!$E:$E,W!K:K,"N/A",0,1)</f>
        <v>0</v>
      </c>
      <c r="I9" s="47">
        <f>_xlfn.XLOOKUP($B9,W!$E:$E,W!L:L,"N/A",0,1)</f>
        <v>0</v>
      </c>
      <c r="J9" s="47">
        <f>_xlfn.XLOOKUP($B9,W!$E:$E,W!M:M,"N/A",0,1)</f>
        <v>0</v>
      </c>
      <c r="K9" s="47">
        <f>_xlfn.XLOOKUP($B9,W!$E:$E,W!N:N,"N/A",0,1)</f>
        <v>0</v>
      </c>
    </row>
    <row r="10" spans="1:11" ht="48">
      <c r="A10" s="47" t="s">
        <v>4004</v>
      </c>
      <c r="B10" s="47" t="s">
        <v>71</v>
      </c>
      <c r="C10" s="47" t="str">
        <f>_xlfn.XLOOKUP($B10,W!$E:$E,W!F:F,"N/A",0,1)</f>
        <v>A atividade cumpre os critérios estabelecidos no Anexo B do presente Anexo. Regulamento 2021/2139 (https://eur-lex.europa.eu/legal-content/PT/TXT/?uri=CELEX:32021R2139), p. 142</v>
      </c>
      <c r="D10" s="47">
        <f>_xlfn.XLOOKUP($B10,W!$E:$E,W!G:G,"N/A",0,1)</f>
        <v>0</v>
      </c>
      <c r="E10" s="47">
        <f>_xlfn.XLOOKUP($B10,W!$E:$E,W!H:H,"N/A",0,1)</f>
        <v>0</v>
      </c>
      <c r="F10" s="47">
        <f>_xlfn.XLOOKUP($B10,W!$E:$E,W!I:I,"N/A",0,1)</f>
        <v>0</v>
      </c>
      <c r="G10" s="47">
        <f>_xlfn.XLOOKUP($B10,W!$E:$E,W!J:J,"N/A",0,1)</f>
        <v>0</v>
      </c>
      <c r="H10" s="47">
        <f>_xlfn.XLOOKUP($B10,W!$E:$E,W!K:K,"N/A",0,1)</f>
        <v>0</v>
      </c>
      <c r="I10" s="47">
        <f>_xlfn.XLOOKUP($B10,W!$E:$E,W!L:L,"N/A",0,1)</f>
        <v>0</v>
      </c>
      <c r="J10" s="47">
        <f>_xlfn.XLOOKUP($B10,W!$E:$E,W!M:M,"N/A",0,1)</f>
        <v>0</v>
      </c>
      <c r="K10" s="47">
        <f>_xlfn.XLOOKUP($B10,W!$E:$E,W!N:N,"N/A",0,1)</f>
        <v>0</v>
      </c>
    </row>
    <row r="11" spans="1:11" ht="48">
      <c r="A11" s="47" t="s">
        <v>4005</v>
      </c>
      <c r="B11" s="47" t="s">
        <v>71</v>
      </c>
      <c r="C11" s="47" t="str">
        <f>_xlfn.XLOOKUP($B11,W!$E:$E,W!F:F,"N/A",0,1)</f>
        <v>A atividade cumpre os critérios estabelecidos no Anexo B do presente Anexo. Regulamento 2021/2139 (https://eur-lex.europa.eu/legal-content/PT/TXT/?uri=CELEX:32021R2139), p. 142</v>
      </c>
      <c r="D11" s="47">
        <f>_xlfn.XLOOKUP($B11,W!$E:$E,W!G:G,"N/A",0,1)</f>
        <v>0</v>
      </c>
      <c r="E11" s="47">
        <f>_xlfn.XLOOKUP($B11,W!$E:$E,W!H:H,"N/A",0,1)</f>
        <v>0</v>
      </c>
      <c r="F11" s="47">
        <f>_xlfn.XLOOKUP($B11,W!$E:$E,W!I:I,"N/A",0,1)</f>
        <v>0</v>
      </c>
      <c r="G11" s="47">
        <f>_xlfn.XLOOKUP($B11,W!$E:$E,W!J:J,"N/A",0,1)</f>
        <v>0</v>
      </c>
      <c r="H11" s="47">
        <f>_xlfn.XLOOKUP($B11,W!$E:$E,W!K:K,"N/A",0,1)</f>
        <v>0</v>
      </c>
      <c r="I11" s="47">
        <f>_xlfn.XLOOKUP($B11,W!$E:$E,W!L:L,"N/A",0,1)</f>
        <v>0</v>
      </c>
      <c r="J11" s="47">
        <f>_xlfn.XLOOKUP($B11,W!$E:$E,W!M:M,"N/A",0,1)</f>
        <v>0</v>
      </c>
      <c r="K11" s="47">
        <f>_xlfn.XLOOKUP($B11,W!$E:$E,W!N:N,"N/A",0,1)</f>
        <v>0</v>
      </c>
    </row>
    <row r="12" spans="1:11" ht="48">
      <c r="A12" s="47" t="s">
        <v>4006</v>
      </c>
      <c r="B12" s="47" t="s">
        <v>71</v>
      </c>
      <c r="C12" s="47" t="str">
        <f>_xlfn.XLOOKUP($B12,W!$E:$E,W!F:F,"N/A",0,1)</f>
        <v>A atividade cumpre os critérios estabelecidos no Anexo B do presente Anexo. Regulamento 2021/2139 (https://eur-lex.europa.eu/legal-content/PT/TXT/?uri=CELEX:32021R2139), p. 142</v>
      </c>
      <c r="D12" s="47">
        <f>_xlfn.XLOOKUP($B12,W!$E:$E,W!G:G,"N/A",0,1)</f>
        <v>0</v>
      </c>
      <c r="E12" s="47">
        <f>_xlfn.XLOOKUP($B12,W!$E:$E,W!H:H,"N/A",0,1)</f>
        <v>0</v>
      </c>
      <c r="F12" s="47">
        <f>_xlfn.XLOOKUP($B12,W!$E:$E,W!I:I,"N/A",0,1)</f>
        <v>0</v>
      </c>
      <c r="G12" s="47">
        <f>_xlfn.XLOOKUP($B12,W!$E:$E,W!J:J,"N/A",0,1)</f>
        <v>0</v>
      </c>
      <c r="H12" s="47">
        <f>_xlfn.XLOOKUP($B12,W!$E:$E,W!K:K,"N/A",0,1)</f>
        <v>0</v>
      </c>
      <c r="I12" s="47">
        <f>_xlfn.XLOOKUP($B12,W!$E:$E,W!L:L,"N/A",0,1)</f>
        <v>0</v>
      </c>
      <c r="J12" s="47">
        <f>_xlfn.XLOOKUP($B12,W!$E:$E,W!M:M,"N/A",0,1)</f>
        <v>0</v>
      </c>
      <c r="K12" s="47">
        <f>_xlfn.XLOOKUP($B12,W!$E:$E,W!N:N,"N/A",0,1)</f>
        <v>0</v>
      </c>
    </row>
    <row r="13" spans="1:11" ht="48">
      <c r="A13" s="47" t="s">
        <v>2046</v>
      </c>
      <c r="B13" s="47" t="s">
        <v>71</v>
      </c>
      <c r="C13" s="47" t="str">
        <f>_xlfn.XLOOKUP($B13,W!$E:$E,W!F:F,"N/A",0,1)</f>
        <v>A atividade cumpre os critérios estabelecidos no Anexo B do presente Anexo. Regulamento 2021/2139 (https://eur-lex.europa.eu/legal-content/PT/TXT/?uri=CELEX:32021R2139), p. 142</v>
      </c>
      <c r="D13" s="47">
        <f>_xlfn.XLOOKUP($B13,W!$E:$E,W!G:G,"N/A",0,1)</f>
        <v>0</v>
      </c>
      <c r="E13" s="47">
        <f>_xlfn.XLOOKUP($B13,W!$E:$E,W!H:H,"N/A",0,1)</f>
        <v>0</v>
      </c>
      <c r="F13" s="47">
        <f>_xlfn.XLOOKUP($B13,W!$E:$E,W!I:I,"N/A",0,1)</f>
        <v>0</v>
      </c>
      <c r="G13" s="47">
        <f>_xlfn.XLOOKUP($B13,W!$E:$E,W!J:J,"N/A",0,1)</f>
        <v>0</v>
      </c>
      <c r="H13" s="47">
        <f>_xlfn.XLOOKUP($B13,W!$E:$E,W!K:K,"N/A",0,1)</f>
        <v>0</v>
      </c>
      <c r="I13" s="47">
        <f>_xlfn.XLOOKUP($B13,W!$E:$E,W!L:L,"N/A",0,1)</f>
        <v>0</v>
      </c>
      <c r="J13" s="47">
        <f>_xlfn.XLOOKUP($B13,W!$E:$E,W!M:M,"N/A",0,1)</f>
        <v>0</v>
      </c>
      <c r="K13" s="47">
        <f>_xlfn.XLOOKUP($B13,W!$E:$E,W!N:N,"N/A",0,1)</f>
        <v>0</v>
      </c>
    </row>
    <row r="14" spans="1:11" ht="48">
      <c r="A14" s="47" t="s">
        <v>4007</v>
      </c>
      <c r="B14" s="47" t="s">
        <v>71</v>
      </c>
      <c r="C14" s="47" t="str">
        <f>_xlfn.XLOOKUP($B14,W!$E:$E,W!F:F,"N/A",0,1)</f>
        <v>A atividade cumpre os critérios estabelecidos no Anexo B do presente Anexo. Regulamento 2021/2139 (https://eur-lex.europa.eu/legal-content/PT/TXT/?uri=CELEX:32021R2139), p. 142</v>
      </c>
      <c r="D14" s="47">
        <f>_xlfn.XLOOKUP($B14,W!$E:$E,W!G:G,"N/A",0,1)</f>
        <v>0</v>
      </c>
      <c r="E14" s="47">
        <f>_xlfn.XLOOKUP($B14,W!$E:$E,W!H:H,"N/A",0,1)</f>
        <v>0</v>
      </c>
      <c r="F14" s="47">
        <f>_xlfn.XLOOKUP($B14,W!$E:$E,W!I:I,"N/A",0,1)</f>
        <v>0</v>
      </c>
      <c r="G14" s="47">
        <f>_xlfn.XLOOKUP($B14,W!$E:$E,W!J:J,"N/A",0,1)</f>
        <v>0</v>
      </c>
      <c r="H14" s="47">
        <f>_xlfn.XLOOKUP($B14,W!$E:$E,W!K:K,"N/A",0,1)</f>
        <v>0</v>
      </c>
      <c r="I14" s="47">
        <f>_xlfn.XLOOKUP($B14,W!$E:$E,W!L:L,"N/A",0,1)</f>
        <v>0</v>
      </c>
      <c r="J14" s="47">
        <f>_xlfn.XLOOKUP($B14,W!$E:$E,W!M:M,"N/A",0,1)</f>
        <v>0</v>
      </c>
      <c r="K14" s="47">
        <f>_xlfn.XLOOKUP($B14,W!$E:$E,W!N:N,"N/A",0,1)</f>
        <v>0</v>
      </c>
    </row>
    <row r="15" spans="1:11" ht="48">
      <c r="A15" s="47" t="s">
        <v>4008</v>
      </c>
      <c r="B15" s="47" t="s">
        <v>71</v>
      </c>
      <c r="C15" s="47" t="str">
        <f>_xlfn.XLOOKUP($B15,W!$E:$E,W!F:F,"N/A",0,1)</f>
        <v>A atividade cumpre os critérios estabelecidos no Anexo B do presente Anexo. Regulamento 2021/2139 (https://eur-lex.europa.eu/legal-content/PT/TXT/?uri=CELEX:32021R2139), p. 142</v>
      </c>
      <c r="D15" s="47">
        <f>_xlfn.XLOOKUP($B15,W!$E:$E,W!G:G,"N/A",0,1)</f>
        <v>0</v>
      </c>
      <c r="E15" s="47">
        <f>_xlfn.XLOOKUP($B15,W!$E:$E,W!H:H,"N/A",0,1)</f>
        <v>0</v>
      </c>
      <c r="F15" s="47">
        <f>_xlfn.XLOOKUP($B15,W!$E:$E,W!I:I,"N/A",0,1)</f>
        <v>0</v>
      </c>
      <c r="G15" s="47">
        <f>_xlfn.XLOOKUP($B15,W!$E:$E,W!J:J,"N/A",0,1)</f>
        <v>0</v>
      </c>
      <c r="H15" s="47">
        <f>_xlfn.XLOOKUP($B15,W!$E:$E,W!K:K,"N/A",0,1)</f>
        <v>0</v>
      </c>
      <c r="I15" s="47">
        <f>_xlfn.XLOOKUP($B15,W!$E:$E,W!L:L,"N/A",0,1)</f>
        <v>0</v>
      </c>
      <c r="J15" s="47">
        <f>_xlfn.XLOOKUP($B15,W!$E:$E,W!M:M,"N/A",0,1)</f>
        <v>0</v>
      </c>
      <c r="K15" s="47">
        <f>_xlfn.XLOOKUP($B15,W!$E:$E,W!N:N,"N/A",0,1)</f>
        <v>0</v>
      </c>
    </row>
    <row r="16" spans="1:11" ht="48">
      <c r="A16" s="47" t="s">
        <v>4009</v>
      </c>
      <c r="B16" s="47" t="s">
        <v>71</v>
      </c>
      <c r="C16" s="47" t="str">
        <f>_xlfn.XLOOKUP($B16,W!$E:$E,W!F:F,"N/A",0,1)</f>
        <v>A atividade cumpre os critérios estabelecidos no Anexo B do presente Anexo. Regulamento 2021/2139 (https://eur-lex.europa.eu/legal-content/PT/TXT/?uri=CELEX:32021R2139), p. 142</v>
      </c>
      <c r="D16" s="47">
        <f>_xlfn.XLOOKUP($B16,W!$E:$E,W!G:G,"N/A",0,1)</f>
        <v>0</v>
      </c>
      <c r="E16" s="47">
        <f>_xlfn.XLOOKUP($B16,W!$E:$E,W!H:H,"N/A",0,1)</f>
        <v>0</v>
      </c>
      <c r="F16" s="47">
        <f>_xlfn.XLOOKUP($B16,W!$E:$E,W!I:I,"N/A",0,1)</f>
        <v>0</v>
      </c>
      <c r="G16" s="47">
        <f>_xlfn.XLOOKUP($B16,W!$E:$E,W!J:J,"N/A",0,1)</f>
        <v>0</v>
      </c>
      <c r="H16" s="47">
        <f>_xlfn.XLOOKUP($B16,W!$E:$E,W!K:K,"N/A",0,1)</f>
        <v>0</v>
      </c>
      <c r="I16" s="47">
        <f>_xlfn.XLOOKUP($B16,W!$E:$E,W!L:L,"N/A",0,1)</f>
        <v>0</v>
      </c>
      <c r="J16" s="47">
        <f>_xlfn.XLOOKUP($B16,W!$E:$E,W!M:M,"N/A",0,1)</f>
        <v>0</v>
      </c>
      <c r="K16" s="47">
        <f>_xlfn.XLOOKUP($B16,W!$E:$E,W!N:N,"N/A",0,1)</f>
        <v>0</v>
      </c>
    </row>
    <row r="17" spans="1:11" ht="48">
      <c r="A17" s="47" t="s">
        <v>4010</v>
      </c>
      <c r="B17" s="47" t="s">
        <v>71</v>
      </c>
      <c r="C17" s="47" t="str">
        <f>_xlfn.XLOOKUP($B17,W!$E:$E,W!F:F,"N/A",0,1)</f>
        <v>A atividade cumpre os critérios estabelecidos no Anexo B do presente Anexo. Regulamento 2021/2139 (https://eur-lex.europa.eu/legal-content/PT/TXT/?uri=CELEX:32021R2139), p. 142</v>
      </c>
      <c r="D17" s="47">
        <f>_xlfn.XLOOKUP($B17,W!$E:$E,W!G:G,"N/A",0,1)</f>
        <v>0</v>
      </c>
      <c r="E17" s="47">
        <f>_xlfn.XLOOKUP($B17,W!$E:$E,W!H:H,"N/A",0,1)</f>
        <v>0</v>
      </c>
      <c r="F17" s="47">
        <f>_xlfn.XLOOKUP($B17,W!$E:$E,W!I:I,"N/A",0,1)</f>
        <v>0</v>
      </c>
      <c r="G17" s="47">
        <f>_xlfn.XLOOKUP($B17,W!$E:$E,W!J:J,"N/A",0,1)</f>
        <v>0</v>
      </c>
      <c r="H17" s="47">
        <f>_xlfn.XLOOKUP($B17,W!$E:$E,W!K:K,"N/A",0,1)</f>
        <v>0</v>
      </c>
      <c r="I17" s="47">
        <f>_xlfn.XLOOKUP($B17,W!$E:$E,W!L:L,"N/A",0,1)</f>
        <v>0</v>
      </c>
      <c r="J17" s="47">
        <f>_xlfn.XLOOKUP($B17,W!$E:$E,W!M:M,"N/A",0,1)</f>
        <v>0</v>
      </c>
      <c r="K17" s="47">
        <f>_xlfn.XLOOKUP($B17,W!$E:$E,W!N:N,"N/A",0,1)</f>
        <v>0</v>
      </c>
    </row>
    <row r="18" spans="1:11" ht="48">
      <c r="A18" s="47" t="s">
        <v>4011</v>
      </c>
      <c r="B18" s="47" t="s">
        <v>71</v>
      </c>
      <c r="C18" s="47" t="str">
        <f>_xlfn.XLOOKUP($B18,W!$E:$E,W!F:F,"N/A",0,1)</f>
        <v>A atividade cumpre os critérios estabelecidos no Anexo B do presente Anexo. Regulamento 2021/2139 (https://eur-lex.europa.eu/legal-content/PT/TXT/?uri=CELEX:32021R2139), p. 142</v>
      </c>
      <c r="D18" s="47">
        <f>_xlfn.XLOOKUP($B18,W!$E:$E,W!G:G,"N/A",0,1)</f>
        <v>0</v>
      </c>
      <c r="E18" s="47">
        <f>_xlfn.XLOOKUP($B18,W!$E:$E,W!H:H,"N/A",0,1)</f>
        <v>0</v>
      </c>
      <c r="F18" s="47">
        <f>_xlfn.XLOOKUP($B18,W!$E:$E,W!I:I,"N/A",0,1)</f>
        <v>0</v>
      </c>
      <c r="G18" s="47">
        <f>_xlfn.XLOOKUP($B18,W!$E:$E,W!J:J,"N/A",0,1)</f>
        <v>0</v>
      </c>
      <c r="H18" s="47">
        <f>_xlfn.XLOOKUP($B18,W!$E:$E,W!K:K,"N/A",0,1)</f>
        <v>0</v>
      </c>
      <c r="I18" s="47">
        <f>_xlfn.XLOOKUP($B18,W!$E:$E,W!L:L,"N/A",0,1)</f>
        <v>0</v>
      </c>
      <c r="J18" s="47">
        <f>_xlfn.XLOOKUP($B18,W!$E:$E,W!M:M,"N/A",0,1)</f>
        <v>0</v>
      </c>
      <c r="K18" s="47">
        <f>_xlfn.XLOOKUP($B18,W!$E:$E,W!N:N,"N/A",0,1)</f>
        <v>0</v>
      </c>
    </row>
    <row r="19" spans="1:11" ht="48">
      <c r="A19" s="47" t="s">
        <v>4012</v>
      </c>
      <c r="B19" s="47" t="s">
        <v>71</v>
      </c>
      <c r="C19" s="47" t="str">
        <f>_xlfn.XLOOKUP($B19,W!$E:$E,W!F:F,"N/A",0,1)</f>
        <v>A atividade cumpre os critérios estabelecidos no Anexo B do presente Anexo. Regulamento 2021/2139 (https://eur-lex.europa.eu/legal-content/PT/TXT/?uri=CELEX:32021R2139), p. 142</v>
      </c>
      <c r="D19" s="47">
        <f>_xlfn.XLOOKUP($B19,W!$E:$E,W!G:G,"N/A",0,1)</f>
        <v>0</v>
      </c>
      <c r="E19" s="47">
        <f>_xlfn.XLOOKUP($B19,W!$E:$E,W!H:H,"N/A",0,1)</f>
        <v>0</v>
      </c>
      <c r="F19" s="47">
        <f>_xlfn.XLOOKUP($B19,W!$E:$E,W!I:I,"N/A",0,1)</f>
        <v>0</v>
      </c>
      <c r="G19" s="47">
        <f>_xlfn.XLOOKUP($B19,W!$E:$E,W!J:J,"N/A",0,1)</f>
        <v>0</v>
      </c>
      <c r="H19" s="47">
        <f>_xlfn.XLOOKUP($B19,W!$E:$E,W!K:K,"N/A",0,1)</f>
        <v>0</v>
      </c>
      <c r="I19" s="47">
        <f>_xlfn.XLOOKUP($B19,W!$E:$E,W!L:L,"N/A",0,1)</f>
        <v>0</v>
      </c>
      <c r="J19" s="47">
        <f>_xlfn.XLOOKUP($B19,W!$E:$E,W!M:M,"N/A",0,1)</f>
        <v>0</v>
      </c>
      <c r="K19" s="47">
        <f>_xlfn.XLOOKUP($B19,W!$E:$E,W!N:N,"N/A",0,1)</f>
        <v>0</v>
      </c>
    </row>
    <row r="20" spans="1:11" ht="48">
      <c r="A20" s="47" t="s">
        <v>4013</v>
      </c>
      <c r="B20" s="47" t="s">
        <v>71</v>
      </c>
      <c r="C20" s="47" t="str">
        <f>_xlfn.XLOOKUP($B20,W!$E:$E,W!F:F,"N/A",0,1)</f>
        <v>A atividade cumpre os critérios estabelecidos no Anexo B do presente Anexo. Regulamento 2021/2139 (https://eur-lex.europa.eu/legal-content/PT/TXT/?uri=CELEX:32021R2139), p. 142</v>
      </c>
      <c r="D20" s="47">
        <f>_xlfn.XLOOKUP($B20,W!$E:$E,W!G:G,"N/A",0,1)</f>
        <v>0</v>
      </c>
      <c r="E20" s="47">
        <f>_xlfn.XLOOKUP($B20,W!$E:$E,W!H:H,"N/A",0,1)</f>
        <v>0</v>
      </c>
      <c r="F20" s="47">
        <f>_xlfn.XLOOKUP($B20,W!$E:$E,W!I:I,"N/A",0,1)</f>
        <v>0</v>
      </c>
      <c r="G20" s="47">
        <f>_xlfn.XLOOKUP($B20,W!$E:$E,W!J:J,"N/A",0,1)</f>
        <v>0</v>
      </c>
      <c r="H20" s="47">
        <f>_xlfn.XLOOKUP($B20,W!$E:$E,W!K:K,"N/A",0,1)</f>
        <v>0</v>
      </c>
      <c r="I20" s="47">
        <f>_xlfn.XLOOKUP($B20,W!$E:$E,W!L:L,"N/A",0,1)</f>
        <v>0</v>
      </c>
      <c r="J20" s="47">
        <f>_xlfn.XLOOKUP($B20,W!$E:$E,W!M:M,"N/A",0,1)</f>
        <v>0</v>
      </c>
      <c r="K20" s="47">
        <f>_xlfn.XLOOKUP($B20,W!$E:$E,W!N:N,"N/A",0,1)</f>
        <v>0</v>
      </c>
    </row>
    <row r="21" spans="1:11" ht="48">
      <c r="A21" s="47" t="s">
        <v>4014</v>
      </c>
      <c r="B21" s="47" t="s">
        <v>71</v>
      </c>
      <c r="C21" s="47" t="str">
        <f>_xlfn.XLOOKUP($B21,W!$E:$E,W!F:F,"N/A",0,1)</f>
        <v>A atividade cumpre os critérios estabelecidos no Anexo B do presente Anexo. Regulamento 2021/2139 (https://eur-lex.europa.eu/legal-content/PT/TXT/?uri=CELEX:32021R2139), p. 142</v>
      </c>
      <c r="D21" s="47">
        <f>_xlfn.XLOOKUP($B21,W!$E:$E,W!G:G,"N/A",0,1)</f>
        <v>0</v>
      </c>
      <c r="E21" s="47">
        <f>_xlfn.XLOOKUP($B21,W!$E:$E,W!H:H,"N/A",0,1)</f>
        <v>0</v>
      </c>
      <c r="F21" s="47">
        <f>_xlfn.XLOOKUP($B21,W!$E:$E,W!I:I,"N/A",0,1)</f>
        <v>0</v>
      </c>
      <c r="G21" s="47">
        <f>_xlfn.XLOOKUP($B21,W!$E:$E,W!J:J,"N/A",0,1)</f>
        <v>0</v>
      </c>
      <c r="H21" s="47">
        <f>_xlfn.XLOOKUP($B21,W!$E:$E,W!K:K,"N/A",0,1)</f>
        <v>0</v>
      </c>
      <c r="I21" s="47">
        <f>_xlfn.XLOOKUP($B21,W!$E:$E,W!L:L,"N/A",0,1)</f>
        <v>0</v>
      </c>
      <c r="J21" s="47">
        <f>_xlfn.XLOOKUP($B21,W!$E:$E,W!M:M,"N/A",0,1)</f>
        <v>0</v>
      </c>
      <c r="K21" s="47">
        <f>_xlfn.XLOOKUP($B21,W!$E:$E,W!N:N,"N/A",0,1)</f>
        <v>0</v>
      </c>
    </row>
    <row r="22" spans="1:11" ht="48">
      <c r="A22" s="47" t="s">
        <v>4015</v>
      </c>
      <c r="B22" s="47" t="s">
        <v>71</v>
      </c>
      <c r="C22" s="47" t="str">
        <f>_xlfn.XLOOKUP($B22,W!$E:$E,W!F:F,"N/A",0,1)</f>
        <v>A atividade cumpre os critérios estabelecidos no Anexo B do presente Anexo. Regulamento 2021/2139 (https://eur-lex.europa.eu/legal-content/PT/TXT/?uri=CELEX:32021R2139), p. 142</v>
      </c>
      <c r="D22" s="47">
        <f>_xlfn.XLOOKUP($B22,W!$E:$E,W!G:G,"N/A",0,1)</f>
        <v>0</v>
      </c>
      <c r="E22" s="47">
        <f>_xlfn.XLOOKUP($B22,W!$E:$E,W!H:H,"N/A",0,1)</f>
        <v>0</v>
      </c>
      <c r="F22" s="47">
        <f>_xlfn.XLOOKUP($B22,W!$E:$E,W!I:I,"N/A",0,1)</f>
        <v>0</v>
      </c>
      <c r="G22" s="47">
        <f>_xlfn.XLOOKUP($B22,W!$E:$E,W!J:J,"N/A",0,1)</f>
        <v>0</v>
      </c>
      <c r="H22" s="47">
        <f>_xlfn.XLOOKUP($B22,W!$E:$E,W!K:K,"N/A",0,1)</f>
        <v>0</v>
      </c>
      <c r="I22" s="47">
        <f>_xlfn.XLOOKUP($B22,W!$E:$E,W!L:L,"N/A",0,1)</f>
        <v>0</v>
      </c>
      <c r="J22" s="47">
        <f>_xlfn.XLOOKUP($B22,W!$E:$E,W!M:M,"N/A",0,1)</f>
        <v>0</v>
      </c>
      <c r="K22" s="47">
        <f>_xlfn.XLOOKUP($B22,W!$E:$E,W!N:N,"N/A",0,1)</f>
        <v>0</v>
      </c>
    </row>
    <row r="23" spans="1:11" ht="48">
      <c r="A23" s="47" t="s">
        <v>4016</v>
      </c>
      <c r="B23" s="47" t="s">
        <v>71</v>
      </c>
      <c r="C23" s="47" t="str">
        <f>_xlfn.XLOOKUP($B23,W!$E:$E,W!F:F,"N/A",0,1)</f>
        <v>A atividade cumpre os critérios estabelecidos no Anexo B do presente Anexo. Regulamento 2021/2139 (https://eur-lex.europa.eu/legal-content/PT/TXT/?uri=CELEX:32021R2139), p. 142</v>
      </c>
      <c r="D23" s="47">
        <f>_xlfn.XLOOKUP($B23,W!$E:$E,W!G:G,"N/A",0,1)</f>
        <v>0</v>
      </c>
      <c r="E23" s="47">
        <f>_xlfn.XLOOKUP($B23,W!$E:$E,W!H:H,"N/A",0,1)</f>
        <v>0</v>
      </c>
      <c r="F23" s="47">
        <f>_xlfn.XLOOKUP($B23,W!$E:$E,W!I:I,"N/A",0,1)</f>
        <v>0</v>
      </c>
      <c r="G23" s="47">
        <f>_xlfn.XLOOKUP($B23,W!$E:$E,W!J:J,"N/A",0,1)</f>
        <v>0</v>
      </c>
      <c r="H23" s="47">
        <f>_xlfn.XLOOKUP($B23,W!$E:$E,W!K:K,"N/A",0,1)</f>
        <v>0</v>
      </c>
      <c r="I23" s="47">
        <f>_xlfn.XLOOKUP($B23,W!$E:$E,W!L:L,"N/A",0,1)</f>
        <v>0</v>
      </c>
      <c r="J23" s="47">
        <f>_xlfn.XLOOKUP($B23,W!$E:$E,W!M:M,"N/A",0,1)</f>
        <v>0</v>
      </c>
      <c r="K23" s="47">
        <f>_xlfn.XLOOKUP($B23,W!$E:$E,W!N:N,"N/A",0,1)</f>
        <v>0</v>
      </c>
    </row>
    <row r="24" spans="1:11" ht="48">
      <c r="A24" s="47" t="s">
        <v>4017</v>
      </c>
      <c r="B24" s="47" t="s">
        <v>197</v>
      </c>
      <c r="C24" s="47" t="str">
        <f>_xlfn.XLOOKUP($B24,W!$E:$E,W!F:F,"N/A",0,1)</f>
        <v>A atividade cumpre os critérios estabelecidos no Anexo B do presente Anexo. Regulamento 2021/2139 (https://eur-lex.europa.eu/legal-content/PT/TXT/?uri=CELEX:32021R2139), p. 142</v>
      </c>
      <c r="D24" s="47">
        <f>_xlfn.XLOOKUP($B24,W!$E:$E,W!G:G,"N/A",0,1)</f>
        <v>0</v>
      </c>
      <c r="E24" s="47">
        <f>_xlfn.XLOOKUP($B24,W!$E:$E,W!H:H,"N/A",0,1)</f>
        <v>0</v>
      </c>
      <c r="F24" s="47">
        <f>_xlfn.XLOOKUP($B24,W!$E:$E,W!I:I,"N/A",0,1)</f>
        <v>0</v>
      </c>
      <c r="G24" s="47">
        <f>_xlfn.XLOOKUP($B24,W!$E:$E,W!J:J,"N/A",0,1)</f>
        <v>0</v>
      </c>
      <c r="H24" s="47">
        <f>_xlfn.XLOOKUP($B24,W!$E:$E,W!K:K,"N/A",0,1)</f>
        <v>0</v>
      </c>
      <c r="I24" s="47">
        <f>_xlfn.XLOOKUP($B24,W!$E:$E,W!L:L,"N/A",0,1)</f>
        <v>0</v>
      </c>
      <c r="J24" s="47">
        <f>_xlfn.XLOOKUP($B24,W!$E:$E,W!M:M,"N/A",0,1)</f>
        <v>0</v>
      </c>
      <c r="K24" s="47">
        <f>_xlfn.XLOOKUP($B24,W!$E:$E,W!N:N,"N/A",0,1)</f>
        <v>0</v>
      </c>
    </row>
    <row r="25" spans="1:11" ht="48">
      <c r="A25" s="47" t="s">
        <v>4018</v>
      </c>
      <c r="B25" s="47" t="s">
        <v>71</v>
      </c>
      <c r="C25" s="47" t="str">
        <f>_xlfn.XLOOKUP($B25,W!$E:$E,W!F:F,"N/A",0,1)</f>
        <v>A atividade cumpre os critérios estabelecidos no Anexo B do presente Anexo. Regulamento 2021/2139 (https://eur-lex.europa.eu/legal-content/PT/TXT/?uri=CELEX:32021R2139), p. 142</v>
      </c>
      <c r="D25" s="47">
        <f>_xlfn.XLOOKUP($B25,W!$E:$E,W!G:G,"N/A",0,1)</f>
        <v>0</v>
      </c>
      <c r="E25" s="47">
        <f>_xlfn.XLOOKUP($B25,W!$E:$E,W!H:H,"N/A",0,1)</f>
        <v>0</v>
      </c>
      <c r="F25" s="47">
        <f>_xlfn.XLOOKUP($B25,W!$E:$E,W!I:I,"N/A",0,1)</f>
        <v>0</v>
      </c>
      <c r="G25" s="47">
        <f>_xlfn.XLOOKUP($B25,W!$E:$E,W!J:J,"N/A",0,1)</f>
        <v>0</v>
      </c>
      <c r="H25" s="47">
        <f>_xlfn.XLOOKUP($B25,W!$E:$E,W!K:K,"N/A",0,1)</f>
        <v>0</v>
      </c>
      <c r="I25" s="47">
        <f>_xlfn.XLOOKUP($B25,W!$E:$E,W!L:L,"N/A",0,1)</f>
        <v>0</v>
      </c>
      <c r="J25" s="47">
        <f>_xlfn.XLOOKUP($B25,W!$E:$E,W!M:M,"N/A",0,1)</f>
        <v>0</v>
      </c>
      <c r="K25" s="47">
        <f>_xlfn.XLOOKUP($B25,W!$E:$E,W!N:N,"N/A",0,1)</f>
        <v>0</v>
      </c>
    </row>
    <row r="26" spans="1:11" ht="48">
      <c r="A26" s="47" t="s">
        <v>4019</v>
      </c>
      <c r="B26" s="47" t="s">
        <v>71</v>
      </c>
      <c r="C26" s="47" t="str">
        <f>_xlfn.XLOOKUP($B26,W!$E:$E,W!F:F,"N/A",0,1)</f>
        <v>A atividade cumpre os critérios estabelecidos no Anexo B do presente Anexo. Regulamento 2021/2139 (https://eur-lex.europa.eu/legal-content/PT/TXT/?uri=CELEX:32021R2139), p. 142</v>
      </c>
      <c r="D26" s="47">
        <f>_xlfn.XLOOKUP($B26,W!$E:$E,W!G:G,"N/A",0,1)</f>
        <v>0</v>
      </c>
      <c r="E26" s="47">
        <f>_xlfn.XLOOKUP($B26,W!$E:$E,W!H:H,"N/A",0,1)</f>
        <v>0</v>
      </c>
      <c r="F26" s="47">
        <f>_xlfn.XLOOKUP($B26,W!$E:$E,W!I:I,"N/A",0,1)</f>
        <v>0</v>
      </c>
      <c r="G26" s="47">
        <f>_xlfn.XLOOKUP($B26,W!$E:$E,W!J:J,"N/A",0,1)</f>
        <v>0</v>
      </c>
      <c r="H26" s="47">
        <f>_xlfn.XLOOKUP($B26,W!$E:$E,W!K:K,"N/A",0,1)</f>
        <v>0</v>
      </c>
      <c r="I26" s="47">
        <f>_xlfn.XLOOKUP($B26,W!$E:$E,W!L:L,"N/A",0,1)</f>
        <v>0</v>
      </c>
      <c r="J26" s="47">
        <f>_xlfn.XLOOKUP($B26,W!$E:$E,W!M:M,"N/A",0,1)</f>
        <v>0</v>
      </c>
      <c r="K26" s="47">
        <f>_xlfn.XLOOKUP($B26,W!$E:$E,W!N:N,"N/A",0,1)</f>
        <v>0</v>
      </c>
    </row>
    <row r="27" spans="1:11" ht="48">
      <c r="A27" s="47" t="s">
        <v>4020</v>
      </c>
      <c r="B27" s="47" t="s">
        <v>71</v>
      </c>
      <c r="C27" s="47" t="str">
        <f>_xlfn.XLOOKUP($B27,W!$E:$E,W!F:F,"N/A",0,1)</f>
        <v>A atividade cumpre os critérios estabelecidos no Anexo B do presente Anexo. Regulamento 2021/2139 (https://eur-lex.europa.eu/legal-content/PT/TXT/?uri=CELEX:32021R2139), p. 142</v>
      </c>
      <c r="D27" s="47">
        <f>_xlfn.XLOOKUP($B27,W!$E:$E,W!G:G,"N/A",0,1)</f>
        <v>0</v>
      </c>
      <c r="E27" s="47">
        <f>_xlfn.XLOOKUP($B27,W!$E:$E,W!H:H,"N/A",0,1)</f>
        <v>0</v>
      </c>
      <c r="F27" s="47">
        <f>_xlfn.XLOOKUP($B27,W!$E:$E,W!I:I,"N/A",0,1)</f>
        <v>0</v>
      </c>
      <c r="G27" s="47">
        <f>_xlfn.XLOOKUP($B27,W!$E:$E,W!J:J,"N/A",0,1)</f>
        <v>0</v>
      </c>
      <c r="H27" s="47">
        <f>_xlfn.XLOOKUP($B27,W!$E:$E,W!K:K,"N/A",0,1)</f>
        <v>0</v>
      </c>
      <c r="I27" s="47">
        <f>_xlfn.XLOOKUP($B27,W!$E:$E,W!L:L,"N/A",0,1)</f>
        <v>0</v>
      </c>
      <c r="J27" s="47">
        <f>_xlfn.XLOOKUP($B27,W!$E:$E,W!M:M,"N/A",0,1)</f>
        <v>0</v>
      </c>
      <c r="K27" s="47">
        <f>_xlfn.XLOOKUP($B27,W!$E:$E,W!N:N,"N/A",0,1)</f>
        <v>0</v>
      </c>
    </row>
    <row r="28" spans="1:11" ht="48">
      <c r="A28" s="47" t="s">
        <v>4022</v>
      </c>
      <c r="B28" s="47" t="s">
        <v>71</v>
      </c>
      <c r="C28" s="47" t="str">
        <f>_xlfn.XLOOKUP($B28,W!$E:$E,W!F:F,"N/A",0,1)</f>
        <v>A atividade cumpre os critérios estabelecidos no Anexo B do presente Anexo. Regulamento 2021/2139 (https://eur-lex.europa.eu/legal-content/PT/TXT/?uri=CELEX:32021R2139), p. 142</v>
      </c>
      <c r="D28" s="47">
        <f>_xlfn.XLOOKUP($B28,W!$E:$E,W!G:G,"N/A",0,1)</f>
        <v>0</v>
      </c>
      <c r="E28" s="47">
        <f>_xlfn.XLOOKUP($B28,W!$E:$E,W!H:H,"N/A",0,1)</f>
        <v>0</v>
      </c>
      <c r="F28" s="47">
        <f>_xlfn.XLOOKUP($B28,W!$E:$E,W!I:I,"N/A",0,1)</f>
        <v>0</v>
      </c>
      <c r="G28" s="47">
        <f>_xlfn.XLOOKUP($B28,W!$E:$E,W!J:J,"N/A",0,1)</f>
        <v>0</v>
      </c>
      <c r="H28" s="47">
        <f>_xlfn.XLOOKUP($B28,W!$E:$E,W!K:K,"N/A",0,1)</f>
        <v>0</v>
      </c>
      <c r="I28" s="47">
        <f>_xlfn.XLOOKUP($B28,W!$E:$E,W!L:L,"N/A",0,1)</f>
        <v>0</v>
      </c>
      <c r="J28" s="47">
        <f>_xlfn.XLOOKUP($B28,W!$E:$E,W!M:M,"N/A",0,1)</f>
        <v>0</v>
      </c>
      <c r="K28" s="47">
        <f>_xlfn.XLOOKUP($B28,W!$E:$E,W!N:N,"N/A",0,1)</f>
        <v>0</v>
      </c>
    </row>
    <row r="29" spans="1:11" ht="168">
      <c r="A29" s="47" t="s">
        <v>4023</v>
      </c>
      <c r="B29" s="47" t="s">
        <v>237</v>
      </c>
      <c r="C29" s="47" t="str">
        <f>_xlfn.XLOOKUP($B29,W!$E:$E,W!F:F,"N/A",0,1)</f>
        <v>No caso da construção de energia eólica offshore, a atividade não compromete a consecução do bom estado ambiental, tal como definido na Diretiva 2008/56/CE do Parlamento Europeu e do Conselho(174) Diretiva 2008/56/CE do Parlamento Europeu e do Conselho, de 17 de junho de 2008, que estabelece um quadro de ação comunitária no domínio da política do meio marinho (Diretiva-Quadro “Estratégia Marinha”) (JO L 164, de 25.6.2008, p. 19).</v>
      </c>
      <c r="D29" s="47" t="str">
        <f>_xlfn.XLOOKUP($B29,W!$E:$E,W!G:G,"N/A",0,1)</f>
        <v>São tomadas as medidas adequadas para prevenir ou mitigar os impactos em conformidade com o Descritor 11 (Ruído/Energia) dessa diretiva, estabelecido no Anexo I da mesma, e conforme definido na Decisão (UE) 2017/848 da Comissão(175) Decisão (UE) 2017/848 da Comissão, de 17 de maio de 2017, que estabelece critérios e normas metodológicas relativos ao bom estado ambiental das águas marinhas e especificações e métodos normalizados de monitorização e avaliação, e que revoga a Decisão 2010/477/UE (JO L 125, de 18.5.2017, p. 43), relativamente aos critérios e normas metodológicas pertinentes para esse descritor.</v>
      </c>
      <c r="E29" s="47">
        <f>_xlfn.XLOOKUP($B29,W!$E:$E,W!H:H,"N/A",0,1)</f>
        <v>0</v>
      </c>
      <c r="F29" s="47">
        <f>_xlfn.XLOOKUP($B29,W!$E:$E,W!I:I,"N/A",0,1)</f>
        <v>0</v>
      </c>
      <c r="G29" s="47">
        <f>_xlfn.XLOOKUP($B29,W!$E:$E,W!J:J,"N/A",0,1)</f>
        <v>0</v>
      </c>
      <c r="H29" s="47">
        <f>_xlfn.XLOOKUP($B29,W!$E:$E,W!K:K,"N/A",0,1)</f>
        <v>0</v>
      </c>
      <c r="I29" s="47">
        <f>_xlfn.XLOOKUP($B29,W!$E:$E,W!L:L,"N/A",0,1)</f>
        <v>0</v>
      </c>
      <c r="J29" s="47">
        <f>_xlfn.XLOOKUP($B29,W!$E:$E,W!M:M,"N/A",0,1)</f>
        <v>0</v>
      </c>
      <c r="K29" s="47">
        <f>_xlfn.XLOOKUP($B29,W!$E:$E,W!N:N,"N/A",0,1)</f>
        <v>0</v>
      </c>
    </row>
    <row r="30" spans="1:11" ht="108">
      <c r="A30" s="47" t="s">
        <v>4024</v>
      </c>
      <c r="B30" s="47" t="s">
        <v>243</v>
      </c>
      <c r="C30" s="47" t="str">
        <f>_xlfn.XLOOKUP($B30,W!$E:$E,W!F:F,"N/A",0,1)</f>
        <v>A atividade não compromete a consecução do bom estado ambiental, tal como definido na Diretiva 2008/56/CE, exigindo que sejam tomadas medidas adequadas para prevenir ou mitigar os impactos em conformidade com o Descritor 11 (Ruído/Energia) dessa diretiva, estabelecido no Anexo I da mesma, e conforme definido na Decisão (UE) 2017/848, relativamente aos critérios e normas metodológicas pertinentes para esse descritor.</v>
      </c>
      <c r="D30" s="47">
        <f>_xlfn.XLOOKUP($B30,W!$E:$E,W!G:G,"N/A",0,1)</f>
        <v>0</v>
      </c>
      <c r="E30" s="47">
        <f>_xlfn.XLOOKUP($B30,W!$E:$E,W!H:H,"N/A",0,1)</f>
        <v>0</v>
      </c>
      <c r="F30" s="47">
        <f>_xlfn.XLOOKUP($B30,W!$E:$E,W!I:I,"N/A",0,1)</f>
        <v>0</v>
      </c>
      <c r="G30" s="47">
        <f>_xlfn.XLOOKUP($B30,W!$E:$E,W!J:J,"N/A",0,1)</f>
        <v>0</v>
      </c>
      <c r="H30" s="47">
        <f>_xlfn.XLOOKUP($B30,W!$E:$E,W!K:K,"N/A",0,1)</f>
        <v>0</v>
      </c>
      <c r="I30" s="47">
        <f>_xlfn.XLOOKUP($B30,W!$E:$E,W!L:L,"N/A",0,1)</f>
        <v>0</v>
      </c>
      <c r="J30" s="47">
        <f>_xlfn.XLOOKUP($B30,W!$E:$E,W!M:M,"N/A",0,1)</f>
        <v>0</v>
      </c>
      <c r="K30" s="47">
        <f>_xlfn.XLOOKUP($B30,W!$E:$E,W!N:N,"N/A",0,1)</f>
        <v>0</v>
      </c>
    </row>
    <row r="31" spans="1:11" ht="409.6">
      <c r="A31" s="47" t="s">
        <v>4025</v>
      </c>
      <c r="B31" s="47" t="s">
        <v>250</v>
      </c>
      <c r="C31" s="47" t="str">
        <f>_xlfn.XLOOKUP($B31,W!$E:$E,W!F:F,"N/A",0,1)</f>
        <v>A atividade cumpre as disposições da Diretiva 2000/60/CE, em particular todos os requisitos estabelecidos no artigo 4.º da referida Diretiva.</v>
      </c>
      <c r="D31" s="47" t="str">
        <f>_xlfn.XLOOKUP($B31,W!$E:$E,W!G:G,"N/A",0,1)</f>
        <v>Para a exploração de centrais hidroelétricas existentes, incluindo atividades de modernização destinadas a aumentar o potencial de energia renovável ou de armazenamento de energia, a atividade cumpre os seguintes critérios:
1. Em conformidade com a Diretiva 2000/60/CE, e em particular com os artigos 4.º e 11.º dessa Diretiva, todas as medidas de mitigação tecnicamente exequíveis e ecologicamente relevantes foram implementadas para reduzir os impactos adversos sobre a água, bem como sobre os habitats e espécies protegidos diretamente dependentes da água.
2. As medidas incluem, quando aplicável e em função dos ecossistemas naturalmente presentes nos corpos de água afetados:
– medidas para assegurar a migração a montante e a jusante dos peixes (como turbinas amigas dos peixes, estruturas de orientação de peixes, passagens para peixes totalmente funcionais e de última geração, medidas para parar ou minimizar as descargas durante períodos de migração ou desova);
– medidas para garantir o caudal ecológico mínimo (incluindo a mitigação de variações rápidas e de curto prazo no caudal ou das operações de “hydro-peaking”) e o escoamento de sedimentos;
– medidas para proteger ou melhorar habitats.
3. A eficácia dessas medidas é monitorizada no âmbito da autorização ou licença que estabelece as condições destinadas a alcançar o bom estado ou potencial do corpo de água afetado.</v>
      </c>
      <c r="E31" s="47" t="str">
        <f>_xlfn.XLOOKUP($B31,W!$E:$E,W!H:H,"N/A",0,1)</f>
        <v>Para a construção de novas centrais hidroelétricas, a atividade cumpre os seguintes critérios:
1. Em conformidade com o artigo 4.º da Diretiva 2000/60/CE, e em particular com o seu n.º 7, antes da construção é realizada uma avaliação de impacto do projeto para avaliar todos os potenciais impactos sobre o estado dos corpos de água dentro da mesma bacia hidrográfica e sobre os habitats e espécies protegidos diretamente dependentes da água, considerando em particular os corredores de migração, os rios de fluxo livre e os ecossistemas próximos de condições não perturbadas.
A avaliação baseia-se em dados recentes, abrangentes e precisos, incluindo dados de monitorização sobre elementos de qualidade biológica especificamente sensíveis a alterações hidromorfológicas, bem como sobre o estado esperado do corpo de água em resultado das novas atividades, comparando-o com o estado atual.
A avaliação analisa, em especial, os impactos cumulativos deste novo projeto com outras infraestruturas existentes ou planeadas na bacia hidrográfica.
2. Com base nessa avaliação de impacto, foi determinado que a central é concebida, em termos de projeto e localização, e através de medidas de mitigação, de forma a cumprir um dos seguintes requisitos:
– a central não provoca qualquer deterioração nem compromete a consecução do bom estado ou potencial do corpo de água específico a que se refere;
– quando a central possa deteriorar ou comprometer a consecução do bom estado/potencial do corpo de água específico a que se refere, essa deterioração não é significativa e é justificada por uma avaliação custo-benefício detalhada, demonstrando ambos os seguintes aspetos:
 • as razões de interesse público superior ou o facto de que os benefícios esperados da central hidroelétrica planeada superam os custos da deterioração do estado da água que recaem sobre o ambiente e a sociedade;
 • o facto de que o interesse público superior ou os benefícios esperados não podem, por razões de viabilidade técnica ou custos desproporcionados, ser alcançados por meios alternativos que conduzam a um melhor resultado ambiental (como a modernização de centrais hidroelétricas existentes ou a utilização de tecnologias que não perturbem a continuidade fluvial).
3. Todas as medidas de mitigação tecnicamente exequíveis e ecologicamente relevantes são implementadas para reduzir os impactos adversos sobre a água, bem como sobre os habitats e espécies protegidos diretamente dependentes da água.
As medidas de mitigação incluem, quando aplicável e em função dos ecossistemas naturalmente presentes nos corpos de água afetados:
– medidas para assegurar a migração a montante e a jusante dos peixes (como turbinas amigas dos peixes, estruturas de orientação de peixes, passagens para peixes totalmente funcionais e de última geração, medidas para parar ou minimizar as descargas durante períodos de migração ou desova);
– medidas para garantir o caudal ecológico mínimo (incluindo a mitigação de variações rápidas e de curto prazo no caudal ou das operações de “hydro-peaking”) e o escoamento de sedimentos;
– medidas para proteger ou melhorar habitats.
A eficácia dessas medidas é monitorizada no âmbito da autorização ou licença que estabelece as condições destinadas a alcançar o bom estado ou potencial do corpo de água afetado.
4. A central não compromete permanentemente a consecução do bom estado/potencial em nenhum dos corpos de água da mesma região hidrográfica.
5. Para além das medidas de mitigação acima referidas, e quando aplicável, são implementadas medidas compensatórias para garantir que o projeto não aumenta a fragmentação dos corpos de água na mesma região hidrográfica.
Isto é alcançado através da restauração da continuidade dentro da mesma região hidrográfica, numa medida que compense a interrupção da continuidade que a central hidroelétrica planeada possa causar. A compensação tem início antes da execução do projeto.</v>
      </c>
      <c r="F31" s="47">
        <f>_xlfn.XLOOKUP($B31,W!$E:$E,W!I:I,"N/A",0,1)</f>
        <v>0</v>
      </c>
      <c r="G31" s="47">
        <f>_xlfn.XLOOKUP($B31,W!$E:$E,W!J:J,"N/A",0,1)</f>
        <v>0</v>
      </c>
      <c r="H31" s="47">
        <f>_xlfn.XLOOKUP($B31,W!$E:$E,W!K:K,"N/A",0,1)</f>
        <v>0</v>
      </c>
      <c r="I31" s="47">
        <f>_xlfn.XLOOKUP($B31,W!$E:$E,W!L:L,"N/A",0,1)</f>
        <v>0</v>
      </c>
      <c r="J31" s="47">
        <f>_xlfn.XLOOKUP($B31,W!$E:$E,W!M:M,"N/A",0,1)</f>
        <v>0</v>
      </c>
      <c r="K31" s="47">
        <f>_xlfn.XLOOKUP($B31,W!$E:$E,W!N:N,"N/A",0,1)</f>
        <v>0</v>
      </c>
    </row>
    <row r="32" spans="1:11" ht="48">
      <c r="A32" s="47" t="s">
        <v>4026</v>
      </c>
      <c r="B32" s="47" t="s">
        <v>71</v>
      </c>
      <c r="C32" s="47" t="str">
        <f>_xlfn.XLOOKUP($B32,W!$E:$E,W!F:F,"N/A",0,1)</f>
        <v>A atividade cumpre os critérios estabelecidos no Anexo B do presente Anexo. Regulamento 2021/2139 (https://eur-lex.europa.eu/legal-content/PT/TXT/?uri=CELEX:32021R2139), p. 142</v>
      </c>
      <c r="D32" s="47">
        <f>_xlfn.XLOOKUP($B32,W!$E:$E,W!G:G,"N/A",0,1)</f>
        <v>0</v>
      </c>
      <c r="E32" s="47">
        <f>_xlfn.XLOOKUP($B32,W!$E:$E,W!H:H,"N/A",0,1)</f>
        <v>0</v>
      </c>
      <c r="F32" s="47">
        <f>_xlfn.XLOOKUP($B32,W!$E:$E,W!I:I,"N/A",0,1)</f>
        <v>0</v>
      </c>
      <c r="G32" s="47">
        <f>_xlfn.XLOOKUP($B32,W!$E:$E,W!J:J,"N/A",0,1)</f>
        <v>0</v>
      </c>
      <c r="H32" s="47">
        <f>_xlfn.XLOOKUP($B32,W!$E:$E,W!K:K,"N/A",0,1)</f>
        <v>0</v>
      </c>
      <c r="I32" s="47">
        <f>_xlfn.XLOOKUP($B32,W!$E:$E,W!L:L,"N/A",0,1)</f>
        <v>0</v>
      </c>
      <c r="J32" s="47">
        <f>_xlfn.XLOOKUP($B32,W!$E:$E,W!M:M,"N/A",0,1)</f>
        <v>0</v>
      </c>
      <c r="K32" s="47">
        <f>_xlfn.XLOOKUP($B32,W!$E:$E,W!N:N,"N/A",0,1)</f>
        <v>0</v>
      </c>
    </row>
    <row r="33" spans="1:11" ht="48">
      <c r="A33" s="47" t="s">
        <v>4027</v>
      </c>
      <c r="B33" s="47" t="s">
        <v>71</v>
      </c>
      <c r="C33" s="47" t="str">
        <f>_xlfn.XLOOKUP($B33,W!$E:$E,W!F:F,"N/A",0,1)</f>
        <v>A atividade cumpre os critérios estabelecidos no Anexo B do presente Anexo. Regulamento 2021/2139 (https://eur-lex.europa.eu/legal-content/PT/TXT/?uri=CELEX:32021R2139), p. 142</v>
      </c>
      <c r="D33" s="47">
        <f>_xlfn.XLOOKUP($B33,W!$E:$E,W!G:G,"N/A",0,1)</f>
        <v>0</v>
      </c>
      <c r="E33" s="47">
        <f>_xlfn.XLOOKUP($B33,W!$E:$E,W!H:H,"N/A",0,1)</f>
        <v>0</v>
      </c>
      <c r="F33" s="47">
        <f>_xlfn.XLOOKUP($B33,W!$E:$E,W!I:I,"N/A",0,1)</f>
        <v>0</v>
      </c>
      <c r="G33" s="47">
        <f>_xlfn.XLOOKUP($B33,W!$E:$E,W!J:J,"N/A",0,1)</f>
        <v>0</v>
      </c>
      <c r="H33" s="47">
        <f>_xlfn.XLOOKUP($B33,W!$E:$E,W!K:K,"N/A",0,1)</f>
        <v>0</v>
      </c>
      <c r="I33" s="47">
        <f>_xlfn.XLOOKUP($B33,W!$E:$E,W!L:L,"N/A",0,1)</f>
        <v>0</v>
      </c>
      <c r="J33" s="47">
        <f>_xlfn.XLOOKUP($B33,W!$E:$E,W!M:M,"N/A",0,1)</f>
        <v>0</v>
      </c>
      <c r="K33" s="47">
        <f>_xlfn.XLOOKUP($B33,W!$E:$E,W!N:N,"N/A",0,1)</f>
        <v>0</v>
      </c>
    </row>
    <row r="34" spans="1:11" ht="48">
      <c r="A34" s="47" t="s">
        <v>4028</v>
      </c>
      <c r="B34" s="47" t="s">
        <v>71</v>
      </c>
      <c r="C34" s="47" t="str">
        <f>_xlfn.XLOOKUP($B34,W!$E:$E,W!F:F,"N/A",0,1)</f>
        <v>A atividade cumpre os critérios estabelecidos no Anexo B do presente Anexo. Regulamento 2021/2139 (https://eur-lex.europa.eu/legal-content/PT/TXT/?uri=CELEX:32021R2139), p. 142</v>
      </c>
      <c r="D34" s="47">
        <f>_xlfn.XLOOKUP($B34,W!$E:$E,W!G:G,"N/A",0,1)</f>
        <v>0</v>
      </c>
      <c r="E34" s="47">
        <f>_xlfn.XLOOKUP($B34,W!$E:$E,W!H:H,"N/A",0,1)</f>
        <v>0</v>
      </c>
      <c r="F34" s="47">
        <f>_xlfn.XLOOKUP($B34,W!$E:$E,W!I:I,"N/A",0,1)</f>
        <v>0</v>
      </c>
      <c r="G34" s="47">
        <f>_xlfn.XLOOKUP($B34,W!$E:$E,W!J:J,"N/A",0,1)</f>
        <v>0</v>
      </c>
      <c r="H34" s="47">
        <f>_xlfn.XLOOKUP($B34,W!$E:$E,W!K:K,"N/A",0,1)</f>
        <v>0</v>
      </c>
      <c r="I34" s="47">
        <f>_xlfn.XLOOKUP($B34,W!$E:$E,W!L:L,"N/A",0,1)</f>
        <v>0</v>
      </c>
      <c r="J34" s="47">
        <f>_xlfn.XLOOKUP($B34,W!$E:$E,W!M:M,"N/A",0,1)</f>
        <v>0</v>
      </c>
      <c r="K34" s="47">
        <f>_xlfn.XLOOKUP($B34,W!$E:$E,W!N:N,"N/A",0,1)</f>
        <v>0</v>
      </c>
    </row>
    <row r="35" spans="1:11" ht="72">
      <c r="A35" s="47" t="s">
        <v>2372</v>
      </c>
      <c r="B35" s="47" t="s">
        <v>284</v>
      </c>
      <c r="C35" s="47" t="str">
        <f>_xlfn.XLOOKUP($B35,W!$E:$E,W!F:F,"N/A",0,1)</f>
        <v>No caso de armazenamento de energia hidráulica bombeada não ligado a um curso de água, a atividade cumpre os critérios estabelecidos no Apêndice B deste Anexo. Regulamento 2021/2139 (https://eur-lex.europa.eu/legal-content/PT/TXT/?uri=CELEX:32021R2139), p. 142</v>
      </c>
      <c r="D35" s="47" t="str">
        <f>_xlfn.XLOOKUP($B35,W!$E:$E,W!G:G,"N/A",0,1)</f>
        <v>No caso de armazenamento de energia hidráulica bombeada ligado a um curso de água, a atividade cumpre os critérios DNSH para a utilização sustentável e proteção dos recursos hídricos e marinhos, especificados na Secção 4.5 (Produção de eletricidade a partir da energia hidráulica).</v>
      </c>
      <c r="E35" s="47">
        <f>_xlfn.XLOOKUP($B35,W!$E:$E,W!H:H,"N/A",0,1)</f>
        <v>0</v>
      </c>
      <c r="F35" s="47">
        <f>_xlfn.XLOOKUP($B35,W!$E:$E,W!I:I,"N/A",0,1)</f>
        <v>0</v>
      </c>
      <c r="G35" s="47">
        <f>_xlfn.XLOOKUP($B35,W!$E:$E,W!J:J,"N/A",0,1)</f>
        <v>0</v>
      </c>
      <c r="H35" s="47">
        <f>_xlfn.XLOOKUP($B35,W!$E:$E,W!K:K,"N/A",0,1)</f>
        <v>0</v>
      </c>
      <c r="I35" s="47">
        <f>_xlfn.XLOOKUP($B35,W!$E:$E,W!L:L,"N/A",0,1)</f>
        <v>0</v>
      </c>
      <c r="J35" s="47">
        <f>_xlfn.XLOOKUP($B35,W!$E:$E,W!M:M,"N/A",0,1)</f>
        <v>0</v>
      </c>
      <c r="K35" s="47">
        <f>_xlfn.XLOOKUP($B35,W!$E:$E,W!N:N,"N/A",0,1)</f>
        <v>0</v>
      </c>
    </row>
    <row r="36" spans="1:11" ht="72">
      <c r="A36" s="47" t="s">
        <v>4030</v>
      </c>
      <c r="B36" s="47" t="s">
        <v>289</v>
      </c>
      <c r="C36" s="47" t="str">
        <f>_xlfn.XLOOKUP($B36,W!$E:$E,W!F:F,"N/A",0,1)</f>
        <v>Para o Armazenamento de Energia Térmica em Aquíferos (Aquifer Thermal Energy Storage), a atividade cumpre os critérios estabelecidos no Apêndice B deste Anexo. Regulamento 2021/2139 (https://eur-lex.europa.eu/legal-content/PT/TXT/?uri=CELEX:32021R2139), p. 142</v>
      </c>
      <c r="D36" s="47">
        <f>_xlfn.XLOOKUP($B36,W!$E:$E,W!G:G,"N/A",0,1)</f>
        <v>0</v>
      </c>
      <c r="E36" s="47">
        <f>_xlfn.XLOOKUP($B36,W!$E:$E,W!H:H,"N/A",0,1)</f>
        <v>0</v>
      </c>
      <c r="F36" s="47">
        <f>_xlfn.XLOOKUP($B36,W!$E:$E,W!I:I,"N/A",0,1)</f>
        <v>0</v>
      </c>
      <c r="G36" s="47">
        <f>_xlfn.XLOOKUP($B36,W!$E:$E,W!J:J,"N/A",0,1)</f>
        <v>0</v>
      </c>
      <c r="H36" s="47">
        <f>_xlfn.XLOOKUP($B36,W!$E:$E,W!K:K,"N/A",0,1)</f>
        <v>0</v>
      </c>
      <c r="I36" s="47">
        <f>_xlfn.XLOOKUP($B36,W!$E:$E,W!L:L,"N/A",0,1)</f>
        <v>0</v>
      </c>
      <c r="J36" s="47">
        <f>_xlfn.XLOOKUP($B36,W!$E:$E,W!M:M,"N/A",0,1)</f>
        <v>0</v>
      </c>
      <c r="K36" s="47">
        <f>_xlfn.XLOOKUP($B36,W!$E:$E,W!N:N,"N/A",0,1)</f>
        <v>0</v>
      </c>
    </row>
    <row r="37" spans="1:11" ht="48">
      <c r="A37" s="47" t="s">
        <v>4032</v>
      </c>
      <c r="B37" s="47" t="s">
        <v>71</v>
      </c>
      <c r="C37" s="47" t="str">
        <f>_xlfn.XLOOKUP($B37,W!$E:$E,W!F:F,"N/A",0,1)</f>
        <v>A atividade cumpre os critérios estabelecidos no Anexo B do presente Anexo. Regulamento 2021/2139 (https://eur-lex.europa.eu/legal-content/PT/TXT/?uri=CELEX:32021R2139), p. 142</v>
      </c>
      <c r="D37" s="47">
        <f>_xlfn.XLOOKUP($B37,W!$E:$E,W!G:G,"N/A",0,1)</f>
        <v>0</v>
      </c>
      <c r="E37" s="47">
        <f>_xlfn.XLOOKUP($B37,W!$E:$E,W!H:H,"N/A",0,1)</f>
        <v>0</v>
      </c>
      <c r="F37" s="47">
        <f>_xlfn.XLOOKUP($B37,W!$E:$E,W!I:I,"N/A",0,1)</f>
        <v>0</v>
      </c>
      <c r="G37" s="47">
        <f>_xlfn.XLOOKUP($B37,W!$E:$E,W!J:J,"N/A",0,1)</f>
        <v>0</v>
      </c>
      <c r="H37" s="47">
        <f>_xlfn.XLOOKUP($B37,W!$E:$E,W!K:K,"N/A",0,1)</f>
        <v>0</v>
      </c>
      <c r="I37" s="47">
        <f>_xlfn.XLOOKUP($B37,W!$E:$E,W!L:L,"N/A",0,1)</f>
        <v>0</v>
      </c>
      <c r="J37" s="47">
        <f>_xlfn.XLOOKUP($B37,W!$E:$E,W!M:M,"N/A",0,1)</f>
        <v>0</v>
      </c>
      <c r="K37" s="47">
        <f>_xlfn.XLOOKUP($B37,W!$E:$E,W!N:N,"N/A",0,1)</f>
        <v>0</v>
      </c>
    </row>
    <row r="38" spans="1:11" ht="48">
      <c r="A38" s="47" t="s">
        <v>4033</v>
      </c>
      <c r="B38" s="47" t="s">
        <v>71</v>
      </c>
      <c r="C38" s="47" t="str">
        <f>_xlfn.XLOOKUP($B38,W!$E:$E,W!F:F,"N/A",0,1)</f>
        <v>A atividade cumpre os critérios estabelecidos no Anexo B do presente Anexo. Regulamento 2021/2139 (https://eur-lex.europa.eu/legal-content/PT/TXT/?uri=CELEX:32021R2139), p. 142</v>
      </c>
      <c r="D38" s="47">
        <f>_xlfn.XLOOKUP($B38,W!$E:$E,W!G:G,"N/A",0,1)</f>
        <v>0</v>
      </c>
      <c r="E38" s="47">
        <f>_xlfn.XLOOKUP($B38,W!$E:$E,W!H:H,"N/A",0,1)</f>
        <v>0</v>
      </c>
      <c r="F38" s="47">
        <f>_xlfn.XLOOKUP($B38,W!$E:$E,W!I:I,"N/A",0,1)</f>
        <v>0</v>
      </c>
      <c r="G38" s="47">
        <f>_xlfn.XLOOKUP($B38,W!$E:$E,W!J:J,"N/A",0,1)</f>
        <v>0</v>
      </c>
      <c r="H38" s="47">
        <f>_xlfn.XLOOKUP($B38,W!$E:$E,W!K:K,"N/A",0,1)</f>
        <v>0</v>
      </c>
      <c r="I38" s="47">
        <f>_xlfn.XLOOKUP($B38,W!$E:$E,W!L:L,"N/A",0,1)</f>
        <v>0</v>
      </c>
      <c r="J38" s="47">
        <f>_xlfn.XLOOKUP($B38,W!$E:$E,W!M:M,"N/A",0,1)</f>
        <v>0</v>
      </c>
      <c r="K38" s="47">
        <f>_xlfn.XLOOKUP($B38,W!$E:$E,W!N:N,"N/A",0,1)</f>
        <v>0</v>
      </c>
    </row>
    <row r="39" spans="1:11" ht="48">
      <c r="A39" s="47" t="s">
        <v>4034</v>
      </c>
      <c r="B39" s="47" t="s">
        <v>71</v>
      </c>
      <c r="C39" s="47" t="str">
        <f>_xlfn.XLOOKUP($B39,W!$E:$E,W!F:F,"N/A",0,1)</f>
        <v>A atividade cumpre os critérios estabelecidos no Anexo B do presente Anexo. Regulamento 2021/2139 (https://eur-lex.europa.eu/legal-content/PT/TXT/?uri=CELEX:32021R2139), p. 142</v>
      </c>
      <c r="D39" s="47">
        <f>_xlfn.XLOOKUP($B39,W!$E:$E,W!G:G,"N/A",0,1)</f>
        <v>0</v>
      </c>
      <c r="E39" s="47">
        <f>_xlfn.XLOOKUP($B39,W!$E:$E,W!H:H,"N/A",0,1)</f>
        <v>0</v>
      </c>
      <c r="F39" s="47">
        <f>_xlfn.XLOOKUP($B39,W!$E:$E,W!I:I,"N/A",0,1)</f>
        <v>0</v>
      </c>
      <c r="G39" s="47">
        <f>_xlfn.XLOOKUP($B39,W!$E:$E,W!J:J,"N/A",0,1)</f>
        <v>0</v>
      </c>
      <c r="H39" s="47">
        <f>_xlfn.XLOOKUP($B39,W!$E:$E,W!K:K,"N/A",0,1)</f>
        <v>0</v>
      </c>
      <c r="I39" s="47">
        <f>_xlfn.XLOOKUP($B39,W!$E:$E,W!L:L,"N/A",0,1)</f>
        <v>0</v>
      </c>
      <c r="J39" s="47">
        <f>_xlfn.XLOOKUP($B39,W!$E:$E,W!M:M,"N/A",0,1)</f>
        <v>0</v>
      </c>
      <c r="K39" s="47">
        <f>_xlfn.XLOOKUP($B39,W!$E:$E,W!N:N,"N/A",0,1)</f>
        <v>0</v>
      </c>
    </row>
    <row r="40" spans="1:11" ht="48">
      <c r="A40" s="47" t="s">
        <v>4035</v>
      </c>
      <c r="B40" s="47" t="s">
        <v>71</v>
      </c>
      <c r="C40" s="47" t="str">
        <f>_xlfn.XLOOKUP($B40,W!$E:$E,W!F:F,"N/A",0,1)</f>
        <v>A atividade cumpre os critérios estabelecidos no Anexo B do presente Anexo. Regulamento 2021/2139 (https://eur-lex.europa.eu/legal-content/PT/TXT/?uri=CELEX:32021R2139), p. 142</v>
      </c>
      <c r="D40" s="47">
        <f>_xlfn.XLOOKUP($B40,W!$E:$E,W!G:G,"N/A",0,1)</f>
        <v>0</v>
      </c>
      <c r="E40" s="47">
        <f>_xlfn.XLOOKUP($B40,W!$E:$E,W!H:H,"N/A",0,1)</f>
        <v>0</v>
      </c>
      <c r="F40" s="47">
        <f>_xlfn.XLOOKUP($B40,W!$E:$E,W!I:I,"N/A",0,1)</f>
        <v>0</v>
      </c>
      <c r="G40" s="47">
        <f>_xlfn.XLOOKUP($B40,W!$E:$E,W!J:J,"N/A",0,1)</f>
        <v>0</v>
      </c>
      <c r="H40" s="47">
        <f>_xlfn.XLOOKUP($B40,W!$E:$E,W!K:K,"N/A",0,1)</f>
        <v>0</v>
      </c>
      <c r="I40" s="47">
        <f>_xlfn.XLOOKUP($B40,W!$E:$E,W!L:L,"N/A",0,1)</f>
        <v>0</v>
      </c>
      <c r="J40" s="47">
        <f>_xlfn.XLOOKUP($B40,W!$E:$E,W!M:M,"N/A",0,1)</f>
        <v>0</v>
      </c>
      <c r="K40" s="47">
        <f>_xlfn.XLOOKUP($B40,W!$E:$E,W!N:N,"N/A",0,1)</f>
        <v>0</v>
      </c>
    </row>
    <row r="41" spans="1:11" ht="48">
      <c r="A41" s="47" t="s">
        <v>4037</v>
      </c>
      <c r="B41" s="47" t="s">
        <v>71</v>
      </c>
      <c r="C41" s="47" t="str">
        <f>_xlfn.XLOOKUP($B41,W!$E:$E,W!F:F,"N/A",0,1)</f>
        <v>A atividade cumpre os critérios estabelecidos no Anexo B do presente Anexo. Regulamento 2021/2139 (https://eur-lex.europa.eu/legal-content/PT/TXT/?uri=CELEX:32021R2139), p. 142</v>
      </c>
      <c r="D41" s="47">
        <f>_xlfn.XLOOKUP($B41,W!$E:$E,W!G:G,"N/A",0,1)</f>
        <v>0</v>
      </c>
      <c r="E41" s="47">
        <f>_xlfn.XLOOKUP($B41,W!$E:$E,W!H:H,"N/A",0,1)</f>
        <v>0</v>
      </c>
      <c r="F41" s="47">
        <f>_xlfn.XLOOKUP($B41,W!$E:$E,W!I:I,"N/A",0,1)</f>
        <v>0</v>
      </c>
      <c r="G41" s="47">
        <f>_xlfn.XLOOKUP($B41,W!$E:$E,W!J:J,"N/A",0,1)</f>
        <v>0</v>
      </c>
      <c r="H41" s="47">
        <f>_xlfn.XLOOKUP($B41,W!$E:$E,W!K:K,"N/A",0,1)</f>
        <v>0</v>
      </c>
      <c r="I41" s="47">
        <f>_xlfn.XLOOKUP($B41,W!$E:$E,W!L:L,"N/A",0,1)</f>
        <v>0</v>
      </c>
      <c r="J41" s="47">
        <f>_xlfn.XLOOKUP($B41,W!$E:$E,W!M:M,"N/A",0,1)</f>
        <v>0</v>
      </c>
      <c r="K41" s="47">
        <f>_xlfn.XLOOKUP($B41,W!$E:$E,W!N:N,"N/A",0,1)</f>
        <v>0</v>
      </c>
    </row>
    <row r="42" spans="1:11" ht="48">
      <c r="A42" s="47" t="s">
        <v>4038</v>
      </c>
      <c r="B42" s="47" t="s">
        <v>71</v>
      </c>
      <c r="C42" s="47" t="str">
        <f>_xlfn.XLOOKUP($B42,W!$E:$E,W!F:F,"N/A",0,1)</f>
        <v>A atividade cumpre os critérios estabelecidos no Anexo B do presente Anexo. Regulamento 2021/2139 (https://eur-lex.europa.eu/legal-content/PT/TXT/?uri=CELEX:32021R2139), p. 142</v>
      </c>
      <c r="D42" s="47">
        <f>_xlfn.XLOOKUP($B42,W!$E:$E,W!G:G,"N/A",0,1)</f>
        <v>0</v>
      </c>
      <c r="E42" s="47">
        <f>_xlfn.XLOOKUP($B42,W!$E:$E,W!H:H,"N/A",0,1)</f>
        <v>0</v>
      </c>
      <c r="F42" s="47">
        <f>_xlfn.XLOOKUP($B42,W!$E:$E,W!I:I,"N/A",0,1)</f>
        <v>0</v>
      </c>
      <c r="G42" s="47">
        <f>_xlfn.XLOOKUP($B42,W!$E:$E,W!J:J,"N/A",0,1)</f>
        <v>0</v>
      </c>
      <c r="H42" s="47">
        <f>_xlfn.XLOOKUP($B42,W!$E:$E,W!K:K,"N/A",0,1)</f>
        <v>0</v>
      </c>
      <c r="I42" s="47">
        <f>_xlfn.XLOOKUP($B42,W!$E:$E,W!L:L,"N/A",0,1)</f>
        <v>0</v>
      </c>
      <c r="J42" s="47">
        <f>_xlfn.XLOOKUP($B42,W!$E:$E,W!M:M,"N/A",0,1)</f>
        <v>0</v>
      </c>
      <c r="K42" s="47">
        <f>_xlfn.XLOOKUP($B42,W!$E:$E,W!N:N,"N/A",0,1)</f>
        <v>0</v>
      </c>
    </row>
    <row r="43" spans="1:11" ht="48">
      <c r="A43" s="47" t="s">
        <v>4039</v>
      </c>
      <c r="B43" s="47" t="s">
        <v>71</v>
      </c>
      <c r="C43" s="47" t="str">
        <f>_xlfn.XLOOKUP($B43,W!$E:$E,W!F:F,"N/A",0,1)</f>
        <v>A atividade cumpre os critérios estabelecidos no Anexo B do presente Anexo. Regulamento 2021/2139 (https://eur-lex.europa.eu/legal-content/PT/TXT/?uri=CELEX:32021R2139), p. 142</v>
      </c>
      <c r="D43" s="47">
        <f>_xlfn.XLOOKUP($B43,W!$E:$E,W!G:G,"N/A",0,1)</f>
        <v>0</v>
      </c>
      <c r="E43" s="47">
        <f>_xlfn.XLOOKUP($B43,W!$E:$E,W!H:H,"N/A",0,1)</f>
        <v>0</v>
      </c>
      <c r="F43" s="47">
        <f>_xlfn.XLOOKUP($B43,W!$E:$E,W!I:I,"N/A",0,1)</f>
        <v>0</v>
      </c>
      <c r="G43" s="47">
        <f>_xlfn.XLOOKUP($B43,W!$E:$E,W!J:J,"N/A",0,1)</f>
        <v>0</v>
      </c>
      <c r="H43" s="47">
        <f>_xlfn.XLOOKUP($B43,W!$E:$E,W!K:K,"N/A",0,1)</f>
        <v>0</v>
      </c>
      <c r="I43" s="47">
        <f>_xlfn.XLOOKUP($B43,W!$E:$E,W!L:L,"N/A",0,1)</f>
        <v>0</v>
      </c>
      <c r="J43" s="47">
        <f>_xlfn.XLOOKUP($B43,W!$E:$E,W!M:M,"N/A",0,1)</f>
        <v>0</v>
      </c>
      <c r="K43" s="47">
        <f>_xlfn.XLOOKUP($B43,W!$E:$E,W!N:N,"N/A",0,1)</f>
        <v>0</v>
      </c>
    </row>
    <row r="44" spans="1:11" ht="48">
      <c r="A44" s="47" t="s">
        <v>4041</v>
      </c>
      <c r="B44" s="47" t="s">
        <v>71</v>
      </c>
      <c r="C44" s="47" t="str">
        <f>_xlfn.XLOOKUP($B44,W!$E:$E,W!F:F,"N/A",0,1)</f>
        <v>A atividade cumpre os critérios estabelecidos no Anexo B do presente Anexo. Regulamento 2021/2139 (https://eur-lex.europa.eu/legal-content/PT/TXT/?uri=CELEX:32021R2139), p. 142</v>
      </c>
      <c r="D44" s="47">
        <f>_xlfn.XLOOKUP($B44,W!$E:$E,W!G:G,"N/A",0,1)</f>
        <v>0</v>
      </c>
      <c r="E44" s="47">
        <f>_xlfn.XLOOKUP($B44,W!$E:$E,W!H:H,"N/A",0,1)</f>
        <v>0</v>
      </c>
      <c r="F44" s="47">
        <f>_xlfn.XLOOKUP($B44,W!$E:$E,W!I:I,"N/A",0,1)</f>
        <v>0</v>
      </c>
      <c r="G44" s="47">
        <f>_xlfn.XLOOKUP($B44,W!$E:$E,W!J:J,"N/A",0,1)</f>
        <v>0</v>
      </c>
      <c r="H44" s="47">
        <f>_xlfn.XLOOKUP($B44,W!$E:$E,W!K:K,"N/A",0,1)</f>
        <v>0</v>
      </c>
      <c r="I44" s="47">
        <f>_xlfn.XLOOKUP($B44,W!$E:$E,W!L:L,"N/A",0,1)</f>
        <v>0</v>
      </c>
      <c r="J44" s="47">
        <f>_xlfn.XLOOKUP($B44,W!$E:$E,W!M:M,"N/A",0,1)</f>
        <v>0</v>
      </c>
      <c r="K44" s="47">
        <f>_xlfn.XLOOKUP($B44,W!$E:$E,W!N:N,"N/A",0,1)</f>
        <v>0</v>
      </c>
    </row>
    <row r="45" spans="1:11" ht="48">
      <c r="A45" s="47" t="s">
        <v>4042</v>
      </c>
      <c r="B45" s="47" t="s">
        <v>71</v>
      </c>
      <c r="C45" s="47" t="str">
        <f>_xlfn.XLOOKUP($B45,W!$E:$E,W!F:F,"N/A",0,1)</f>
        <v>A atividade cumpre os critérios estabelecidos no Anexo B do presente Anexo. Regulamento 2021/2139 (https://eur-lex.europa.eu/legal-content/PT/TXT/?uri=CELEX:32021R2139), p. 142</v>
      </c>
      <c r="D45" s="47">
        <f>_xlfn.XLOOKUP($B45,W!$E:$E,W!G:G,"N/A",0,1)</f>
        <v>0</v>
      </c>
      <c r="E45" s="47">
        <f>_xlfn.XLOOKUP($B45,W!$E:$E,W!H:H,"N/A",0,1)</f>
        <v>0</v>
      </c>
      <c r="F45" s="47">
        <f>_xlfn.XLOOKUP($B45,W!$E:$E,W!I:I,"N/A",0,1)</f>
        <v>0</v>
      </c>
      <c r="G45" s="47">
        <f>_xlfn.XLOOKUP($B45,W!$E:$E,W!J:J,"N/A",0,1)</f>
        <v>0</v>
      </c>
      <c r="H45" s="47">
        <f>_xlfn.XLOOKUP($B45,W!$E:$E,W!K:K,"N/A",0,1)</f>
        <v>0</v>
      </c>
      <c r="I45" s="47">
        <f>_xlfn.XLOOKUP($B45,W!$E:$E,W!L:L,"N/A",0,1)</f>
        <v>0</v>
      </c>
      <c r="J45" s="47">
        <f>_xlfn.XLOOKUP($B45,W!$E:$E,W!M:M,"N/A",0,1)</f>
        <v>0</v>
      </c>
      <c r="K45" s="47">
        <f>_xlfn.XLOOKUP($B45,W!$E:$E,W!N:N,"N/A",0,1)</f>
        <v>0</v>
      </c>
    </row>
    <row r="46" spans="1:11" ht="48">
      <c r="A46" s="47" t="s">
        <v>4043</v>
      </c>
      <c r="B46" s="47" t="s">
        <v>71</v>
      </c>
      <c r="C46" s="47" t="str">
        <f>_xlfn.XLOOKUP($B46,W!$E:$E,W!F:F,"N/A",0,1)</f>
        <v>A atividade cumpre os critérios estabelecidos no Anexo B do presente Anexo. Regulamento 2021/2139 (https://eur-lex.europa.eu/legal-content/PT/TXT/?uri=CELEX:32021R2139), p. 142</v>
      </c>
      <c r="D46" s="47">
        <f>_xlfn.XLOOKUP($B46,W!$E:$E,W!G:G,"N/A",0,1)</f>
        <v>0</v>
      </c>
      <c r="E46" s="47">
        <f>_xlfn.XLOOKUP($B46,W!$E:$E,W!H:H,"N/A",0,1)</f>
        <v>0</v>
      </c>
      <c r="F46" s="47">
        <f>_xlfn.XLOOKUP($B46,W!$E:$E,W!I:I,"N/A",0,1)</f>
        <v>0</v>
      </c>
      <c r="G46" s="47">
        <f>_xlfn.XLOOKUP($B46,W!$E:$E,W!J:J,"N/A",0,1)</f>
        <v>0</v>
      </c>
      <c r="H46" s="47">
        <f>_xlfn.XLOOKUP($B46,W!$E:$E,W!K:K,"N/A",0,1)</f>
        <v>0</v>
      </c>
      <c r="I46" s="47">
        <f>_xlfn.XLOOKUP($B46,W!$E:$E,W!L:L,"N/A",0,1)</f>
        <v>0</v>
      </c>
      <c r="J46" s="47">
        <f>_xlfn.XLOOKUP($B46,W!$E:$E,W!M:M,"N/A",0,1)</f>
        <v>0</v>
      </c>
      <c r="K46" s="47">
        <f>_xlfn.XLOOKUP($B46,W!$E:$E,W!N:N,"N/A",0,1)</f>
        <v>0</v>
      </c>
    </row>
    <row r="47" spans="1:11" ht="108">
      <c r="A47" s="47" t="s">
        <v>4045</v>
      </c>
      <c r="B47" s="47" t="s">
        <v>375</v>
      </c>
      <c r="C47" s="47" t="str">
        <f>_xlfn.XLOOKUP($B47,W!$E:$E,W!F:F,"N/A",0,1)</f>
        <v>A atividade cumpre os critérios estabelecidos no Anexo B do presente Anexo. Regulamento 2021/2139 (https://eur-lex.europa.eu/legal-content/PT/TXT/?uri=CELEX:32021R2139), p. 142</v>
      </c>
      <c r="D47" s="47" t="str">
        <f>_xlfn.XLOOKUP($B47,W!$E:$E,W!G:G,"N/A",0,1)</f>
        <v>Os riscos de degradação ambiental relacionados com a preservação da qualidade da água e a prevenção do stress hídrico são identificados e tratados, em conformidade com um plano de gestão do uso e proteção da água, desenvolvido em consulta com as partes interessadas relevantes.</v>
      </c>
      <c r="E47" s="47" t="str">
        <f>_xlfn.XLOOKUP($B47,W!$E:$E,W!H:H,"N/A",0,1)</f>
        <v>Para limitar as anomalias térmicas associadas à descarga de calor residual, os operadores de centrais nucleares interiores que utilizam arrefecimento húmido em circuito aberto, retirando água de um rio ou lago, controlam: a temperatura máxima do corpo de água doce receptor após mistura e a diferença máxima de temperatura entre a água de arrefecimento descarregada e o corpo de água doce receptor.</v>
      </c>
      <c r="F47" s="47" t="str">
        <f>_xlfn.XLOOKUP($B47,W!$E:$E,W!I:I,"N/A",0,1)</f>
        <v>O controlo da temperatura é implementado em conformidade com as condições da licença individual para as operações específicas, quando aplicável, ou com valores-limite em linha com a legislação da União Europeia.</v>
      </c>
      <c r="G47" s="47" t="str">
        <f>_xlfn.XLOOKUP($B47,W!$E:$E,W!J:J,"N/A",0,1)</f>
        <v>A atividade cumpre as normas da International Finance Corporation (IFC).</v>
      </c>
      <c r="H47" s="47" t="str">
        <f>_xlfn.XLOOKUP($B47,W!$E:$E,W!K:K,"N/A",0,1)</f>
        <v>As atividades nucleares são operadas em conformidade com os requisitos da Diretiva 2000/60/CE e da Diretiva do Conselho 2013/51/Euratom, estabelecendo requisitos para a proteção da saúde pública relativamente a substâncias radioativas em água destinada ao consumo humano.</v>
      </c>
      <c r="I47" s="47">
        <f>_xlfn.XLOOKUP($B47,W!$E:$E,W!L:L,"N/A",0,1)</f>
        <v>0</v>
      </c>
      <c r="J47" s="47">
        <f>_xlfn.XLOOKUP($B47,W!$E:$E,W!M:M,"N/A",0,1)</f>
        <v>0</v>
      </c>
      <c r="K47" s="47">
        <f>_xlfn.XLOOKUP($B47,W!$E:$E,W!N:N,"N/A",0,1)</f>
        <v>0</v>
      </c>
    </row>
    <row r="48" spans="1:11" ht="108">
      <c r="A48" s="47" t="s">
        <v>4046</v>
      </c>
      <c r="B48" s="47" t="s">
        <v>385</v>
      </c>
      <c r="C48" s="47" t="str">
        <f>_xlfn.XLOOKUP($B48,W!$E:$E,W!F:F,"N/A",0,1)</f>
        <v>A atividade cumpre os critérios estabelecidos no Anexo B do presente Anexo. Regulamento 2021/2139 (https://eur-lex.europa.eu/legal-content/PT/TXT/?uri=CELEX:32021R2139), p. 142</v>
      </c>
      <c r="D48" s="47" t="str">
        <f>_xlfn.XLOOKUP($B48,W!$E:$E,W!G:G,"N/A",0,1)</f>
        <v>Os riscos de degradação ambiental relacionados com a preservação da qualidade da água e a prevenção do stress hídrico são identificados e tratados, em conformidade com um plano de gestão do uso e proteção da água, elaborado em consulta com as partes interessadas relevantes.</v>
      </c>
      <c r="E48" s="47" t="str">
        <f>_xlfn.XLOOKUP($B48,W!$E:$E,W!H:H,"N/A",0,1)</f>
        <v>Para limitar as anomalias térmicas associadas à descarga de calor residual, os operadores de centrais nucleares interiores que utilizam arrefecimento húmido em circuito aberto, retirando água de um rio ou lago, controlam: a temperatura máxima do corpo de água doce receptor após mistura e a diferença máxima de temperatura entre a água de arrefecimento descarregada e o corpo de água doce receptor.</v>
      </c>
      <c r="F48" s="47" t="str">
        <f>_xlfn.XLOOKUP($B48,W!$E:$E,W!I:I,"N/A",0,1)</f>
        <v>O controlo da temperatura é implementado em conformidade com as condições da licença individual para as operações específicas, quando aplicável, ou com valores-limite em linha com a legislação da União Europeia.</v>
      </c>
      <c r="G48" s="47" t="str">
        <f>_xlfn.XLOOKUP($B48,W!$E:$E,W!J:J,"N/A",0,1)</f>
        <v>A atividade cumpre as normas da International Finance Corporation (IFC).</v>
      </c>
      <c r="H48" s="47" t="str">
        <f>_xlfn.XLOOKUP($B48,W!$E:$E,W!K:K,"N/A",0,1)</f>
        <v>As atividades nucleares são operadas em conformidade com a Diretiva 2000/60/CE relativamente aos corpos de água utilizados para a captação de água potável e com a Diretiva do Conselho 2013/51/Euratom, estabelecendo requisitos para a proteção da saúde pública relativamente a substâncias radioativas em água destinada ao consumo humano.</v>
      </c>
      <c r="I48" s="47">
        <f>_xlfn.XLOOKUP($B48,W!$E:$E,W!L:L,"N/A",0,1)</f>
        <v>0</v>
      </c>
      <c r="J48" s="47">
        <f>_xlfn.XLOOKUP($B48,W!$E:$E,W!M:M,"N/A",0,1)</f>
        <v>0</v>
      </c>
      <c r="K48" s="47">
        <f>_xlfn.XLOOKUP($B48,W!$E:$E,W!N:N,"N/A",0,1)</f>
        <v>0</v>
      </c>
    </row>
    <row r="49" spans="1:11" ht="108">
      <c r="A49" s="47" t="s">
        <v>4047</v>
      </c>
      <c r="B49" s="47" t="s">
        <v>392</v>
      </c>
      <c r="C49" s="47" t="str">
        <f>_xlfn.XLOOKUP($B49,W!$E:$E,W!F:F,"N/A",0,1)</f>
        <v>A atividade cumpre os critérios estabelecidos no Anexo B do presente Anexo. Regulamento 2021/2139 (https://eur-lex.europa.eu/legal-content/PT/TXT/?uri=CELEX:32021R2139), p. 142</v>
      </c>
      <c r="D49" s="47" t="str">
        <f>_xlfn.XLOOKUP($B49,W!$E:$E,W!G:G,"N/A",0,1)</f>
        <v>Os riscos de degradação ambiental relacionados com a preservação da qualidade da água e a prevenção do stress hídrico são identificados e tratados, em conformidade com um plano de gestão do uso e proteção da água, elaborado em consulta com as partes interessadas relevantes.</v>
      </c>
      <c r="E49" s="47" t="str">
        <f>_xlfn.XLOOKUP($B49,W!$E:$E,W!H:H,"N/A",0,1)</f>
        <v>Para limitar as anomalias térmicas associadas à descarga de calor residual, os operadores de centrais nucleares interiores que utilizam arrefecimento húmido em circuito aberto, retirando água de um rio ou lago, controlam: a temperatura máxima do corpo de água doce receptor após a mistura e a diferença máxima de temperatura entre a água de arrefecimento descarregada e o corpo de água doce receptor.</v>
      </c>
      <c r="F49" s="47" t="str">
        <f>_xlfn.XLOOKUP($B49,W!$E:$E,W!I:I,"N/A",0,1)</f>
        <v>O controlo da temperatura é implementado em conformidade com as condições da licença individual para as operações específicas, quando aplicável, ou com valores-limite em conformidade com a legislação da União Europeia.</v>
      </c>
      <c r="G49" s="47" t="str">
        <f>_xlfn.XLOOKUP($B49,W!$E:$E,W!J:J,"N/A",0,1)</f>
        <v>A atividade cumpre as normas da International Finance Corporation (IFC).</v>
      </c>
      <c r="H49" s="47" t="str">
        <f>_xlfn.XLOOKUP($B49,W!$E:$E,W!K:K,"N/A",0,1)</f>
        <v>As atividades nucleares são operadas em conformidade com a Diretiva 2000/60/CE relativamente aos corpos de água utilizados para a captação de água potável e com a Diretiva do Conselho 2013/51/Euratom, estabelecendo requisitos para a proteção da saúde pública relativamente a substâncias radioativas em água destinada ao consumo humano.</v>
      </c>
      <c r="I49" s="47">
        <f>_xlfn.XLOOKUP($B49,W!$E:$E,W!L:L,"N/A",0,1)</f>
        <v>0</v>
      </c>
      <c r="J49" s="47">
        <f>_xlfn.XLOOKUP($B49,W!$E:$E,W!M:M,"N/A",0,1)</f>
        <v>0</v>
      </c>
      <c r="K49" s="47">
        <f>_xlfn.XLOOKUP($B49,W!$E:$E,W!N:N,"N/A",0,1)</f>
        <v>0</v>
      </c>
    </row>
    <row r="50" spans="1:11" ht="48">
      <c r="A50" s="47" t="s">
        <v>4048</v>
      </c>
      <c r="B50" s="47" t="s">
        <v>71</v>
      </c>
      <c r="C50" s="47" t="str">
        <f>_xlfn.XLOOKUP($B50,W!$E:$E,W!F:F,"N/A",0,1)</f>
        <v>A atividade cumpre os critérios estabelecidos no Anexo B do presente Anexo. Regulamento 2021/2139 (https://eur-lex.europa.eu/legal-content/PT/TXT/?uri=CELEX:32021R2139), p. 142</v>
      </c>
      <c r="D50" s="47">
        <f>_xlfn.XLOOKUP($B50,W!$E:$E,W!G:G,"N/A",0,1)</f>
        <v>0</v>
      </c>
      <c r="E50" s="47">
        <f>_xlfn.XLOOKUP($B50,W!$E:$E,W!H:H,"N/A",0,1)</f>
        <v>0</v>
      </c>
      <c r="F50" s="47">
        <f>_xlfn.XLOOKUP($B50,W!$E:$E,W!I:I,"N/A",0,1)</f>
        <v>0</v>
      </c>
      <c r="G50" s="47">
        <f>_xlfn.XLOOKUP($B50,W!$E:$E,W!J:J,"N/A",0,1)</f>
        <v>0</v>
      </c>
      <c r="H50" s="47">
        <f>_xlfn.XLOOKUP($B50,W!$E:$E,W!K:K,"N/A",0,1)</f>
        <v>0</v>
      </c>
      <c r="I50" s="47">
        <f>_xlfn.XLOOKUP($B50,W!$E:$E,W!L:L,"N/A",0,1)</f>
        <v>0</v>
      </c>
      <c r="J50" s="47">
        <f>_xlfn.XLOOKUP($B50,W!$E:$E,W!M:M,"N/A",0,1)</f>
        <v>0</v>
      </c>
      <c r="K50" s="47">
        <f>_xlfn.XLOOKUP($B50,W!$E:$E,W!N:N,"N/A",0,1)</f>
        <v>0</v>
      </c>
    </row>
    <row r="51" spans="1:11" ht="48">
      <c r="A51" s="47" t="s">
        <v>4049</v>
      </c>
      <c r="B51" s="47" t="s">
        <v>71</v>
      </c>
      <c r="C51" s="47" t="str">
        <f>_xlfn.XLOOKUP($B51,W!$E:$E,W!F:F,"N/A",0,1)</f>
        <v>A atividade cumpre os critérios estabelecidos no Anexo B do presente Anexo. Regulamento 2021/2139 (https://eur-lex.europa.eu/legal-content/PT/TXT/?uri=CELEX:32021R2139), p. 142</v>
      </c>
      <c r="D51" s="47">
        <f>_xlfn.XLOOKUP($B51,W!$E:$E,W!G:G,"N/A",0,1)</f>
        <v>0</v>
      </c>
      <c r="E51" s="47">
        <f>_xlfn.XLOOKUP($B51,W!$E:$E,W!H:H,"N/A",0,1)</f>
        <v>0</v>
      </c>
      <c r="F51" s="47">
        <f>_xlfn.XLOOKUP($B51,W!$E:$E,W!I:I,"N/A",0,1)</f>
        <v>0</v>
      </c>
      <c r="G51" s="47">
        <f>_xlfn.XLOOKUP($B51,W!$E:$E,W!J:J,"N/A",0,1)</f>
        <v>0</v>
      </c>
      <c r="H51" s="47">
        <f>_xlfn.XLOOKUP($B51,W!$E:$E,W!K:K,"N/A",0,1)</f>
        <v>0</v>
      </c>
      <c r="I51" s="47">
        <f>_xlfn.XLOOKUP($B51,W!$E:$E,W!L:L,"N/A",0,1)</f>
        <v>0</v>
      </c>
      <c r="J51" s="47">
        <f>_xlfn.XLOOKUP($B51,W!$E:$E,W!M:M,"N/A",0,1)</f>
        <v>0</v>
      </c>
      <c r="K51" s="47">
        <f>_xlfn.XLOOKUP($B51,W!$E:$E,W!N:N,"N/A",0,1)</f>
        <v>0</v>
      </c>
    </row>
    <row r="52" spans="1:11" ht="48">
      <c r="A52" s="47" t="s">
        <v>4050</v>
      </c>
      <c r="B52" s="47" t="s">
        <v>71</v>
      </c>
      <c r="C52" s="47" t="str">
        <f>_xlfn.XLOOKUP($B52,W!$E:$E,W!F:F,"N/A",0,1)</f>
        <v>A atividade cumpre os critérios estabelecidos no Anexo B do presente Anexo. Regulamento 2021/2139 (https://eur-lex.europa.eu/legal-content/PT/TXT/?uri=CELEX:32021R2139), p. 142</v>
      </c>
      <c r="D52" s="47">
        <f>_xlfn.XLOOKUP($B52,W!$E:$E,W!G:G,"N/A",0,1)</f>
        <v>0</v>
      </c>
      <c r="E52" s="47">
        <f>_xlfn.XLOOKUP($B52,W!$E:$E,W!H:H,"N/A",0,1)</f>
        <v>0</v>
      </c>
      <c r="F52" s="47">
        <f>_xlfn.XLOOKUP($B52,W!$E:$E,W!I:I,"N/A",0,1)</f>
        <v>0</v>
      </c>
      <c r="G52" s="47">
        <f>_xlfn.XLOOKUP($B52,W!$E:$E,W!J:J,"N/A",0,1)</f>
        <v>0</v>
      </c>
      <c r="H52" s="47">
        <f>_xlfn.XLOOKUP($B52,W!$E:$E,W!K:K,"N/A",0,1)</f>
        <v>0</v>
      </c>
      <c r="I52" s="47">
        <f>_xlfn.XLOOKUP($B52,W!$E:$E,W!L:L,"N/A",0,1)</f>
        <v>0</v>
      </c>
      <c r="J52" s="47">
        <f>_xlfn.XLOOKUP($B52,W!$E:$E,W!M:M,"N/A",0,1)</f>
        <v>0</v>
      </c>
      <c r="K52" s="47">
        <f>_xlfn.XLOOKUP($B52,W!$E:$E,W!N:N,"N/A",0,1)</f>
        <v>0</v>
      </c>
    </row>
    <row r="53" spans="1:11" ht="48">
      <c r="A53" s="47" t="s">
        <v>4051</v>
      </c>
      <c r="B53" s="47" t="s">
        <v>71</v>
      </c>
      <c r="C53" s="47" t="str">
        <f>_xlfn.XLOOKUP($B53,W!$E:$E,W!F:F,"N/A",0,1)</f>
        <v>A atividade cumpre os critérios estabelecidos no Anexo B do presente Anexo. Regulamento 2021/2139 (https://eur-lex.europa.eu/legal-content/PT/TXT/?uri=CELEX:32021R2139), p. 142</v>
      </c>
      <c r="D53" s="47">
        <f>_xlfn.XLOOKUP($B53,W!$E:$E,W!G:G,"N/A",0,1)</f>
        <v>0</v>
      </c>
      <c r="E53" s="47">
        <f>_xlfn.XLOOKUP($B53,W!$E:$E,W!H:H,"N/A",0,1)</f>
        <v>0</v>
      </c>
      <c r="F53" s="47">
        <f>_xlfn.XLOOKUP($B53,W!$E:$E,W!I:I,"N/A",0,1)</f>
        <v>0</v>
      </c>
      <c r="G53" s="47">
        <f>_xlfn.XLOOKUP($B53,W!$E:$E,W!J:J,"N/A",0,1)</f>
        <v>0</v>
      </c>
      <c r="H53" s="47">
        <f>_xlfn.XLOOKUP($B53,W!$E:$E,W!K:K,"N/A",0,1)</f>
        <v>0</v>
      </c>
      <c r="I53" s="47">
        <f>_xlfn.XLOOKUP($B53,W!$E:$E,W!L:L,"N/A",0,1)</f>
        <v>0</v>
      </c>
      <c r="J53" s="47">
        <f>_xlfn.XLOOKUP($B53,W!$E:$E,W!M:M,"N/A",0,1)</f>
        <v>0</v>
      </c>
      <c r="K53" s="47">
        <f>_xlfn.XLOOKUP($B53,W!$E:$E,W!N:N,"N/A",0,1)</f>
        <v>0</v>
      </c>
    </row>
    <row r="54" spans="1:11" ht="48">
      <c r="A54" s="47" t="s">
        <v>4052</v>
      </c>
      <c r="B54" s="47" t="s">
        <v>71</v>
      </c>
      <c r="C54" s="47" t="str">
        <f>_xlfn.XLOOKUP($B54,W!$E:$E,W!F:F,"N/A",0,1)</f>
        <v>A atividade cumpre os critérios estabelecidos no Anexo B do presente Anexo. Regulamento 2021/2139 (https://eur-lex.europa.eu/legal-content/PT/TXT/?uri=CELEX:32021R2139), p. 142</v>
      </c>
      <c r="D54" s="47">
        <f>_xlfn.XLOOKUP($B54,W!$E:$E,W!G:G,"N/A",0,1)</f>
        <v>0</v>
      </c>
      <c r="E54" s="47">
        <f>_xlfn.XLOOKUP($B54,W!$E:$E,W!H:H,"N/A",0,1)</f>
        <v>0</v>
      </c>
      <c r="F54" s="47">
        <f>_xlfn.XLOOKUP($B54,W!$E:$E,W!I:I,"N/A",0,1)</f>
        <v>0</v>
      </c>
      <c r="G54" s="47">
        <f>_xlfn.XLOOKUP($B54,W!$E:$E,W!J:J,"N/A",0,1)</f>
        <v>0</v>
      </c>
      <c r="H54" s="47">
        <f>_xlfn.XLOOKUP($B54,W!$E:$E,W!K:K,"N/A",0,1)</f>
        <v>0</v>
      </c>
      <c r="I54" s="47">
        <f>_xlfn.XLOOKUP($B54,W!$E:$E,W!L:L,"N/A",0,1)</f>
        <v>0</v>
      </c>
      <c r="J54" s="47">
        <f>_xlfn.XLOOKUP($B54,W!$E:$E,W!M:M,"N/A",0,1)</f>
        <v>0</v>
      </c>
      <c r="K54" s="47">
        <f>_xlfn.XLOOKUP($B54,W!$E:$E,W!N:N,"N/A",0,1)</f>
        <v>0</v>
      </c>
    </row>
    <row r="55" spans="1:11" ht="108">
      <c r="A55" s="47" t="s">
        <v>4053</v>
      </c>
      <c r="B55" s="47" t="s">
        <v>424</v>
      </c>
      <c r="C55" s="47" t="str">
        <f>_xlfn.XLOOKUP($B55,W!$E:$E,W!F:F,"N/A",0,1)</f>
        <v>A atividade cumpre os critérios estabelecidos no Anexo B do presente Anexo. Regulamento 2021/2139 (https://eur-lex.europa.eu/legal-content/PT/TXT/?uri=CELEX:32021R2139), p. 142</v>
      </c>
      <c r="D55" s="47" t="str">
        <f>_xlfn.XLOOKUP($B55,W!$E:$E,W!G:G,"N/A",0,1)</f>
        <v>Sempre que as águas residuais são tratadas a um nível adequado para reutilização na irrigação agrícola, foram definidas e implementadas as ações de gestão de risco necessárias para evitar impactos ambientais adversos, conforme estabelecido no Anexo II do Regulamento (UE) 2020/741 do Parlamento Europeu e do Conselho, de 25 de maio de 2020, relativo aos requisitos mínimos para a reutilização de água (JO L 177, 5.6.2020, p. 32).</v>
      </c>
      <c r="E55" s="47">
        <f>_xlfn.XLOOKUP($B55,W!$E:$E,W!H:H,"N/A",0,1)</f>
        <v>0</v>
      </c>
      <c r="F55" s="47">
        <f>_xlfn.XLOOKUP($B55,W!$E:$E,W!I:I,"N/A",0,1)</f>
        <v>0</v>
      </c>
      <c r="G55" s="47">
        <f>_xlfn.XLOOKUP($B55,W!$E:$E,W!J:J,"N/A",0,1)</f>
        <v>0</v>
      </c>
      <c r="H55" s="47">
        <f>_xlfn.XLOOKUP($B55,W!$E:$E,W!K:K,"N/A",0,1)</f>
        <v>0</v>
      </c>
      <c r="I55" s="47">
        <f>_xlfn.XLOOKUP($B55,W!$E:$E,W!L:L,"N/A",0,1)</f>
        <v>0</v>
      </c>
      <c r="J55" s="47">
        <f>_xlfn.XLOOKUP($B55,W!$E:$E,W!M:M,"N/A",0,1)</f>
        <v>0</v>
      </c>
      <c r="K55" s="47">
        <f>_xlfn.XLOOKUP($B55,W!$E:$E,W!N:N,"N/A",0,1)</f>
        <v>0</v>
      </c>
    </row>
    <row r="56" spans="1:11" ht="108">
      <c r="A56" s="47" t="s">
        <v>4054</v>
      </c>
      <c r="B56" s="47" t="s">
        <v>432</v>
      </c>
      <c r="C56" s="47" t="str">
        <f>_xlfn.XLOOKUP($B56,W!$E:$E,W!F:F,"N/A",0,1)</f>
        <v>A atividade cumpre os critérios estabelecidos no Anexo B do presente Anexo. Regulamento 2021/2139 (https://eur-lex.europa.eu/legal-content/PT/TXT/?uri=CELEX:32021R2139), p. 142</v>
      </c>
      <c r="D56" s="47" t="str">
        <f>_xlfn.XLOOKUP($B56,W!$E:$E,W!G:G,"N/A",0,1)</f>
        <v>Sempre que as águas residuais são tratadas a um nível adequado para reutilização na irrigação agrícola, foram definidas e implementadas as ações de gestão de risco necessárias para evitar impactos ambientais adversos, conforme estabelecido no Anexo II do Regulamento (UE) 2020/741 do Parlamento Europeu e do Conselho, de 25 de maio de 2020, relativo aos requisitos mínimos para a reutilização de água (JO L 177, 5.6.2020, p. 32).</v>
      </c>
      <c r="E56" s="47">
        <f>_xlfn.XLOOKUP($B56,W!$E:$E,W!H:H,"N/A",0,1)</f>
        <v>0</v>
      </c>
      <c r="F56" s="47">
        <f>_xlfn.XLOOKUP($B56,W!$E:$E,W!I:I,"N/A",0,1)</f>
        <v>0</v>
      </c>
      <c r="G56" s="47">
        <f>_xlfn.XLOOKUP($B56,W!$E:$E,W!J:J,"N/A",0,1)</f>
        <v>0</v>
      </c>
      <c r="H56" s="47">
        <f>_xlfn.XLOOKUP($B56,W!$E:$E,W!K:K,"N/A",0,1)</f>
        <v>0</v>
      </c>
      <c r="I56" s="47">
        <f>_xlfn.XLOOKUP($B56,W!$E:$E,W!L:L,"N/A",0,1)</f>
        <v>0</v>
      </c>
      <c r="J56" s="47">
        <f>_xlfn.XLOOKUP($B56,W!$E:$E,W!M:M,"N/A",0,1)</f>
        <v>0</v>
      </c>
      <c r="K56" s="47">
        <f>_xlfn.XLOOKUP($B56,W!$E:$E,W!N:N,"N/A",0,1)</f>
        <v>0</v>
      </c>
    </row>
    <row r="57" spans="1:11" ht="48">
      <c r="A57" s="47" t="s">
        <v>4056</v>
      </c>
      <c r="B57" s="47" t="s">
        <v>71</v>
      </c>
      <c r="C57" s="47" t="str">
        <f>_xlfn.XLOOKUP($B57,W!$E:$E,W!F:F,"N/A",0,1)</f>
        <v>A atividade cumpre os critérios estabelecidos no Anexo B do presente Anexo. Regulamento 2021/2139 (https://eur-lex.europa.eu/legal-content/PT/TXT/?uri=CELEX:32021R2139), p. 142</v>
      </c>
      <c r="D57" s="47">
        <f>_xlfn.XLOOKUP($B57,W!$E:$E,W!G:G,"N/A",0,1)</f>
        <v>0</v>
      </c>
      <c r="E57" s="47">
        <f>_xlfn.XLOOKUP($B57,W!$E:$E,W!H:H,"N/A",0,1)</f>
        <v>0</v>
      </c>
      <c r="F57" s="47">
        <f>_xlfn.XLOOKUP($B57,W!$E:$E,W!I:I,"N/A",0,1)</f>
        <v>0</v>
      </c>
      <c r="G57" s="47">
        <f>_xlfn.XLOOKUP($B57,W!$E:$E,W!J:J,"N/A",0,1)</f>
        <v>0</v>
      </c>
      <c r="H57" s="47">
        <f>_xlfn.XLOOKUP($B57,W!$E:$E,W!K:K,"N/A",0,1)</f>
        <v>0</v>
      </c>
      <c r="I57" s="47">
        <f>_xlfn.XLOOKUP($B57,W!$E:$E,W!L:L,"N/A",0,1)</f>
        <v>0</v>
      </c>
      <c r="J57" s="47">
        <f>_xlfn.XLOOKUP($B57,W!$E:$E,W!M:M,"N/A",0,1)</f>
        <v>0</v>
      </c>
      <c r="K57" s="47">
        <f>_xlfn.XLOOKUP($B57,W!$E:$E,W!N:N,"N/A",0,1)</f>
        <v>0</v>
      </c>
    </row>
    <row r="58" spans="1:11" ht="48">
      <c r="A58" s="47" t="s">
        <v>4057</v>
      </c>
      <c r="B58" s="47" t="s">
        <v>71</v>
      </c>
      <c r="C58" s="47" t="str">
        <f>_xlfn.XLOOKUP($B58,W!$E:$E,W!F:F,"N/A",0,1)</f>
        <v>A atividade cumpre os critérios estabelecidos no Anexo B do presente Anexo. Regulamento 2021/2139 (https://eur-lex.europa.eu/legal-content/PT/TXT/?uri=CELEX:32021R2139), p. 142</v>
      </c>
      <c r="D58" s="47">
        <f>_xlfn.XLOOKUP($B58,W!$E:$E,W!G:G,"N/A",0,1)</f>
        <v>0</v>
      </c>
      <c r="E58" s="47">
        <f>_xlfn.XLOOKUP($B58,W!$E:$E,W!H:H,"N/A",0,1)</f>
        <v>0</v>
      </c>
      <c r="F58" s="47">
        <f>_xlfn.XLOOKUP($B58,W!$E:$E,W!I:I,"N/A",0,1)</f>
        <v>0</v>
      </c>
      <c r="G58" s="47">
        <f>_xlfn.XLOOKUP($B58,W!$E:$E,W!J:J,"N/A",0,1)</f>
        <v>0</v>
      </c>
      <c r="H58" s="47">
        <f>_xlfn.XLOOKUP($B58,W!$E:$E,W!K:K,"N/A",0,1)</f>
        <v>0</v>
      </c>
      <c r="I58" s="47">
        <f>_xlfn.XLOOKUP($B58,W!$E:$E,W!L:L,"N/A",0,1)</f>
        <v>0</v>
      </c>
      <c r="J58" s="47">
        <f>_xlfn.XLOOKUP($B58,W!$E:$E,W!M:M,"N/A",0,1)</f>
        <v>0</v>
      </c>
      <c r="K58" s="47">
        <f>_xlfn.XLOOKUP($B58,W!$E:$E,W!N:N,"N/A",0,1)</f>
        <v>0</v>
      </c>
    </row>
    <row r="59" spans="1:11" ht="48">
      <c r="A59" s="47" t="s">
        <v>4061</v>
      </c>
      <c r="B59" s="47" t="s">
        <v>71</v>
      </c>
      <c r="C59" s="47" t="str">
        <f>_xlfn.XLOOKUP($B59,W!$E:$E,W!F:F,"N/A",0,1)</f>
        <v>A atividade cumpre os critérios estabelecidos no Anexo B do presente Anexo. Regulamento 2021/2139 (https://eur-lex.europa.eu/legal-content/PT/TXT/?uri=CELEX:32021R2139), p. 142</v>
      </c>
      <c r="D59" s="47">
        <f>_xlfn.XLOOKUP($B59,W!$E:$E,W!G:G,"N/A",0,1)</f>
        <v>0</v>
      </c>
      <c r="E59" s="47">
        <f>_xlfn.XLOOKUP($B59,W!$E:$E,W!H:H,"N/A",0,1)</f>
        <v>0</v>
      </c>
      <c r="F59" s="47">
        <f>_xlfn.XLOOKUP($B59,W!$E:$E,W!I:I,"N/A",0,1)</f>
        <v>0</v>
      </c>
      <c r="G59" s="47">
        <f>_xlfn.XLOOKUP($B59,W!$E:$E,W!J:J,"N/A",0,1)</f>
        <v>0</v>
      </c>
      <c r="H59" s="47">
        <f>_xlfn.XLOOKUP($B59,W!$E:$E,W!K:K,"N/A",0,1)</f>
        <v>0</v>
      </c>
      <c r="I59" s="47">
        <f>_xlfn.XLOOKUP($B59,W!$E:$E,W!L:L,"N/A",0,1)</f>
        <v>0</v>
      </c>
      <c r="J59" s="47">
        <f>_xlfn.XLOOKUP($B59,W!$E:$E,W!M:M,"N/A",0,1)</f>
        <v>0</v>
      </c>
      <c r="K59" s="47">
        <f>_xlfn.XLOOKUP($B59,W!$E:$E,W!N:N,"N/A",0,1)</f>
        <v>0</v>
      </c>
    </row>
    <row r="60" spans="1:11" ht="48">
      <c r="A60" s="47" t="s">
        <v>4062</v>
      </c>
      <c r="B60" s="47" t="s">
        <v>71</v>
      </c>
      <c r="C60" s="47" t="str">
        <f>_xlfn.XLOOKUP($B60,W!$E:$E,W!F:F,"N/A",0,1)</f>
        <v>A atividade cumpre os critérios estabelecidos no Anexo B do presente Anexo. Regulamento 2021/2139 (https://eur-lex.europa.eu/legal-content/PT/TXT/?uri=CELEX:32021R2139), p. 142</v>
      </c>
      <c r="D60" s="47">
        <f>_xlfn.XLOOKUP($B60,W!$E:$E,W!G:G,"N/A",0,1)</f>
        <v>0</v>
      </c>
      <c r="E60" s="47">
        <f>_xlfn.XLOOKUP($B60,W!$E:$E,W!H:H,"N/A",0,1)</f>
        <v>0</v>
      </c>
      <c r="F60" s="47">
        <f>_xlfn.XLOOKUP($B60,W!$E:$E,W!I:I,"N/A",0,1)</f>
        <v>0</v>
      </c>
      <c r="G60" s="47">
        <f>_xlfn.XLOOKUP($B60,W!$E:$E,W!J:J,"N/A",0,1)</f>
        <v>0</v>
      </c>
      <c r="H60" s="47">
        <f>_xlfn.XLOOKUP($B60,W!$E:$E,W!K:K,"N/A",0,1)</f>
        <v>0</v>
      </c>
      <c r="I60" s="47">
        <f>_xlfn.XLOOKUP($B60,W!$E:$E,W!L:L,"N/A",0,1)</f>
        <v>0</v>
      </c>
      <c r="J60" s="47">
        <f>_xlfn.XLOOKUP($B60,W!$E:$E,W!M:M,"N/A",0,1)</f>
        <v>0</v>
      </c>
      <c r="K60" s="47">
        <f>_xlfn.XLOOKUP($B60,W!$E:$E,W!N:N,"N/A",0,1)</f>
        <v>0</v>
      </c>
    </row>
    <row r="61" spans="1:11" ht="48">
      <c r="A61" s="47" t="s">
        <v>4068</v>
      </c>
      <c r="B61" s="47" t="s">
        <v>71</v>
      </c>
      <c r="C61" s="47" t="str">
        <f>_xlfn.XLOOKUP($B61,W!$E:$E,W!F:F,"N/A",0,1)</f>
        <v>A atividade cumpre os critérios estabelecidos no Anexo B do presente Anexo. Regulamento 2021/2139 (https://eur-lex.europa.eu/legal-content/PT/TXT/?uri=CELEX:32021R2139), p. 142</v>
      </c>
      <c r="D61" s="47">
        <f>_xlfn.XLOOKUP($B61,W!$E:$E,W!G:G,"N/A",0,1)</f>
        <v>0</v>
      </c>
      <c r="E61" s="47">
        <f>_xlfn.XLOOKUP($B61,W!$E:$E,W!H:H,"N/A",0,1)</f>
        <v>0</v>
      </c>
      <c r="F61" s="47">
        <f>_xlfn.XLOOKUP($B61,W!$E:$E,W!I:I,"N/A",0,1)</f>
        <v>0</v>
      </c>
      <c r="G61" s="47">
        <f>_xlfn.XLOOKUP($B61,W!$E:$E,W!J:J,"N/A",0,1)</f>
        <v>0</v>
      </c>
      <c r="H61" s="47">
        <f>_xlfn.XLOOKUP($B61,W!$E:$E,W!K:K,"N/A",0,1)</f>
        <v>0</v>
      </c>
      <c r="I61" s="47">
        <f>_xlfn.XLOOKUP($B61,W!$E:$E,W!L:L,"N/A",0,1)</f>
        <v>0</v>
      </c>
      <c r="J61" s="47">
        <f>_xlfn.XLOOKUP($B61,W!$E:$E,W!M:M,"N/A",0,1)</f>
        <v>0</v>
      </c>
      <c r="K61" s="47">
        <f>_xlfn.XLOOKUP($B61,W!$E:$E,W!N:N,"N/A",0,1)</f>
        <v>0</v>
      </c>
    </row>
    <row r="62" spans="1:11" ht="48">
      <c r="A62" s="47" t="s">
        <v>4069</v>
      </c>
      <c r="B62" s="47" t="s">
        <v>71</v>
      </c>
      <c r="C62" s="47" t="str">
        <f>_xlfn.XLOOKUP($B62,W!$E:$E,W!F:F,"N/A",0,1)</f>
        <v>A atividade cumpre os critérios estabelecidos no Anexo B do presente Anexo. Regulamento 2021/2139 (https://eur-lex.europa.eu/legal-content/PT/TXT/?uri=CELEX:32021R2139), p. 142</v>
      </c>
      <c r="D62" s="47">
        <f>_xlfn.XLOOKUP($B62,W!$E:$E,W!G:G,"N/A",0,1)</f>
        <v>0</v>
      </c>
      <c r="E62" s="47">
        <f>_xlfn.XLOOKUP($B62,W!$E:$E,W!H:H,"N/A",0,1)</f>
        <v>0</v>
      </c>
      <c r="F62" s="47">
        <f>_xlfn.XLOOKUP($B62,W!$E:$E,W!I:I,"N/A",0,1)</f>
        <v>0</v>
      </c>
      <c r="G62" s="47">
        <f>_xlfn.XLOOKUP($B62,W!$E:$E,W!J:J,"N/A",0,1)</f>
        <v>0</v>
      </c>
      <c r="H62" s="47">
        <f>_xlfn.XLOOKUP($B62,W!$E:$E,W!K:K,"N/A",0,1)</f>
        <v>0</v>
      </c>
      <c r="I62" s="47">
        <f>_xlfn.XLOOKUP($B62,W!$E:$E,W!L:L,"N/A",0,1)</f>
        <v>0</v>
      </c>
      <c r="J62" s="47">
        <f>_xlfn.XLOOKUP($B62,W!$E:$E,W!M:M,"N/A",0,1)</f>
        <v>0</v>
      </c>
      <c r="K62" s="47">
        <f>_xlfn.XLOOKUP($B62,W!$E:$E,W!N:N,"N/A",0,1)</f>
        <v>0</v>
      </c>
    </row>
    <row r="63" spans="1:11" ht="48">
      <c r="A63" s="47" t="s">
        <v>4070</v>
      </c>
      <c r="B63" s="47" t="s">
        <v>71</v>
      </c>
      <c r="C63" s="47" t="str">
        <f>_xlfn.XLOOKUP($B63,W!$E:$E,W!F:F,"N/A",0,1)</f>
        <v>A atividade cumpre os critérios estabelecidos no Anexo B do presente Anexo. Regulamento 2021/2139 (https://eur-lex.europa.eu/legal-content/PT/TXT/?uri=CELEX:32021R2139), p. 142</v>
      </c>
      <c r="D63" s="47">
        <f>_xlfn.XLOOKUP($B63,W!$E:$E,W!G:G,"N/A",0,1)</f>
        <v>0</v>
      </c>
      <c r="E63" s="47">
        <f>_xlfn.XLOOKUP($B63,W!$E:$E,W!H:H,"N/A",0,1)</f>
        <v>0</v>
      </c>
      <c r="F63" s="47">
        <f>_xlfn.XLOOKUP($B63,W!$E:$E,W!I:I,"N/A",0,1)</f>
        <v>0</v>
      </c>
      <c r="G63" s="47">
        <f>_xlfn.XLOOKUP($B63,W!$E:$E,W!J:J,"N/A",0,1)</f>
        <v>0</v>
      </c>
      <c r="H63" s="47">
        <f>_xlfn.XLOOKUP($B63,W!$E:$E,W!K:K,"N/A",0,1)</f>
        <v>0</v>
      </c>
      <c r="I63" s="47">
        <f>_xlfn.XLOOKUP($B63,W!$E:$E,W!L:L,"N/A",0,1)</f>
        <v>0</v>
      </c>
      <c r="J63" s="47">
        <f>_xlfn.XLOOKUP($B63,W!$E:$E,W!M:M,"N/A",0,1)</f>
        <v>0</v>
      </c>
      <c r="K63" s="47">
        <f>_xlfn.XLOOKUP($B63,W!$E:$E,W!N:N,"N/A",0,1)</f>
        <v>0</v>
      </c>
    </row>
    <row r="64" spans="1:11" ht="48">
      <c r="A64" s="47" t="s">
        <v>4071</v>
      </c>
      <c r="B64" s="47" t="s">
        <v>71</v>
      </c>
      <c r="C64" s="47" t="str">
        <f>_xlfn.XLOOKUP($B64,W!$E:$E,W!F:F,"N/A",0,1)</f>
        <v>A atividade cumpre os critérios estabelecidos no Anexo B do presente Anexo. Regulamento 2021/2139 (https://eur-lex.europa.eu/legal-content/PT/TXT/?uri=CELEX:32021R2139), p. 142</v>
      </c>
      <c r="D64" s="47">
        <f>_xlfn.XLOOKUP($B64,W!$E:$E,W!G:G,"N/A",0,1)</f>
        <v>0</v>
      </c>
      <c r="E64" s="47">
        <f>_xlfn.XLOOKUP($B64,W!$E:$E,W!H:H,"N/A",0,1)</f>
        <v>0</v>
      </c>
      <c r="F64" s="47">
        <f>_xlfn.XLOOKUP($B64,W!$E:$E,W!I:I,"N/A",0,1)</f>
        <v>0</v>
      </c>
      <c r="G64" s="47">
        <f>_xlfn.XLOOKUP($B64,W!$E:$E,W!J:J,"N/A",0,1)</f>
        <v>0</v>
      </c>
      <c r="H64" s="47">
        <f>_xlfn.XLOOKUP($B64,W!$E:$E,W!K:K,"N/A",0,1)</f>
        <v>0</v>
      </c>
      <c r="I64" s="47">
        <f>_xlfn.XLOOKUP($B64,W!$E:$E,W!L:L,"N/A",0,1)</f>
        <v>0</v>
      </c>
      <c r="J64" s="47">
        <f>_xlfn.XLOOKUP($B64,W!$E:$E,W!M:M,"N/A",0,1)</f>
        <v>0</v>
      </c>
      <c r="K64" s="47">
        <f>_xlfn.XLOOKUP($B64,W!$E:$E,W!N:N,"N/A",0,1)</f>
        <v>0</v>
      </c>
    </row>
    <row r="65" spans="1:11" ht="48">
      <c r="A65" s="47" t="s">
        <v>4072</v>
      </c>
      <c r="B65" s="47" t="s">
        <v>71</v>
      </c>
      <c r="C65" s="47" t="str">
        <f>_xlfn.XLOOKUP($B65,W!$E:$E,W!F:F,"N/A",0,1)</f>
        <v>A atividade cumpre os critérios estabelecidos no Anexo B do presente Anexo. Regulamento 2021/2139 (https://eur-lex.europa.eu/legal-content/PT/TXT/?uri=CELEX:32021R2139), p. 142</v>
      </c>
      <c r="D65" s="47">
        <f>_xlfn.XLOOKUP($B65,W!$E:$E,W!G:G,"N/A",0,1)</f>
        <v>0</v>
      </c>
      <c r="E65" s="47">
        <f>_xlfn.XLOOKUP($B65,W!$E:$E,W!H:H,"N/A",0,1)</f>
        <v>0</v>
      </c>
      <c r="F65" s="47">
        <f>_xlfn.XLOOKUP($B65,W!$E:$E,W!I:I,"N/A",0,1)</f>
        <v>0</v>
      </c>
      <c r="G65" s="47">
        <f>_xlfn.XLOOKUP($B65,W!$E:$E,W!J:J,"N/A",0,1)</f>
        <v>0</v>
      </c>
      <c r="H65" s="47">
        <f>_xlfn.XLOOKUP($B65,W!$E:$E,W!K:K,"N/A",0,1)</f>
        <v>0</v>
      </c>
      <c r="I65" s="47">
        <f>_xlfn.XLOOKUP($B65,W!$E:$E,W!L:L,"N/A",0,1)</f>
        <v>0</v>
      </c>
      <c r="J65" s="47">
        <f>_xlfn.XLOOKUP($B65,W!$E:$E,W!M:M,"N/A",0,1)</f>
        <v>0</v>
      </c>
      <c r="K65" s="47">
        <f>_xlfn.XLOOKUP($B65,W!$E:$E,W!N:N,"N/A",0,1)</f>
        <v>0</v>
      </c>
    </row>
    <row r="66" spans="1:11" ht="48">
      <c r="A66" s="47" t="s">
        <v>4073</v>
      </c>
      <c r="B66" s="47" t="s">
        <v>71</v>
      </c>
      <c r="C66" s="47" t="str">
        <f>_xlfn.XLOOKUP($B66,W!$E:$E,W!F:F,"N/A",0,1)</f>
        <v>A atividade cumpre os critérios estabelecidos no Anexo B do presente Anexo. Regulamento 2021/2139 (https://eur-lex.europa.eu/legal-content/PT/TXT/?uri=CELEX:32021R2139), p. 142</v>
      </c>
      <c r="D66" s="47">
        <f>_xlfn.XLOOKUP($B66,W!$E:$E,W!G:G,"N/A",0,1)</f>
        <v>0</v>
      </c>
      <c r="E66" s="47">
        <f>_xlfn.XLOOKUP($B66,W!$E:$E,W!H:H,"N/A",0,1)</f>
        <v>0</v>
      </c>
      <c r="F66" s="47">
        <f>_xlfn.XLOOKUP($B66,W!$E:$E,W!I:I,"N/A",0,1)</f>
        <v>0</v>
      </c>
      <c r="G66" s="47">
        <f>_xlfn.XLOOKUP($B66,W!$E:$E,W!J:J,"N/A",0,1)</f>
        <v>0</v>
      </c>
      <c r="H66" s="47">
        <f>_xlfn.XLOOKUP($B66,W!$E:$E,W!K:K,"N/A",0,1)</f>
        <v>0</v>
      </c>
      <c r="I66" s="47">
        <f>_xlfn.XLOOKUP($B66,W!$E:$E,W!L:L,"N/A",0,1)</f>
        <v>0</v>
      </c>
      <c r="J66" s="47">
        <f>_xlfn.XLOOKUP($B66,W!$E:$E,W!M:M,"N/A",0,1)</f>
        <v>0</v>
      </c>
      <c r="K66" s="47">
        <f>_xlfn.XLOOKUP($B66,W!$E:$E,W!N:N,"N/A",0,1)</f>
        <v>0</v>
      </c>
    </row>
    <row r="67" spans="1:11" ht="48">
      <c r="A67" s="47" t="s">
        <v>4074</v>
      </c>
      <c r="B67" s="47" t="s">
        <v>71</v>
      </c>
      <c r="C67" s="47" t="str">
        <f>_xlfn.XLOOKUP($B67,W!$E:$E,W!F:F,"N/A",0,1)</f>
        <v>A atividade cumpre os critérios estabelecidos no Anexo B do presente Anexo. Regulamento 2021/2139 (https://eur-lex.europa.eu/legal-content/PT/TXT/?uri=CELEX:32021R2139), p. 142</v>
      </c>
      <c r="D67" s="47">
        <f>_xlfn.XLOOKUP($B67,W!$E:$E,W!G:G,"N/A",0,1)</f>
        <v>0</v>
      </c>
      <c r="E67" s="47">
        <f>_xlfn.XLOOKUP($B67,W!$E:$E,W!H:H,"N/A",0,1)</f>
        <v>0</v>
      </c>
      <c r="F67" s="47">
        <f>_xlfn.XLOOKUP($B67,W!$E:$E,W!I:I,"N/A",0,1)</f>
        <v>0</v>
      </c>
      <c r="G67" s="47">
        <f>_xlfn.XLOOKUP($B67,W!$E:$E,W!J:J,"N/A",0,1)</f>
        <v>0</v>
      </c>
      <c r="H67" s="47">
        <f>_xlfn.XLOOKUP($B67,W!$E:$E,W!K:K,"N/A",0,1)</f>
        <v>0</v>
      </c>
      <c r="I67" s="47">
        <f>_xlfn.XLOOKUP($B67,W!$E:$E,W!L:L,"N/A",0,1)</f>
        <v>0</v>
      </c>
      <c r="J67" s="47">
        <f>_xlfn.XLOOKUP($B67,W!$E:$E,W!M:M,"N/A",0,1)</f>
        <v>0</v>
      </c>
      <c r="K67" s="47">
        <f>_xlfn.XLOOKUP($B67,W!$E:$E,W!N:N,"N/A",0,1)</f>
        <v>0</v>
      </c>
    </row>
    <row r="68" spans="1:11" ht="48">
      <c r="A68" s="47" t="s">
        <v>4075</v>
      </c>
      <c r="B68" s="47" t="s">
        <v>71</v>
      </c>
      <c r="C68" s="47" t="str">
        <f>_xlfn.XLOOKUP($B68,W!$E:$E,W!F:F,"N/A",0,1)</f>
        <v>A atividade cumpre os critérios estabelecidos no Anexo B do presente Anexo. Regulamento 2021/2139 (https://eur-lex.europa.eu/legal-content/PT/TXT/?uri=CELEX:32021R2139), p. 142</v>
      </c>
      <c r="D68" s="47">
        <f>_xlfn.XLOOKUP($B68,W!$E:$E,W!G:G,"N/A",0,1)</f>
        <v>0</v>
      </c>
      <c r="E68" s="47">
        <f>_xlfn.XLOOKUP($B68,W!$E:$E,W!H:H,"N/A",0,1)</f>
        <v>0</v>
      </c>
      <c r="F68" s="47">
        <f>_xlfn.XLOOKUP($B68,W!$E:$E,W!I:I,"N/A",0,1)</f>
        <v>0</v>
      </c>
      <c r="G68" s="47">
        <f>_xlfn.XLOOKUP($B68,W!$E:$E,W!J:J,"N/A",0,1)</f>
        <v>0</v>
      </c>
      <c r="H68" s="47">
        <f>_xlfn.XLOOKUP($B68,W!$E:$E,W!K:K,"N/A",0,1)</f>
        <v>0</v>
      </c>
      <c r="I68" s="47">
        <f>_xlfn.XLOOKUP($B68,W!$E:$E,W!L:L,"N/A",0,1)</f>
        <v>0</v>
      </c>
      <c r="J68" s="47">
        <f>_xlfn.XLOOKUP($B68,W!$E:$E,W!M:M,"N/A",0,1)</f>
        <v>0</v>
      </c>
      <c r="K68" s="47">
        <f>_xlfn.XLOOKUP($B68,W!$E:$E,W!N:N,"N/A",0,1)</f>
        <v>0</v>
      </c>
    </row>
    <row r="69" spans="1:11" ht="48">
      <c r="A69" s="47" t="s">
        <v>4076</v>
      </c>
      <c r="B69" s="47" t="s">
        <v>71</v>
      </c>
      <c r="C69" s="47" t="str">
        <f>_xlfn.XLOOKUP($B69,W!$E:$E,W!F:F,"N/A",0,1)</f>
        <v>A atividade cumpre os critérios estabelecidos no Anexo B do presente Anexo. Regulamento 2021/2139 (https://eur-lex.europa.eu/legal-content/PT/TXT/?uri=CELEX:32021R2139), p. 142</v>
      </c>
      <c r="D69" s="47">
        <f>_xlfn.XLOOKUP($B69,W!$E:$E,W!G:G,"N/A",0,1)</f>
        <v>0</v>
      </c>
      <c r="E69" s="47">
        <f>_xlfn.XLOOKUP($B69,W!$E:$E,W!H:H,"N/A",0,1)</f>
        <v>0</v>
      </c>
      <c r="F69" s="47">
        <f>_xlfn.XLOOKUP($B69,W!$E:$E,W!I:I,"N/A",0,1)</f>
        <v>0</v>
      </c>
      <c r="G69" s="47">
        <f>_xlfn.XLOOKUP($B69,W!$E:$E,W!J:J,"N/A",0,1)</f>
        <v>0</v>
      </c>
      <c r="H69" s="47">
        <f>_xlfn.XLOOKUP($B69,W!$E:$E,W!K:K,"N/A",0,1)</f>
        <v>0</v>
      </c>
      <c r="I69" s="47">
        <f>_xlfn.XLOOKUP($B69,W!$E:$E,W!L:L,"N/A",0,1)</f>
        <v>0</v>
      </c>
      <c r="J69" s="47">
        <f>_xlfn.XLOOKUP($B69,W!$E:$E,W!M:M,"N/A",0,1)</f>
        <v>0</v>
      </c>
      <c r="K69" s="47">
        <f>_xlfn.XLOOKUP($B69,W!$E:$E,W!N:N,"N/A",0,1)</f>
        <v>0</v>
      </c>
    </row>
    <row r="70" spans="1:11" ht="350">
      <c r="A70" s="47" t="s">
        <v>4077</v>
      </c>
      <c r="B70" s="47" t="s">
        <v>605</v>
      </c>
      <c r="C70" s="47" t="str">
        <f>_xlfn.XLOOKUP($B70,W!$E:$E,W!F:F,"N/A",0,1)</f>
        <v>A atividade cumpre os requisitos estabelecidos no Artigo 4.º da Diretiva 2000/60/CE.</v>
      </c>
      <c r="D70" s="47" t="str">
        <f>_xlfn.XLOOKUP($B70,W!$E:$E,W!G:G,"N/A",0,1)</f>
        <v>Nos termos do Artigo 4.º da Diretiva 2000/60/CE, e em particular do parágrafo 7 desse artigo, deve ser realizado um estudo de impacte do projeto para avaliar todos os potenciais impactos no estado dos corpos de água da mesma bacia hidrográfica e nos habitats e espécies protegidas diretamente dependentes da água, considerando, em particular, corredores de migração, rios de caudal livre ou ecossistemas próximos das condições naturais.</v>
      </c>
      <c r="E70" s="47" t="str">
        <f>_xlfn.XLOOKUP($B70,W!$E:$E,W!H:H,"N/A",0,1)</f>
        <v>A avaliação baseia-se em dados recentes, completos e precisos, incluindo dados de monitorização de elementos de qualidade biológica especialmente sensíveis a alterações hidromorfológicas, e no estado esperado do corpo de água como resultado das novas atividades, em comparação com o seu estado atual. Avalia, em particular, os impactos acumulados do novo projeto com outras infraestruturas existentes ou planeadas na bacia hidrográfica.</v>
      </c>
      <c r="F70" s="47" t="str">
        <f>_xlfn.XLOOKUP($B70,W!$E:$E,W!I:I,"N/A",0,1)</f>
        <v>Com base nesse estudo de impacte, estabelece-se que o projeto foi concebido, em termos de projeto, localização e medidas de mitigação, de forma a cumprir um dos seguintes requisitos:
O projeto não acarreta qualquer deterioração nem compromete a obtenção do bom estado ou potencial do corpo de água específico a que se refere;
Quando o projeto puder deteriorar ou comprometer a obtenção do bom estado/potencial do corpo de água específico, tal deterioração não é significativa e é justificada por uma avaliação detalhada de custo-benefício que demonstre ambos os seguintes pontos:
Existem razões imperiosas de interesse público, ou os benefícios esperados do projeto de infraestrutura de navegação planeado em termos de mitigação ou adaptação às alterações climáticas superam os custos ambientais e sociais decorrentes da deterioração do estado das águas;
Os benefícios esperados não podem ser alcançados por meios alternativos, por motivos de viabilidade técnica ou custo desproporcionado, que resultariam num melhor resultado ambiental (como soluções baseadas na natureza, localização alternativa, reabilitação/renovação de infraestruturas existentes ou uso de tecnologias que não interrompam a continuidade dos rios).</v>
      </c>
      <c r="G70" s="47" t="str">
        <f>_xlfn.XLOOKUP($B70,W!$E:$E,W!J:J,"N/A",0,1)</f>
        <v>São implementadas todas as medidas de mitigação tecnicamente viáveis e ecologicamente relevantes para reduzir impactos adversos sobre a água, bem como sobre habitats e espécies protegidas diretamente dependentes da água. As medidas de mitigação incluem, quando relevante e dependendo dos ecossistemas presentes nos corpos de água afetados:
medidas para assegurar condições próximas da continuidade natural, incluindo continuidade longitudinal e lateral, caudal ecológico mínimo e fluxo de sedimentos;
medidas para proteger ou melhorar as condições morfológicas e habitats para espécies aquáticas;
medidas para reduzir impactos adversos da eutrofização.
A eficácia dessas medidas é monitorizada no âmbito da autorização ou licença, que define as condições destinadas a alcançar o bom estado ou potencial do corpo de água afetado.</v>
      </c>
      <c r="H70" s="47" t="str">
        <f>_xlfn.XLOOKUP($B70,W!$E:$E,W!K:K,"N/A",0,1)</f>
        <v>O projeto não compromete permanentemente a obtenção do bom estado/potencial em qualquer dos corpos de água da mesma bacia hidrográfica.</v>
      </c>
      <c r="I70" s="47" t="str">
        <f>_xlfn.XLOOKUP($B70,W!$E:$E,W!L:L,"N/A",0,1)</f>
        <v>Para além das medidas de mitigação, e quando relevante, são implementadas medidas compensatórias para assegurar que o projeto não resulta numa deterioração global do estado dos corpos de água da mesma bacia hidrográfica. Este objetivo é alcançado restaurando a continuidade (longitudinal ou lateral) dentro da mesma bacia hidrográfica, até ao ponto de compensar a interrupção de continuidade que o projeto de infraestrutura de navegação possa causar. A compensação inicia-se antes da execução do projeto.</v>
      </c>
      <c r="J70" s="47">
        <f>_xlfn.XLOOKUP($B70,W!$E:$E,W!M:M,"N/A",0,1)</f>
        <v>0</v>
      </c>
      <c r="K70" s="47">
        <f>_xlfn.XLOOKUP($B70,W!$E:$E,W!N:N,"N/A",0,1)</f>
        <v>0</v>
      </c>
    </row>
    <row r="71" spans="1:11" ht="48">
      <c r="A71" s="47" t="s">
        <v>4078</v>
      </c>
      <c r="B71" s="47" t="s">
        <v>71</v>
      </c>
      <c r="C71" s="47" t="str">
        <f>_xlfn.XLOOKUP($B71,W!$E:$E,W!F:F,"N/A",0,1)</f>
        <v>A atividade cumpre os critérios estabelecidos no Anexo B do presente Anexo. Regulamento 2021/2139 (https://eur-lex.europa.eu/legal-content/PT/TXT/?uri=CELEX:32021R2139), p. 142</v>
      </c>
      <c r="D71" s="47">
        <f>_xlfn.XLOOKUP($B71,W!$E:$E,W!G:G,"N/A",0,1)</f>
        <v>0</v>
      </c>
      <c r="E71" s="47">
        <f>_xlfn.XLOOKUP($B71,W!$E:$E,W!H:H,"N/A",0,1)</f>
        <v>0</v>
      </c>
      <c r="F71" s="47">
        <f>_xlfn.XLOOKUP($B71,W!$E:$E,W!I:I,"N/A",0,1)</f>
        <v>0</v>
      </c>
      <c r="G71" s="47">
        <f>_xlfn.XLOOKUP($B71,W!$E:$E,W!J:J,"N/A",0,1)</f>
        <v>0</v>
      </c>
      <c r="H71" s="47">
        <f>_xlfn.XLOOKUP($B71,W!$E:$E,W!K:K,"N/A",0,1)</f>
        <v>0</v>
      </c>
      <c r="I71" s="47">
        <f>_xlfn.XLOOKUP($B71,W!$E:$E,W!L:L,"N/A",0,1)</f>
        <v>0</v>
      </c>
      <c r="J71" s="47">
        <f>_xlfn.XLOOKUP($B71,W!$E:$E,W!M:M,"N/A",0,1)</f>
        <v>0</v>
      </c>
      <c r="K71" s="47">
        <f>_xlfn.XLOOKUP($B71,W!$E:$E,W!N:N,"N/A",0,1)</f>
        <v>0</v>
      </c>
    </row>
    <row r="72" spans="1:11" ht="96">
      <c r="A72" s="47" t="s">
        <v>4081</v>
      </c>
      <c r="B72" s="47" t="s">
        <v>636</v>
      </c>
      <c r="C72" s="47" t="str">
        <f>_xlfn.XLOOKUP($B72,W!$E:$E,W!F:F,"N/A",0,1)</f>
        <v>A atividade cumpre os critérios estabelecidos no Anexo B do presente Anexo. Regulamento 2021/2139 (https://eur-lex.europa.eu/legal-content/PT/TXT/?uri=CELEX:32021R2139), p. 142</v>
      </c>
      <c r="D72" s="47" t="str">
        <f>_xlfn.XLOOKUP($B72,W!$E:$E,W!G:G,"N/A",0,1)</f>
        <v>No que diz respeito às atividades de desgelo, encontram-se implementadas medidas para assegurar os controlos necessários de descarga a nível aeroportuário, de forma a reduzir o impacto ambiental nos cursos de água, incluindo através da utilização de produtos químicos mais ambientalmente sustentáveis, da recuperação de glicóis e do tratamento das águas superficiais.</v>
      </c>
      <c r="E72" s="47">
        <f>_xlfn.XLOOKUP($B72,W!$E:$E,W!H:H,"N/A",0,1)</f>
        <v>0</v>
      </c>
      <c r="F72" s="47">
        <f>_xlfn.XLOOKUP($B72,W!$E:$E,W!I:I,"N/A",0,1)</f>
        <v>0</v>
      </c>
      <c r="G72" s="47">
        <f>_xlfn.XLOOKUP($B72,W!$E:$E,W!J:J,"N/A",0,1)</f>
        <v>0</v>
      </c>
      <c r="H72" s="47">
        <f>_xlfn.XLOOKUP($B72,W!$E:$E,W!K:K,"N/A",0,1)</f>
        <v>0</v>
      </c>
      <c r="I72" s="47">
        <f>_xlfn.XLOOKUP($B72,W!$E:$E,W!L:L,"N/A",0,1)</f>
        <v>0</v>
      </c>
      <c r="J72" s="47">
        <f>_xlfn.XLOOKUP($B72,W!$E:$E,W!M:M,"N/A",0,1)</f>
        <v>0</v>
      </c>
      <c r="K72" s="47">
        <f>_xlfn.XLOOKUP($B72,W!$E:$E,W!N:N,"N/A",0,1)</f>
        <v>0</v>
      </c>
    </row>
    <row r="73" spans="1:11" ht="262">
      <c r="A73" s="47" t="s">
        <v>4082</v>
      </c>
      <c r="B73" s="47" t="s">
        <v>643</v>
      </c>
      <c r="C73" s="47" t="str">
        <f>_xlfn.XLOOKUP($B73,W!$E:$E,W!F:F,"N/A",0,1)</f>
        <v>Quando instalados, exceto em unidades habitacionais, o consumo de água especificado para os seguintes equipamentos sanitários é atestada por fichas técnicas do produto, certificação do edifício ou etiqueta de produto existente na União, de acordo com as especificações técnicas estabelecidas no Anexo E deste Anexo (Regulamento 2021/2139 (https://eur-lex.europa.eu/legal-content/PT/TXT/?uri=CELEX:32021R2139), p. 145):
Torneiras de lavatórios e de cozinhas: caudal máximo de 6 litros/minuto;
Chuveiros: caudal máximo de 8 litros/minuto;
Sanitas, incluindo conjuntos, vasos e cisternas: volume de descarga completa máximo de 6 litros e volume médio de descarga máximo de 3,5 litros;
Urinóis: consumo máximo de 2 litros/vaso/hora; os urinóis com descarga têm um volume máximo de descarga completa de 1 litro.</v>
      </c>
      <c r="D73" s="47" t="str">
        <f>_xlfn.XLOOKUP($B73,W!$E:$E,W!G:G,"N/A",0,1)</f>
        <v>Para evitar impactos decorrentes do canteiro de obras, a atividade cumpre os critérios estabelecidos no Anexo B deste Anexo. Regulamento 2021/2139 (https://eur-lex.europa.eu/legal-content/PT/TXT/?uri=CELEX:32021R2139), p. 142</v>
      </c>
      <c r="E73" s="47">
        <f>_xlfn.XLOOKUP($B73,W!$E:$E,W!H:H,"N/A",0,1)</f>
        <v>0</v>
      </c>
      <c r="F73" s="47">
        <f>_xlfn.XLOOKUP($B73,W!$E:$E,W!I:I,"N/A",0,1)</f>
        <v>0</v>
      </c>
      <c r="G73" s="47">
        <f>_xlfn.XLOOKUP($B73,W!$E:$E,W!J:J,"N/A",0,1)</f>
        <v>0</v>
      </c>
      <c r="H73" s="47">
        <f>_xlfn.XLOOKUP($B73,W!$E:$E,W!K:K,"N/A",0,1)</f>
        <v>0</v>
      </c>
      <c r="I73" s="47">
        <f>_xlfn.XLOOKUP($B73,W!$E:$E,W!L:L,"N/A",0,1)</f>
        <v>0</v>
      </c>
      <c r="J73" s="47">
        <f>_xlfn.XLOOKUP($B73,W!$E:$E,W!M:M,"N/A",0,1)</f>
        <v>0</v>
      </c>
      <c r="K73" s="47">
        <f>_xlfn.XLOOKUP($B73,W!$E:$E,W!N:N,"N/A",0,1)</f>
        <v>0</v>
      </c>
    </row>
    <row r="74" spans="1:11" ht="273">
      <c r="A74" s="47" t="s">
        <v>4083</v>
      </c>
      <c r="B74" s="47" t="s">
        <v>653</v>
      </c>
      <c r="C74" s="47" t="str">
        <f>_xlfn.XLOOKUP($B74,W!$E:$E,W!F:F,"N/A",0,1)</f>
        <v>Quando instalados como parte das obras de renovação, exceto em unidades habitacionais, o consumo de água especificado para os seguintes equipamentos sanitários é atestada por fichas técnicas do produto, certificação do edifício ou etiqueta de produto existente na União, de acordo com as especificações técnicas estabelecidas no Anexo E deste Anexo (Regulamento 2021/2139 (https://eur-lex.europa.eu/legal-content/PT/TXT/?uri=CELEX:32021R2139), p. 145):
Torneiras de lavatórios e de cozinhas: caudal máximo de 6 litros/minuto;
Chuveiros: caudal máximo de 8 litros/minuto;
Sanitas, incluindo conjuntos, vasos e cisternas: volume de descarga completa máximo de 6 litros e volume médio de descarga máximo de 3,5 litros;
Urinóis: consumo máximo de 2 litros/vaso/hora; os urinóis com descarga têm um volume máximo de descarga completa de 1 litro.</v>
      </c>
      <c r="D74" s="47">
        <f>_xlfn.XLOOKUP($B74,W!$E:$E,W!G:G,"N/A",0,1)</f>
        <v>0</v>
      </c>
      <c r="E74" s="47">
        <f>_xlfn.XLOOKUP($B74,W!$E:$E,W!H:H,"N/A",0,1)</f>
        <v>0</v>
      </c>
      <c r="F74" s="47">
        <f>_xlfn.XLOOKUP($B74,W!$E:$E,W!I:I,"N/A",0,1)</f>
        <v>0</v>
      </c>
      <c r="G74" s="47">
        <f>_xlfn.XLOOKUP($B74,W!$E:$E,W!J:J,"N/A",0,1)</f>
        <v>0</v>
      </c>
      <c r="H74" s="47">
        <f>_xlfn.XLOOKUP($B74,W!$E:$E,W!K:K,"N/A",0,1)</f>
        <v>0</v>
      </c>
      <c r="I74" s="47">
        <f>_xlfn.XLOOKUP($B74,W!$E:$E,W!L:L,"N/A",0,1)</f>
        <v>0</v>
      </c>
      <c r="J74" s="47">
        <f>_xlfn.XLOOKUP($B74,W!$E:$E,W!M:M,"N/A",0,1)</f>
        <v>0</v>
      </c>
      <c r="K74" s="47">
        <f>_xlfn.XLOOKUP($B74,W!$E:$E,W!N:N,"N/A",0,1)</f>
        <v>0</v>
      </c>
    </row>
    <row r="75" spans="1:11" ht="48">
      <c r="A75" s="47" t="s">
        <v>4089</v>
      </c>
      <c r="B75" s="47" t="s">
        <v>71</v>
      </c>
      <c r="C75" s="47" t="str">
        <f>_xlfn.XLOOKUP($B75,W!$E:$E,W!F:F,"N/A",0,1)</f>
        <v>A atividade cumpre os critérios estabelecidos no Anexo B do presente Anexo. Regulamento 2021/2139 (https://eur-lex.europa.eu/legal-content/PT/TXT/?uri=CELEX:32021R2139), p. 142</v>
      </c>
      <c r="D75" s="47">
        <f>_xlfn.XLOOKUP($B75,W!$E:$E,W!G:G,"N/A",0,1)</f>
        <v>0</v>
      </c>
      <c r="E75" s="47">
        <f>_xlfn.XLOOKUP($B75,W!$E:$E,W!H:H,"N/A",0,1)</f>
        <v>0</v>
      </c>
      <c r="F75" s="47">
        <f>_xlfn.XLOOKUP($B75,W!$E:$E,W!I:I,"N/A",0,1)</f>
        <v>0</v>
      </c>
      <c r="G75" s="47">
        <f>_xlfn.XLOOKUP($B75,W!$E:$E,W!J:J,"N/A",0,1)</f>
        <v>0</v>
      </c>
      <c r="H75" s="47">
        <f>_xlfn.XLOOKUP($B75,W!$E:$E,W!K:K,"N/A",0,1)</f>
        <v>0</v>
      </c>
      <c r="I75" s="47">
        <f>_xlfn.XLOOKUP($B75,W!$E:$E,W!L:L,"N/A",0,1)</f>
        <v>0</v>
      </c>
      <c r="J75" s="47">
        <f>_xlfn.XLOOKUP($B75,W!$E:$E,W!M:M,"N/A",0,1)</f>
        <v>0</v>
      </c>
      <c r="K75" s="47">
        <f>_xlfn.XLOOKUP($B75,W!$E:$E,W!N:N,"N/A",0,1)</f>
        <v>0</v>
      </c>
    </row>
    <row r="76" spans="1:11" ht="72">
      <c r="A76" s="47" t="s">
        <v>4091</v>
      </c>
      <c r="B76" s="47" t="s">
        <v>705</v>
      </c>
      <c r="C76" s="47" t="str">
        <f>_xlfn.XLOOKUP($B76,W!$E:$E,W!F:F,"N/A",0,1)</f>
        <v>Quaisquer riscos potenciais para o bom estado ou para o bom potencial ecológico dos corpos de água, incluindo águas superficiais e águas subterrâneas, ou para o bom estado ambiental das águas marinhas decorrentes da tecnologia, produto ou outra solução investigada, são avaliados e devidamente tratados.</v>
      </c>
      <c r="D76" s="47">
        <f>_xlfn.XLOOKUP($B76,W!$E:$E,W!G:G,"N/A",0,1)</f>
        <v>0</v>
      </c>
      <c r="E76" s="47">
        <f>_xlfn.XLOOKUP($B76,W!$E:$E,W!H:H,"N/A",0,1)</f>
        <v>0</v>
      </c>
      <c r="F76" s="47">
        <f>_xlfn.XLOOKUP($B76,W!$E:$E,W!I:I,"N/A",0,1)</f>
        <v>0</v>
      </c>
      <c r="G76" s="47">
        <f>_xlfn.XLOOKUP($B76,W!$E:$E,W!J:J,"N/A",0,1)</f>
        <v>0</v>
      </c>
      <c r="H76" s="47">
        <f>_xlfn.XLOOKUP($B76,W!$E:$E,W!K:K,"N/A",0,1)</f>
        <v>0</v>
      </c>
      <c r="I76" s="47">
        <f>_xlfn.XLOOKUP($B76,W!$E:$E,W!L:L,"N/A",0,1)</f>
        <v>0</v>
      </c>
      <c r="J76" s="47">
        <f>_xlfn.XLOOKUP($B76,W!$E:$E,W!M:M,"N/A",0,1)</f>
        <v>0</v>
      </c>
      <c r="K76" s="47">
        <f>_xlfn.XLOOKUP($B76,W!$E:$E,W!N:N,"N/A",0,1)</f>
        <v>0</v>
      </c>
    </row>
    <row r="77" spans="1:11" ht="72">
      <c r="A77" s="47" t="s">
        <v>4092</v>
      </c>
      <c r="B77" s="47" t="s">
        <v>705</v>
      </c>
      <c r="C77" s="47" t="str">
        <f>_xlfn.XLOOKUP($B77,W!$E:$E,W!F:F,"N/A",0,1)</f>
        <v>Quaisquer riscos potenciais para o bom estado ou para o bom potencial ecológico dos corpos de água, incluindo águas superficiais e águas subterrâneas, ou para o bom estado ambiental das águas marinhas decorrentes da tecnologia, produto ou outra solução investigada, são avaliados e devidamente tratados.</v>
      </c>
      <c r="D77" s="47">
        <f>_xlfn.XLOOKUP($B77,W!$E:$E,W!G:G,"N/A",0,1)</f>
        <v>0</v>
      </c>
      <c r="E77" s="47">
        <f>_xlfn.XLOOKUP($B77,W!$E:$E,W!H:H,"N/A",0,1)</f>
        <v>0</v>
      </c>
      <c r="F77" s="47">
        <f>_xlfn.XLOOKUP($B77,W!$E:$E,W!I:I,"N/A",0,1)</f>
        <v>0</v>
      </c>
      <c r="G77" s="47">
        <f>_xlfn.XLOOKUP($B77,W!$E:$E,W!J:J,"N/A",0,1)</f>
        <v>0</v>
      </c>
      <c r="H77" s="47">
        <f>_xlfn.XLOOKUP($B77,W!$E:$E,W!K:K,"N/A",0,1)</f>
        <v>0</v>
      </c>
      <c r="I77" s="47">
        <f>_xlfn.XLOOKUP($B77,W!$E:$E,W!L:L,"N/A",0,1)</f>
        <v>0</v>
      </c>
      <c r="J77" s="47">
        <f>_xlfn.XLOOKUP($B77,W!$E:$E,W!M:M,"N/A",0,1)</f>
        <v>0</v>
      </c>
      <c r="K77" s="47">
        <f>_xlfn.XLOOKUP($B77,W!$E:$E,W!N:N,"N/A",0,1)</f>
        <v>0</v>
      </c>
    </row>
    <row r="78" spans="1:11" ht="251">
      <c r="A78" s="47" t="s">
        <v>4095</v>
      </c>
      <c r="B78" s="47" t="s">
        <v>1002</v>
      </c>
      <c r="C78" s="47" t="str">
        <f>_xlfn.XLOOKUP($B78,W!$E:$E,W!F:F,"N/A",0,1)</f>
        <v>Os riscos de degradação ambiental relacionados com a preservação da qualidade da água e a prevenção do défice hídrico são identificados e geridos com o objetivo de alcançar o bom estado da água e o bom potencial ecológico, conforme definidos nos pontos (22) e (23) do artigo 2.º do Regulamento (UE) 2020/852, de acordo com a Diretiva 2000/60/CE.</v>
      </c>
      <c r="D78" s="47" t="str">
        <f>_xlfn.XLOOKUP($B78,W!$E:$E,W!G:G,"N/A",0,1)</f>
        <v>Para atividades em países terceiros, em conformidade com a legislação nacional aplicável ou normas internacionais que perseguem objetivos equivalentes de bom estado da água e bom potencial ecológico, através de regras processuais e substanciais equivalentes, ou seja, um plano de gestão do uso e proteção da água desenvolvido em consulta com as partes interessadas relevantes, que assegure que: 1) o impacto das atividades sobre o estado ou potencial ecológico identificado do(s) corpo(s) de água potencialmente afetado(s) é avaliado; 2) se evita a deterioração ou a impedimento do bom estado/potencial ecológico ou, quando tal não é possível, 3) é justificado pela inexistência de alternativas ambientais melhores que não sejam desproporcionadamente dispendiosas ou tecnicamente inviáveis, tomando-se todas as medidas praticáveis para mitigar os impactos adversos no estado do(s) corpo(s) de água.</v>
      </c>
      <c r="E78" s="47" t="str">
        <f>_xlfn.XLOOKUP($B78,W!$E:$E,W!H:H,"N/A",0,1)</f>
        <v>O projeto é acompanhado de um plano de gestão do uso e proteção da água desenvolvido para o(s) corpo(s) de água potencialmente afetado(s), em consulta com as partes interessadas relevantes. O projeto foi autorizado pela autoridade competente, no âmbito da gestão integrada da água, tendo sido prioritariamente consideradas todas as outras opções viáveis de abastecimento de água, medidas de gestão da procura e eficiência hídrica, em consulta com as autoridades de gestão da água.</v>
      </c>
      <c r="F78" s="47" t="str">
        <f>_xlfn.XLOOKUP($B78,W!$E:$E,W!I:I,"N/A",0,1)</f>
        <v>É realizada uma Avaliação de Impacte Ambiental ou triagem em conformidade com a legislação nacional, incluindo a avaliação do impacto sobre águas doces e marinhas de acordo com as Diretivas 2000/60/CE e 2008/56/CE. A atividade não compromete a obtenção do bom estado ambiental das águas marinhas nem deteriora águas marinhas que já se encontram em bom estado ambiental, conforme definido no ponto (21) do artigo 2.º do Regulamento (UE) 2020/852 e de acordo com a Diretiva 2008/56/CE, que exige, em particular, que sejam tomadas as medidas apropriadas para prevenir ou mitigar impactos em relação aos descritores estabelecidos no Anexo I dessa Diretiva, tendo em conta a Decisão da Comissão (UE) 2017/848 relativamente aos critérios e normas metodológicas aplicáveis a esses descritores.</v>
      </c>
      <c r="G78" s="47" t="str">
        <f>_xlfn.XLOOKUP($B78,W!$E:$E,W!J:J,"N/A",0,1)</f>
        <v>A atividade cumpre a Diretiva 2014/89/UE do Parlamento Europeu e do Conselho, de 23 de julho de 2014, que estabelece um quadro para o planeamento espacial marítimo.</v>
      </c>
      <c r="H78" s="47" t="str">
        <f>_xlfn.XLOOKUP($B78,W!$E:$E,W!K:K,"N/A",0,1)</f>
        <v>Para limitar anomalias térmicas associadas à descarga de águas residuais quentes, o operador das instalações de dessalinização controla: a temperatura máxima do corpo de água marinha recetor após a mistura; a diferença máxima de temperatura entre a água salobra descarregada e o corpo de água marinha recetor. O controlo da temperatura é implementado de acordo com os valores limite estabelecidos na legislação da União e na legislação nacional.</v>
      </c>
      <c r="I78" s="47">
        <f>_xlfn.XLOOKUP($B78,W!$E:$E,W!L:L,"N/A",0,1)</f>
        <v>0</v>
      </c>
      <c r="J78" s="47">
        <f>_xlfn.XLOOKUP($B78,W!$E:$E,W!M:M,"N/A",0,1)</f>
        <v>0</v>
      </c>
      <c r="K78" s="47">
        <f>_xlfn.XLOOKUP($B78,W!$E:$E,W!N:N,"N/A",0,1)</f>
        <v>0</v>
      </c>
    </row>
    <row r="79" spans="1:11" ht="48">
      <c r="A79" s="47" t="s">
        <v>4096</v>
      </c>
      <c r="B79" s="47" t="s">
        <v>71</v>
      </c>
      <c r="C79" s="47" t="str">
        <f>_xlfn.XLOOKUP($B79,W!$E:$E,W!F:F,"N/A",0,1)</f>
        <v>A atividade cumpre os critérios estabelecidos no Anexo B do presente Anexo. Regulamento 2021/2139 (https://eur-lex.europa.eu/legal-content/PT/TXT/?uri=CELEX:32021R2139), p. 142</v>
      </c>
      <c r="D79" s="47">
        <f>_xlfn.XLOOKUP($B79,W!$E:$E,W!G:G,"N/A",0,1)</f>
        <v>0</v>
      </c>
      <c r="E79" s="47">
        <f>_xlfn.XLOOKUP($B79,W!$E:$E,W!H:H,"N/A",0,1)</f>
        <v>0</v>
      </c>
      <c r="F79" s="47">
        <f>_xlfn.XLOOKUP($B79,W!$E:$E,W!I:I,"N/A",0,1)</f>
        <v>0</v>
      </c>
      <c r="G79" s="47">
        <f>_xlfn.XLOOKUP($B79,W!$E:$E,W!J:J,"N/A",0,1)</f>
        <v>0</v>
      </c>
      <c r="H79" s="47">
        <f>_xlfn.XLOOKUP($B79,W!$E:$E,W!K:K,"N/A",0,1)</f>
        <v>0</v>
      </c>
      <c r="I79" s="47">
        <f>_xlfn.XLOOKUP($B79,W!$E:$E,W!L:L,"N/A",0,1)</f>
        <v>0</v>
      </c>
      <c r="J79" s="47">
        <f>_xlfn.XLOOKUP($B79,W!$E:$E,W!M:M,"N/A",0,1)</f>
        <v>0</v>
      </c>
      <c r="K79" s="47">
        <f>_xlfn.XLOOKUP($B79,W!$E:$E,W!N:N,"N/A",0,1)</f>
        <v>0</v>
      </c>
    </row>
    <row r="80" spans="1:11" ht="409.6">
      <c r="A80" s="47" t="s">
        <v>4097</v>
      </c>
      <c r="B80" s="47" t="s">
        <v>1088</v>
      </c>
      <c r="C80" s="47" t="str">
        <f>_xlfn.XLOOKUP($B80,W!$E:$E,W!F:F,"N/A",0,1)</f>
        <v>A atividade cumpre as disposições da Diretiva 2000/60/CE, em particular todos os requisitos estabelecidos no artigo 4.º da Diretiva.</v>
      </c>
      <c r="D80" s="47" t="str">
        <f>_xlfn.XLOOKUP($B80,W!$E:$E,W!G:G,"N/A",0,1)</f>
        <v>Em conformidade com o artigo 4.º da Diretiva 2000/60/CE, e em particular com o n.º 7 do mesmo artigo, antes da reabilitação/construção, é realizada uma avaliação de impacte do projeto para avaliar todos os impactos potenciais sobre o estado dos corpos de água na mesma bacia hidrográfica e sobre habitats e espécies protegidos diretamente dependentes da água, considerando, em particular, corredores de migração, rios livres e ecossistemas próximos de condições não perturbadas.</v>
      </c>
      <c r="E80" s="47" t="str">
        <f>_xlfn.XLOOKUP($B80,W!$E:$E,W!H:H,"N/A",0,1)</f>
        <v>A avaliação baseia-se em dados recentes, abrangentes e precisos, incluindo dados de monitorização sobre elementos de qualidade biológica especificamente sensíveis a alterações hidromorfológicas, e no estado esperado do corpo de água como resultado das novas atividades, comparado com o seu estado atual. Avalia-se, em particular, os impactos cumulativos deste novo projeto em conjunto com outras infraestruturas existentes ou planeadas na bacia hidrográfica.</v>
      </c>
      <c r="F80" s="47" t="str">
        <f>_xlfn.XLOOKUP($B80,W!$E:$E,W!I:I,"N/A",0,1)</f>
        <v>Com base nesta avaliação de impacte, verifica-se que o projeto foi concebido, tanto em termos de projeto e localização como em termos de medidas de mitigação, de forma a cumprir um dos seguintes requisitos:
O projeto não acarreta qualquer deterioração nem compromete a obtenção do bom estado ou do bom potencial do corpo de água específico a que se refere;
Quando o projeto apresenta risco de deterioração ou de comprometimento do bom estado/potencial do corpo de água específico, essa deterioração não é significativa e é justificada por uma avaliação detalhada de custos e benefícios que demonstra simultaneamente:
a) As razões predominantes de interesse público ou o facto de os benefícios esperados do projeto de infraestrutura de navegação planeado, em termos de mitigação ou adaptação às alterações climáticas, superarem os custos decorrentes da deterioração do estado da água que afetam o ambiente e a sociedade;
b) O facto de as razões predominantes de interesse público ou os benefícios esperados da atividade não poderem, por motivos de viabilidade técnica ou custo desproporcionado, ser alcançados por meios alternativos que conduzissem a um melhor resultado ambiental (tais como soluções baseadas na natureza, localização alternativa, reabilitação/reconstrução de infraestruturas existentes ou utilização de tecnologias que não interrompam a continuidade do rio).
Todas as medidas de mitigação tecnicamente viáveis e ecologicamente relevantes são implementadas para reduzir os impactos adversos sobre a água, bem como sobre habitats e espécies protegidos diretamente dependentes da água.</v>
      </c>
      <c r="G80" s="47" t="str">
        <f>_xlfn.XLOOKUP($B80,W!$E:$E,W!J:J,"N/A",0,1)</f>
        <v>As medidas de mitigação incluem, quando relevantes e dependendo dos ecossistemas naturalmente presentes nos corpos de água afetados:
Medidas para assegurar condições o mais próximo possível da continuidade não perturbada, incluindo continuidade longitudinal e lateral, caudal ecológico mínimo e fluxo de sedimentos;
Medidas para proteger ou melhorar as condições morfológicas e habitats para espécies aquáticas;
Medidas para reduzir os impactos adversos da eutrofização.
A eficácia dessas medidas é monitorizada no âmbito da autorização ou licença que define as condições destinadas a alcançar o bom estado ou potencial do corpo de água afetado.</v>
      </c>
      <c r="H80" s="47" t="str">
        <f>_xlfn.XLOOKUP($B80,W!$E:$E,W!K:K,"N/A",0,1)</f>
        <v>O projeto não compromete permanentemente a obtenção do bom estado/potencial de qualquer dos corpos de água na mesma bacia hidrográfica.</v>
      </c>
      <c r="I80" s="47" t="str">
        <f>_xlfn.XLOOKUP($B80,W!$E:$E,W!L:L,"N/A",0,1)</f>
        <v>Para além das medidas de mitigação acima referidas, e quando relevante, são implementadas medidas compensatórias para assegurar que o projeto não resulte na deterioração global do estado dos corpos de água na mesma bacia hidrográfica. Tal é alcançado através da restauração da continuidade (longitudinal ou lateral) na mesma bacia hidrográfica, até ao ponto em que compense a interrupção de continuidade que o projeto de infraestrutura de navegação planeado possa causar. A compensação inicia-se antes da execução do projeto.</v>
      </c>
      <c r="J80" s="47">
        <f>_xlfn.XLOOKUP($B80,W!$E:$E,W!M:M,"N/A",0,1)</f>
        <v>0</v>
      </c>
      <c r="K80" s="47">
        <f>_xlfn.XLOOKUP($B80,W!$E:$E,W!N:N,"N/A",0,1)</f>
        <v>0</v>
      </c>
    </row>
    <row r="81" spans="1:11" ht="48">
      <c r="A81" s="47" t="s">
        <v>4098</v>
      </c>
      <c r="B81" s="47" t="s">
        <v>71</v>
      </c>
      <c r="C81" s="47" t="str">
        <f>_xlfn.XLOOKUP($B81,W!$E:$E,W!F:F,"N/A",0,1)</f>
        <v>A atividade cumpre os critérios estabelecidos no Anexo B do presente Anexo. Regulamento 2021/2139 (https://eur-lex.europa.eu/legal-content/PT/TXT/?uri=CELEX:32021R2139), p. 142</v>
      </c>
      <c r="D81" s="47">
        <f>_xlfn.XLOOKUP($B81,W!$E:$E,W!G:G,"N/A",0,1)</f>
        <v>0</v>
      </c>
      <c r="E81" s="47">
        <f>_xlfn.XLOOKUP($B81,W!$E:$E,W!H:H,"N/A",0,1)</f>
        <v>0</v>
      </c>
      <c r="F81" s="47">
        <f>_xlfn.XLOOKUP($B81,W!$E:$E,W!I:I,"N/A",0,1)</f>
        <v>0</v>
      </c>
      <c r="G81" s="47">
        <f>_xlfn.XLOOKUP($B81,W!$E:$E,W!J:J,"N/A",0,1)</f>
        <v>0</v>
      </c>
      <c r="H81" s="47">
        <f>_xlfn.XLOOKUP($B81,W!$E:$E,W!K:K,"N/A",0,1)</f>
        <v>0</v>
      </c>
      <c r="I81" s="47">
        <f>_xlfn.XLOOKUP($B81,W!$E:$E,W!L:L,"N/A",0,1)</f>
        <v>0</v>
      </c>
      <c r="J81" s="47">
        <f>_xlfn.XLOOKUP($B81,W!$E:$E,W!M:M,"N/A",0,1)</f>
        <v>0</v>
      </c>
      <c r="K81" s="47">
        <f>_xlfn.XLOOKUP($B81,W!$E:$E,W!N:N,"N/A",0,1)</f>
        <v>0</v>
      </c>
    </row>
    <row r="82" spans="1:11" ht="48">
      <c r="A82" s="47" t="s">
        <v>4102</v>
      </c>
      <c r="B82" s="47" t="s">
        <v>71</v>
      </c>
      <c r="C82" s="47" t="str">
        <f>_xlfn.XLOOKUP($B82,W!$E:$E,W!F:F,"N/A",0,1)</f>
        <v>A atividade cumpre os critérios estabelecidos no Anexo B do presente Anexo. Regulamento 2021/2139 (https://eur-lex.europa.eu/legal-content/PT/TXT/?uri=CELEX:32021R2139), p. 142</v>
      </c>
      <c r="D82" s="47">
        <f>_xlfn.XLOOKUP($B82,W!$E:$E,W!G:G,"N/A",0,1)</f>
        <v>0</v>
      </c>
      <c r="E82" s="47">
        <f>_xlfn.XLOOKUP($B82,W!$E:$E,W!H:H,"N/A",0,1)</f>
        <v>0</v>
      </c>
      <c r="F82" s="47">
        <f>_xlfn.XLOOKUP($B82,W!$E:$E,W!I:I,"N/A",0,1)</f>
        <v>0</v>
      </c>
      <c r="G82" s="47">
        <f>_xlfn.XLOOKUP($B82,W!$E:$E,W!J:J,"N/A",0,1)</f>
        <v>0</v>
      </c>
      <c r="H82" s="47">
        <f>_xlfn.XLOOKUP($B82,W!$E:$E,W!K:K,"N/A",0,1)</f>
        <v>0</v>
      </c>
      <c r="I82" s="47">
        <f>_xlfn.XLOOKUP($B82,W!$E:$E,W!L:L,"N/A",0,1)</f>
        <v>0</v>
      </c>
      <c r="J82" s="47">
        <f>_xlfn.XLOOKUP($B82,W!$E:$E,W!M:M,"N/A",0,1)</f>
        <v>0</v>
      </c>
      <c r="K82" s="47">
        <f>_xlfn.XLOOKUP($B82,W!$E:$E,W!N:N,"N/A",0,1)</f>
        <v>0</v>
      </c>
    </row>
    <row r="83" spans="1:11" ht="405">
      <c r="A83" s="47" t="s">
        <v>4111</v>
      </c>
      <c r="B83" s="47" t="s">
        <v>1224</v>
      </c>
      <c r="C83" s="47" t="str">
        <f>_xlfn.XLOOKUP($B83,W!$E:$E,W!F:F,"N/A",0,1)</f>
        <v>O operador desta atividade desenvolveu e implementou um plano de mitigação das alterações climáticas e de proteção ambiental que:
Identifica os principais impactos ambientais prejudiciais dos seus ativos e operações relevantes para a proteção dos recursos hídricos e marinhos, incluindo impactos sobre águas e recursos marinhos em áreas incluídas nos registos de áreas protegidas nos termos do artigo 6.º da Diretiva 2000/60/CE ou outras classificações ou definições nacionais ou internacionais equivalentes, incluindo impactos negativos sobre os recursos hídricos de substâncias nocivas (tais como substâncias per- e polifluoroalquil (PFAS)) em espumas de combate a incêndios, agentes extintores e retardadores de fogo;
Define as medidas necessárias para minimizar os impactos prejudiciais identificados da atividade sobre o ambiente, assegurando simultaneamente o cumprimento do principal objetivo do serviço de emergência, integrando os princípios de aplicação direcionada (em termos de tempo e área tratada) e de execução em níveis apropriados (com preferência por métodos físicos ou outros métodos não químicos sempre que viável) no planeamento da resposta a emergências;
Explica o nível de melhoria alcançável com a implementação das medidas propostas e inclui um cronograma para a execução dessas medidas;
Monitoriza e documenta a implementação das medidas identificadas, em conformidade com o cronograma e com o nível de melhorias alcançado.</v>
      </c>
      <c r="D83" s="47" t="str">
        <f>_xlfn.XLOOKUP($B83,W!$E:$E,W!G:G,"N/A",0,1)</f>
        <v>O plano de mitigação das alterações climáticas e de proteção ambiental é:
Baseado nas melhores evidências científicas disponíveis, as quais são tornadas publicamente acessíveis;
Desenvolvido em consulta com as partes interessadas relevantes, incluindo as autoridades de proteção ambiental;
Atualizado sempre que as características ou a operação da atividade sofram alterações significativas que modifiquem a natureza ou a dimensão dos impactos sobre o clima e o ambiente.</v>
      </c>
      <c r="E83" s="47">
        <f>_xlfn.XLOOKUP($B83,W!$E:$E,W!H:H,"N/A",0,1)</f>
        <v>0</v>
      </c>
      <c r="F83" s="47">
        <f>_xlfn.XLOOKUP($B83,W!$E:$E,W!I:I,"N/A",0,1)</f>
        <v>0</v>
      </c>
      <c r="G83" s="47">
        <f>_xlfn.XLOOKUP($B83,W!$E:$E,W!J:J,"N/A",0,1)</f>
        <v>0</v>
      </c>
      <c r="H83" s="47">
        <f>_xlfn.XLOOKUP($B83,W!$E:$E,W!K:K,"N/A",0,1)</f>
        <v>0</v>
      </c>
      <c r="I83" s="47">
        <f>_xlfn.XLOOKUP($B83,W!$E:$E,W!L:L,"N/A",0,1)</f>
        <v>0</v>
      </c>
      <c r="J83" s="47">
        <f>_xlfn.XLOOKUP($B83,W!$E:$E,W!M:M,"N/A",0,1)</f>
        <v>0</v>
      </c>
      <c r="K83" s="47">
        <f>_xlfn.XLOOKUP($B83,W!$E:$E,W!N:N,"N/A",0,1)</f>
        <v>0</v>
      </c>
    </row>
    <row r="84" spans="1:11" ht="405">
      <c r="A84" s="47" t="s">
        <v>4112</v>
      </c>
      <c r="B84" s="47" t="s">
        <v>1234</v>
      </c>
      <c r="C84" s="47" t="str">
        <f>_xlfn.XLOOKUP($B84,W!$E:$E,W!F:F,"N/A",0,1)</f>
        <v>A atividade não compromete a concretização do bom estado ambiental das águas marinhas nem deteriora águas marinhas que já se encontrem em bom estado ambiental, conforme definido no artigo 2.º, ponto (21), do Regulamento (UE) 2020/852 e em conformidade com a Diretiva 2008/56/CE, a qual exige, nomeadamente, que sejam tomadas as medidas adequadas para prevenir ou mitigar os impactos em relação aos descritores estabelecidos no Anexo I daquela Diretiva, tendo em consideração a Decisão da Comissão (UE) 2017/848 relativamente aos critérios e normas metodológicas relevantes para esses descritores.</v>
      </c>
      <c r="D84" s="47" t="str">
        <f>_xlfn.XLOOKUP($B84,W!$E:$E,W!G:G,"N/A",0,1)</f>
        <v>A atividade cumpre as disposições da Diretiva 2000/60/CE. Para atividades em países terceiros, cumpre-se a legislação nacional aplicável ou normas internacionais que persigam objetivos equivalentes de bom estado da água e bom potencial ecológico, através de regras procedimentais e substanciais equivalentes, ou seja, mediante um plano de gestão do uso e proteção da água desenvolvido em consulta com as partes interessadas relevantes, que assegura que:
seja avaliado o impacto das atividades sobre o estado identificado ou potencial ecológico do(s) corpo(s) de água potencialmente afetado(s);
se evite a deterioração ou a impossibilidade de alcançar o bom estado/potencial ecológico;
nos casos em que tal não seja possível, a impossibilidade seja justificada pela ausência de alternativas ambientais melhores, que não sejam desproporcionadamente onerosas ou tecnicamente inviáveis, e sejam tomadas todas as medidas exequíveis para mitigar os impactos adversos sobre o estado do(s) corpo(s) de água.</v>
      </c>
      <c r="E84" s="47" t="str">
        <f>_xlfn.XLOOKUP($B84,W!$E:$E,W!H:H,"N/A",0,1)</f>
        <v>Em particular, e com todos os requisitos estabelecidos no artigo 4.º daquela Diretiva, é efetuada, nos termos do artigo 4.º da Diretiva 2000/60/CE e em particular do n.º 7 desse artigo, uma avaliação de impacte do projeto antes da renovação/construção, para analisar todos os impactos potenciais sobre o estado dos corpos de água na mesma bacia hidrográfica e sobre habitats e espécies protegidas diretamente dependentes da água, considerando, em particular, os corredores de migração, rios com fluxo livre ou ecossistemas próximos de condições não perturbadas.</v>
      </c>
      <c r="F84" s="47" t="str">
        <f>_xlfn.XLOOKUP($B84,W!$E:$E,W!I:I,"N/A",0,1)</f>
        <v>A avaliação baseia-se em dados recentes, completos e fiáveis, incluindo dados de monitorização sobre elementos de qualidade biológica sensíveis a alterações hidromorfológicas, e no estado esperado do corpo de água como resultado das novas atividades, comparando-o com o estado atual. A avaliação considera, em particular, os impactos acumulados do projeto com outras infraestruturas existentes ou planeadas na bacia hidrográfica.</v>
      </c>
      <c r="G84" s="47" t="str">
        <f>_xlfn.XLOOKUP($B84,W!$E:$E,W!J:J,"N/A",0,1)</f>
        <v>Com base nessa avaliação de impacte, estabelece-se que o projeto foi concebido, em termos de design, localização e medidas de mitigação, de forma a cumprir um dos seguintes requisitos:
o projeto não implica qualquer deterioração nem compromete a obtenção do bom estado ou potencial do corpo de água específico a que se refere;
caso o projeto possa deteriorar ou comprometer o bom estado/potencial do corpo de água específico, essa deterioração não é significativa e é justificada por uma avaliação detalhada de custo-benefício que demonstre simultaneamente:
razões de interesse público predominante ou o facto de os benefícios esperados do projeto de infraestrutura de navegação em termos de mitigação ou adaptação às alterações climáticas superarem os custos decorrentes da deterioração do estado da água, afetando o ambiente e a sociedade;
que o interesse público predominante ou os benefícios esperados da atividade não podem, por razões de viabilidade técnica ou custo desproporcionado, ser alcançados por meios alternativos que conduzam a um melhor resultado ambiental (tais como soluções baseadas na natureza, localização alternativa, reabilitação/renovação de infraestruturas existentes ou utilização de tecnologias que não interrompam a continuidade dos rios).</v>
      </c>
      <c r="H84" s="47" t="str">
        <f>_xlfn.XLOOKUP($B84,W!$E:$E,W!K:K,"N/A",0,1)</f>
        <v>São implementadas todas as medidas de mitigação tecnicamente exequíveis e ecologicamente relevantes para reduzir impactos adversos sobre a água, bem como sobre habitats protegidos e espécies diretamente dependentes da água. As medidas de mitigação incluem, quando relevante e dependendo dos ecossistemas naturalmente presentes nos corpos de água afetados:
medidas para assegurar condições tão próximas quanto possível da continuidade não perturbada, incluindo continuidade longitudinal e lateral, caudal ecológico mínimo e fluxo de sedimentos;
medidas para proteger ou melhorar as condições morfológicas e habitats para espécies aquáticas;
medidas para reduzir impactos adversos da eutrofização.
A eficácia dessas medidas é monitorizada no contexto da autorização ou licença que define as condições destinadas a alcançar o bom estado ou potencial do corpo de água afetado.</v>
      </c>
      <c r="I84" s="47" t="str">
        <f>_xlfn.XLOOKUP($B84,W!$E:$E,W!L:L,"N/A",0,1)</f>
        <v>O projeto não compromete permanentemente a obtenção do bom estado/potencial em nenhum dos corpos de água na mesma bacia hidrográfica.</v>
      </c>
      <c r="J84" s="47" t="str">
        <f>_xlfn.XLOOKUP($B84,W!$E:$E,W!M:M,"N/A",0,1)</f>
        <v>Para além das medidas de mitigação referidas, e quando relevante, são implementadas medidas compensatórias para garantir que o projeto não resulte numa deterioração global do estado dos corpos de água na mesma bacia hidrográfica. Isso é conseguido restaurando a continuidade (longitudinal ou lateral) na mesma bacia hidrográfica numa extensão que compense a interrupção de continuidade que o projeto de infraestrutura de navegação possa causar. A compensação inicia-se antes da execução do projeto.</v>
      </c>
      <c r="K84" s="47">
        <f>_xlfn.XLOOKUP($B84,W!$E:$E,W!N:N,"N/A",0,1)</f>
        <v>0</v>
      </c>
    </row>
    <row r="85" spans="1:11" ht="48">
      <c r="A85" s="47" t="s">
        <v>1996</v>
      </c>
      <c r="B85" s="47" t="s">
        <v>1290</v>
      </c>
      <c r="C85" s="47" t="str">
        <f>_xlfn.XLOOKUP($B85,W!$E:$E,W!F:F,"N/A",0,1)</f>
        <v>A atividade cumpre os critérios estabelecidos no Anexo B do presente Anexo. Regulamento 2021/2139 (https://eur-lex.europa.eu/legal-content/PT/TXT/?uri=CELEX:32021R2139), p. 142</v>
      </c>
      <c r="D85" s="47">
        <f>_xlfn.XLOOKUP($B85,W!$E:$E,W!G:G,"N/A",0,1)</f>
        <v>0</v>
      </c>
      <c r="E85" s="47">
        <f>_xlfn.XLOOKUP($B85,W!$E:$E,W!H:H,"N/A",0,1)</f>
        <v>0</v>
      </c>
      <c r="F85" s="47">
        <f>_xlfn.XLOOKUP($B85,W!$E:$E,W!I:I,"N/A",0,1)</f>
        <v>0</v>
      </c>
      <c r="G85" s="47">
        <f>_xlfn.XLOOKUP($B85,W!$E:$E,W!J:J,"N/A",0,1)</f>
        <v>0</v>
      </c>
      <c r="H85" s="47">
        <f>_xlfn.XLOOKUP($B85,W!$E:$E,W!K:K,"N/A",0,1)</f>
        <v>0</v>
      </c>
      <c r="I85" s="47">
        <f>_xlfn.XLOOKUP($B85,W!$E:$E,W!L:L,"N/A",0,1)</f>
        <v>0</v>
      </c>
      <c r="J85" s="47">
        <f>_xlfn.XLOOKUP($B85,W!$E:$E,W!M:M,"N/A",0,1)</f>
        <v>0</v>
      </c>
      <c r="K85" s="47">
        <f>_xlfn.XLOOKUP($B85,W!$E:$E,W!N:N,"N/A",0,1)</f>
        <v>0</v>
      </c>
    </row>
    <row r="86" spans="1:11" ht="48">
      <c r="A86" s="47" t="s">
        <v>4120</v>
      </c>
      <c r="B86" s="47" t="s">
        <v>71</v>
      </c>
      <c r="C86" s="47" t="str">
        <f>_xlfn.XLOOKUP($B86,W!$E:$E,W!F:F,"N/A",0,1)</f>
        <v>A atividade cumpre os critérios estabelecidos no Anexo B do presente Anexo. Regulamento 2021/2139 (https://eur-lex.europa.eu/legal-content/PT/TXT/?uri=CELEX:32021R2139), p. 142</v>
      </c>
      <c r="D86" s="47">
        <f>_xlfn.XLOOKUP($B86,W!$E:$E,W!G:G,"N/A",0,1)</f>
        <v>0</v>
      </c>
      <c r="E86" s="47">
        <f>_xlfn.XLOOKUP($B86,W!$E:$E,W!H:H,"N/A",0,1)</f>
        <v>0</v>
      </c>
      <c r="F86" s="47">
        <f>_xlfn.XLOOKUP($B86,W!$E:$E,W!I:I,"N/A",0,1)</f>
        <v>0</v>
      </c>
      <c r="G86" s="47">
        <f>_xlfn.XLOOKUP($B86,W!$E:$E,W!J:J,"N/A",0,1)</f>
        <v>0</v>
      </c>
      <c r="H86" s="47">
        <f>_xlfn.XLOOKUP($B86,W!$E:$E,W!K:K,"N/A",0,1)</f>
        <v>0</v>
      </c>
      <c r="I86" s="47">
        <f>_xlfn.XLOOKUP($B86,W!$E:$E,W!L:L,"N/A",0,1)</f>
        <v>0</v>
      </c>
      <c r="J86" s="47">
        <f>_xlfn.XLOOKUP($B86,W!$E:$E,W!M:M,"N/A",0,1)</f>
        <v>0</v>
      </c>
      <c r="K86" s="47">
        <f>_xlfn.XLOOKUP($B86,W!$E:$E,W!N:N,"N/A",0,1)</f>
        <v>0</v>
      </c>
    </row>
    <row r="87" spans="1:11" ht="48">
      <c r="A87" s="47" t="s">
        <v>4121</v>
      </c>
      <c r="B87" s="47" t="s">
        <v>71</v>
      </c>
      <c r="C87" s="47" t="str">
        <f>_xlfn.XLOOKUP($B87,W!$E:$E,W!F:F,"N/A",0,1)</f>
        <v>A atividade cumpre os critérios estabelecidos no Anexo B do presente Anexo. Regulamento 2021/2139 (https://eur-lex.europa.eu/legal-content/PT/TXT/?uri=CELEX:32021R2139), p. 142</v>
      </c>
      <c r="D87" s="47">
        <f>_xlfn.XLOOKUP($B87,W!$E:$E,W!G:G,"N/A",0,1)</f>
        <v>0</v>
      </c>
      <c r="E87" s="47">
        <f>_xlfn.XLOOKUP($B87,W!$E:$E,W!H:H,"N/A",0,1)</f>
        <v>0</v>
      </c>
      <c r="F87" s="47">
        <f>_xlfn.XLOOKUP($B87,W!$E:$E,W!I:I,"N/A",0,1)</f>
        <v>0</v>
      </c>
      <c r="G87" s="47">
        <f>_xlfn.XLOOKUP($B87,W!$E:$E,W!J:J,"N/A",0,1)</f>
        <v>0</v>
      </c>
      <c r="H87" s="47">
        <f>_xlfn.XLOOKUP($B87,W!$E:$E,W!K:K,"N/A",0,1)</f>
        <v>0</v>
      </c>
      <c r="I87" s="47">
        <f>_xlfn.XLOOKUP($B87,W!$E:$E,W!L:L,"N/A",0,1)</f>
        <v>0</v>
      </c>
      <c r="J87" s="47">
        <f>_xlfn.XLOOKUP($B87,W!$E:$E,W!M:M,"N/A",0,1)</f>
        <v>0</v>
      </c>
      <c r="K87" s="47">
        <f>_xlfn.XLOOKUP($B87,W!$E:$E,W!N:N,"N/A",0,1)</f>
        <v>0</v>
      </c>
    </row>
    <row r="88" spans="1:11" ht="48">
      <c r="A88" s="47" t="s">
        <v>4122</v>
      </c>
      <c r="B88" s="47" t="s">
        <v>71</v>
      </c>
      <c r="C88" s="47" t="str">
        <f>_xlfn.XLOOKUP($B88,W!$E:$E,W!F:F,"N/A",0,1)</f>
        <v>A atividade cumpre os critérios estabelecidos no Anexo B do presente Anexo. Regulamento 2021/2139 (https://eur-lex.europa.eu/legal-content/PT/TXT/?uri=CELEX:32021R2139), p. 142</v>
      </c>
      <c r="D88" s="47">
        <f>_xlfn.XLOOKUP($B88,W!$E:$E,W!G:G,"N/A",0,1)</f>
        <v>0</v>
      </c>
      <c r="E88" s="47">
        <f>_xlfn.XLOOKUP($B88,W!$E:$E,W!H:H,"N/A",0,1)</f>
        <v>0</v>
      </c>
      <c r="F88" s="47">
        <f>_xlfn.XLOOKUP($B88,W!$E:$E,W!I:I,"N/A",0,1)</f>
        <v>0</v>
      </c>
      <c r="G88" s="47">
        <f>_xlfn.XLOOKUP($B88,W!$E:$E,W!J:J,"N/A",0,1)</f>
        <v>0</v>
      </c>
      <c r="H88" s="47">
        <f>_xlfn.XLOOKUP($B88,W!$E:$E,W!K:K,"N/A",0,1)</f>
        <v>0</v>
      </c>
      <c r="I88" s="47">
        <f>_xlfn.XLOOKUP($B88,W!$E:$E,W!L:L,"N/A",0,1)</f>
        <v>0</v>
      </c>
      <c r="J88" s="47">
        <f>_xlfn.XLOOKUP($B88,W!$E:$E,W!M:M,"N/A",0,1)</f>
        <v>0</v>
      </c>
      <c r="K88" s="47">
        <f>_xlfn.XLOOKUP($B88,W!$E:$E,W!N:N,"N/A",0,1)</f>
        <v>0</v>
      </c>
    </row>
    <row r="89" spans="1:11" ht="48">
      <c r="A89" s="47" t="s">
        <v>4123</v>
      </c>
      <c r="B89" s="47" t="s">
        <v>71</v>
      </c>
      <c r="C89" s="47" t="str">
        <f>_xlfn.XLOOKUP($B89,W!$E:$E,W!F:F,"N/A",0,1)</f>
        <v>A atividade cumpre os critérios estabelecidos no Anexo B do presente Anexo. Regulamento 2021/2139 (https://eur-lex.europa.eu/legal-content/PT/TXT/?uri=CELEX:32021R2139), p. 142</v>
      </c>
      <c r="D89" s="47">
        <f>_xlfn.XLOOKUP($B89,W!$E:$E,W!G:G,"N/A",0,1)</f>
        <v>0</v>
      </c>
      <c r="E89" s="47">
        <f>_xlfn.XLOOKUP($B89,W!$E:$E,W!H:H,"N/A",0,1)</f>
        <v>0</v>
      </c>
      <c r="F89" s="47">
        <f>_xlfn.XLOOKUP($B89,W!$E:$E,W!I:I,"N/A",0,1)</f>
        <v>0</v>
      </c>
      <c r="G89" s="47">
        <f>_xlfn.XLOOKUP($B89,W!$E:$E,W!J:J,"N/A",0,1)</f>
        <v>0</v>
      </c>
      <c r="H89" s="47">
        <f>_xlfn.XLOOKUP($B89,W!$E:$E,W!K:K,"N/A",0,1)</f>
        <v>0</v>
      </c>
      <c r="I89" s="47">
        <f>_xlfn.XLOOKUP($B89,W!$E:$E,W!L:L,"N/A",0,1)</f>
        <v>0</v>
      </c>
      <c r="J89" s="47">
        <f>_xlfn.XLOOKUP($B89,W!$E:$E,W!M:M,"N/A",0,1)</f>
        <v>0</v>
      </c>
      <c r="K89" s="47">
        <f>_xlfn.XLOOKUP($B89,W!$E:$E,W!N:N,"N/A",0,1)</f>
        <v>0</v>
      </c>
    </row>
    <row r="90" spans="1:11" ht="132">
      <c r="A90" s="47" t="s">
        <v>4124</v>
      </c>
      <c r="B90" s="47" t="s">
        <v>1329</v>
      </c>
      <c r="C90" s="47" t="str">
        <f>_xlfn.XLOOKUP($B90,W!$E:$E,W!F:F,"N/A",0,1)</f>
        <v>A atividade cumpre os critérios estabelecidos no Anexo B do presente Anexo. Regulamento 2021/2139 (https://eur-lex.europa.eu/legal-content/PT/TXT/?uri=CELEX:32021R2139), p. 142</v>
      </c>
      <c r="D90" s="47" t="str">
        <f>_xlfn.XLOOKUP($B90,W!$E:$E,W!G:G,"N/A",0,1)</f>
        <v>São aplicadas técnicas relevantes para a proteção dos recursos hídricos e marinhos, conforme estabelecido nas conclusões sobre as melhores técnicas disponíveis (MTD) para o tratamento de resíduos(55)Decisão de Execução (UE) 2018/1147 da Comissão, de 10 de agosto de 2018, que estabelece as conclusões sobre as melhores técnicas disponíveis (MTD) para o tratamento de resíduos, ao abrigo da Diretiva 2010/75/UE do Parlamento Europeu e do Conselho (JO L 208, 17.8.2018, p. 38-90).</v>
      </c>
      <c r="E90" s="47">
        <f>_xlfn.XLOOKUP($B90,W!$E:$E,W!H:H,"N/A",0,1)</f>
        <v>0</v>
      </c>
      <c r="F90" s="47">
        <f>_xlfn.XLOOKUP($B90,W!$E:$E,W!I:I,"N/A",0,1)</f>
        <v>0</v>
      </c>
      <c r="G90" s="47">
        <f>_xlfn.XLOOKUP($B90,W!$E:$E,W!J:J,"N/A",0,1)</f>
        <v>0</v>
      </c>
      <c r="H90" s="47">
        <f>_xlfn.XLOOKUP($B90,W!$E:$E,W!K:K,"N/A",0,1)</f>
        <v>0</v>
      </c>
      <c r="I90" s="47">
        <f>_xlfn.XLOOKUP($B90,W!$E:$E,W!L:L,"N/A",0,1)</f>
        <v>0</v>
      </c>
      <c r="J90" s="47">
        <f>_xlfn.XLOOKUP($B90,W!$E:$E,W!M:M,"N/A",0,1)</f>
        <v>0</v>
      </c>
      <c r="K90" s="47">
        <f>_xlfn.XLOOKUP($B90,W!$E:$E,W!N:N,"N/A",0,1)</f>
        <v>0</v>
      </c>
    </row>
    <row r="91" spans="1:11" ht="48">
      <c r="A91" s="47" t="s">
        <v>4125</v>
      </c>
      <c r="B91" s="47" t="s">
        <v>71</v>
      </c>
      <c r="C91" s="47" t="str">
        <f>_xlfn.XLOOKUP($B91,W!$E:$E,W!F:F,"N/A",0,1)</f>
        <v>A atividade cumpre os critérios estabelecidos no Anexo B do presente Anexo. Regulamento 2021/2139 (https://eur-lex.europa.eu/legal-content/PT/TXT/?uri=CELEX:32021R2139), p. 142</v>
      </c>
      <c r="D91" s="47">
        <f>_xlfn.XLOOKUP($B91,W!$E:$E,W!G:G,"N/A",0,1)</f>
        <v>0</v>
      </c>
      <c r="E91" s="47">
        <f>_xlfn.XLOOKUP($B91,W!$E:$E,W!H:H,"N/A",0,1)</f>
        <v>0</v>
      </c>
      <c r="F91" s="47">
        <f>_xlfn.XLOOKUP($B91,W!$E:$E,W!I:I,"N/A",0,1)</f>
        <v>0</v>
      </c>
      <c r="G91" s="47">
        <f>_xlfn.XLOOKUP($B91,W!$E:$E,W!J:J,"N/A",0,1)</f>
        <v>0</v>
      </c>
      <c r="H91" s="47">
        <f>_xlfn.XLOOKUP($B91,W!$E:$E,W!K:K,"N/A",0,1)</f>
        <v>0</v>
      </c>
      <c r="I91" s="47">
        <f>_xlfn.XLOOKUP($B91,W!$E:$E,W!L:L,"N/A",0,1)</f>
        <v>0</v>
      </c>
      <c r="J91" s="47">
        <f>_xlfn.XLOOKUP($B91,W!$E:$E,W!M:M,"N/A",0,1)</f>
        <v>0</v>
      </c>
      <c r="K91" s="47">
        <f>_xlfn.XLOOKUP($B91,W!$E:$E,W!N:N,"N/A",0,1)</f>
        <v>0</v>
      </c>
    </row>
    <row r="92" spans="1:11" ht="48">
      <c r="A92" s="47" t="s">
        <v>4126</v>
      </c>
      <c r="B92" s="47" t="s">
        <v>71</v>
      </c>
      <c r="C92" s="47" t="str">
        <f>_xlfn.XLOOKUP($B92,W!$E:$E,W!F:F,"N/A",0,1)</f>
        <v>A atividade cumpre os critérios estabelecidos no Anexo B do presente Anexo. Regulamento 2021/2139 (https://eur-lex.europa.eu/legal-content/PT/TXT/?uri=CELEX:32021R2139), p. 142</v>
      </c>
      <c r="D92" s="47">
        <f>_xlfn.XLOOKUP($B92,W!$E:$E,W!G:G,"N/A",0,1)</f>
        <v>0</v>
      </c>
      <c r="E92" s="47">
        <f>_xlfn.XLOOKUP($B92,W!$E:$E,W!H:H,"N/A",0,1)</f>
        <v>0</v>
      </c>
      <c r="F92" s="47">
        <f>_xlfn.XLOOKUP($B92,W!$E:$E,W!I:I,"N/A",0,1)</f>
        <v>0</v>
      </c>
      <c r="G92" s="47">
        <f>_xlfn.XLOOKUP($B92,W!$E:$E,W!J:J,"N/A",0,1)</f>
        <v>0</v>
      </c>
      <c r="H92" s="47">
        <f>_xlfn.XLOOKUP($B92,W!$E:$E,W!K:K,"N/A",0,1)</f>
        <v>0</v>
      </c>
      <c r="I92" s="47">
        <f>_xlfn.XLOOKUP($B92,W!$E:$E,W!L:L,"N/A",0,1)</f>
        <v>0</v>
      </c>
      <c r="J92" s="47">
        <f>_xlfn.XLOOKUP($B92,W!$E:$E,W!M:M,"N/A",0,1)</f>
        <v>0</v>
      </c>
      <c r="K92" s="47">
        <f>_xlfn.XLOOKUP($B92,W!$E:$E,W!N:N,"N/A",0,1)</f>
        <v>0</v>
      </c>
    </row>
    <row r="93" spans="1:11" ht="48">
      <c r="A93" s="47" t="s">
        <v>4127</v>
      </c>
      <c r="B93" s="47" t="s">
        <v>71</v>
      </c>
      <c r="C93" s="47" t="str">
        <f>_xlfn.XLOOKUP($B93,W!$E:$E,W!F:F,"N/A",0,1)</f>
        <v>A atividade cumpre os critérios estabelecidos no Anexo B do presente Anexo. Regulamento 2021/2139 (https://eur-lex.europa.eu/legal-content/PT/TXT/?uri=CELEX:32021R2139), p. 142</v>
      </c>
      <c r="D93" s="47">
        <f>_xlfn.XLOOKUP($B93,W!$E:$E,W!G:G,"N/A",0,1)</f>
        <v>0</v>
      </c>
      <c r="E93" s="47">
        <f>_xlfn.XLOOKUP($B93,W!$E:$E,W!H:H,"N/A",0,1)</f>
        <v>0</v>
      </c>
      <c r="F93" s="47">
        <f>_xlfn.XLOOKUP($B93,W!$E:$E,W!I:I,"N/A",0,1)</f>
        <v>0</v>
      </c>
      <c r="G93" s="47">
        <f>_xlfn.XLOOKUP($B93,W!$E:$E,W!J:J,"N/A",0,1)</f>
        <v>0</v>
      </c>
      <c r="H93" s="47">
        <f>_xlfn.XLOOKUP($B93,W!$E:$E,W!K:K,"N/A",0,1)</f>
        <v>0</v>
      </c>
      <c r="I93" s="47">
        <f>_xlfn.XLOOKUP($B93,W!$E:$E,W!L:L,"N/A",0,1)</f>
        <v>0</v>
      </c>
      <c r="J93" s="47">
        <f>_xlfn.XLOOKUP($B93,W!$E:$E,W!M:M,"N/A",0,1)</f>
        <v>0</v>
      </c>
      <c r="K93" s="47">
        <f>_xlfn.XLOOKUP($B93,W!$E:$E,W!N:N,"N/A",0,1)</f>
        <v>0</v>
      </c>
    </row>
    <row r="94" spans="1:11" ht="48">
      <c r="A94" s="47" t="s">
        <v>4128</v>
      </c>
      <c r="B94" s="47" t="s">
        <v>71</v>
      </c>
      <c r="C94" s="47" t="str">
        <f>_xlfn.XLOOKUP($B94,W!$E:$E,W!F:F,"N/A",0,1)</f>
        <v>A atividade cumpre os critérios estabelecidos no Anexo B do presente Anexo. Regulamento 2021/2139 (https://eur-lex.europa.eu/legal-content/PT/TXT/?uri=CELEX:32021R2139), p. 142</v>
      </c>
      <c r="D94" s="47">
        <f>_xlfn.XLOOKUP($B94,W!$E:$E,W!G:G,"N/A",0,1)</f>
        <v>0</v>
      </c>
      <c r="E94" s="47">
        <f>_xlfn.XLOOKUP($B94,W!$E:$E,W!H:H,"N/A",0,1)</f>
        <v>0</v>
      </c>
      <c r="F94" s="47">
        <f>_xlfn.XLOOKUP($B94,W!$E:$E,W!I:I,"N/A",0,1)</f>
        <v>0</v>
      </c>
      <c r="G94" s="47">
        <f>_xlfn.XLOOKUP($B94,W!$E:$E,W!J:J,"N/A",0,1)</f>
        <v>0</v>
      </c>
      <c r="H94" s="47">
        <f>_xlfn.XLOOKUP($B94,W!$E:$E,W!K:K,"N/A",0,1)</f>
        <v>0</v>
      </c>
      <c r="I94" s="47">
        <f>_xlfn.XLOOKUP($B94,W!$E:$E,W!L:L,"N/A",0,1)</f>
        <v>0</v>
      </c>
      <c r="J94" s="47">
        <f>_xlfn.XLOOKUP($B94,W!$E:$E,W!M:M,"N/A",0,1)</f>
        <v>0</v>
      </c>
      <c r="K94" s="47">
        <f>_xlfn.XLOOKUP($B94,W!$E:$E,W!N:N,"N/A",0,1)</f>
        <v>0</v>
      </c>
    </row>
    <row r="95" spans="1:11" ht="48">
      <c r="A95" s="47" t="s">
        <v>4129</v>
      </c>
      <c r="B95" s="47" t="s">
        <v>71</v>
      </c>
      <c r="C95" s="47" t="str">
        <f>_xlfn.XLOOKUP($B95,W!$E:$E,W!F:F,"N/A",0,1)</f>
        <v>A atividade cumpre os critérios estabelecidos no Anexo B do presente Anexo. Regulamento 2021/2139 (https://eur-lex.europa.eu/legal-content/PT/TXT/?uri=CELEX:32021R2139), p. 142</v>
      </c>
      <c r="D95" s="47">
        <f>_xlfn.XLOOKUP($B95,W!$E:$E,W!G:G,"N/A",0,1)</f>
        <v>0</v>
      </c>
      <c r="E95" s="47">
        <f>_xlfn.XLOOKUP($B95,W!$E:$E,W!H:H,"N/A",0,1)</f>
        <v>0</v>
      </c>
      <c r="F95" s="47">
        <f>_xlfn.XLOOKUP($B95,W!$E:$E,W!I:I,"N/A",0,1)</f>
        <v>0</v>
      </c>
      <c r="G95" s="47">
        <f>_xlfn.XLOOKUP($B95,W!$E:$E,W!J:J,"N/A",0,1)</f>
        <v>0</v>
      </c>
      <c r="H95" s="47">
        <f>_xlfn.XLOOKUP($B95,W!$E:$E,W!K:K,"N/A",0,1)</f>
        <v>0</v>
      </c>
      <c r="I95" s="47">
        <f>_xlfn.XLOOKUP($B95,W!$E:$E,W!L:L,"N/A",0,1)</f>
        <v>0</v>
      </c>
      <c r="J95" s="47">
        <f>_xlfn.XLOOKUP($B95,W!$E:$E,W!M:M,"N/A",0,1)</f>
        <v>0</v>
      </c>
      <c r="K95" s="47">
        <f>_xlfn.XLOOKUP($B95,W!$E:$E,W!N:N,"N/A",0,1)</f>
        <v>0</v>
      </c>
    </row>
    <row r="96" spans="1:11" ht="48">
      <c r="A96" s="47" t="s">
        <v>4130</v>
      </c>
      <c r="B96" s="47" t="s">
        <v>71</v>
      </c>
      <c r="C96" s="47" t="str">
        <f>_xlfn.XLOOKUP($B96,W!$E:$E,W!F:F,"N/A",0,1)</f>
        <v>A atividade cumpre os critérios estabelecidos no Anexo B do presente Anexo. Regulamento 2021/2139 (https://eur-lex.europa.eu/legal-content/PT/TXT/?uri=CELEX:32021R2139), p. 142</v>
      </c>
      <c r="D96" s="47">
        <f>_xlfn.XLOOKUP($B96,W!$E:$E,W!G:G,"N/A",0,1)</f>
        <v>0</v>
      </c>
      <c r="E96" s="47">
        <f>_xlfn.XLOOKUP($B96,W!$E:$E,W!H:H,"N/A",0,1)</f>
        <v>0</v>
      </c>
      <c r="F96" s="47">
        <f>_xlfn.XLOOKUP($B96,W!$E:$E,W!I:I,"N/A",0,1)</f>
        <v>0</v>
      </c>
      <c r="G96" s="47">
        <f>_xlfn.XLOOKUP($B96,W!$E:$E,W!J:J,"N/A",0,1)</f>
        <v>0</v>
      </c>
      <c r="H96" s="47">
        <f>_xlfn.XLOOKUP($B96,W!$E:$E,W!K:K,"N/A",0,1)</f>
        <v>0</v>
      </c>
      <c r="I96" s="47">
        <f>_xlfn.XLOOKUP($B96,W!$E:$E,W!L:L,"N/A",0,1)</f>
        <v>0</v>
      </c>
      <c r="J96" s="47">
        <f>_xlfn.XLOOKUP($B96,W!$E:$E,W!M:M,"N/A",0,1)</f>
        <v>0</v>
      </c>
      <c r="K96" s="47">
        <f>_xlfn.XLOOKUP($B96,W!$E:$E,W!N:N,"N/A",0,1)</f>
        <v>0</v>
      </c>
    </row>
    <row r="97" spans="1:11" ht="48">
      <c r="A97" s="47" t="s">
        <v>4131</v>
      </c>
      <c r="B97" s="47" t="s">
        <v>71</v>
      </c>
      <c r="C97" s="47" t="str">
        <f>_xlfn.XLOOKUP($B97,W!$E:$E,W!F:F,"N/A",0,1)</f>
        <v>A atividade cumpre os critérios estabelecidos no Anexo B do presente Anexo. Regulamento 2021/2139 (https://eur-lex.europa.eu/legal-content/PT/TXT/?uri=CELEX:32021R2139), p. 142</v>
      </c>
      <c r="D97" s="47">
        <f>_xlfn.XLOOKUP($B97,W!$E:$E,W!G:G,"N/A",0,1)</f>
        <v>0</v>
      </c>
      <c r="E97" s="47">
        <f>_xlfn.XLOOKUP($B97,W!$E:$E,W!H:H,"N/A",0,1)</f>
        <v>0</v>
      </c>
      <c r="F97" s="47">
        <f>_xlfn.XLOOKUP($B97,W!$E:$E,W!I:I,"N/A",0,1)</f>
        <v>0</v>
      </c>
      <c r="G97" s="47">
        <f>_xlfn.XLOOKUP($B97,W!$E:$E,W!J:J,"N/A",0,1)</f>
        <v>0</v>
      </c>
      <c r="H97" s="47">
        <f>_xlfn.XLOOKUP($B97,W!$E:$E,W!K:K,"N/A",0,1)</f>
        <v>0</v>
      </c>
      <c r="I97" s="47">
        <f>_xlfn.XLOOKUP($B97,W!$E:$E,W!L:L,"N/A",0,1)</f>
        <v>0</v>
      </c>
      <c r="J97" s="47">
        <f>_xlfn.XLOOKUP($B97,W!$E:$E,W!M:M,"N/A",0,1)</f>
        <v>0</v>
      </c>
      <c r="K97" s="47">
        <f>_xlfn.XLOOKUP($B97,W!$E:$E,W!N:N,"N/A",0,1)</f>
        <v>0</v>
      </c>
    </row>
    <row r="98" spans="1:11" ht="48">
      <c r="A98" s="47" t="s">
        <v>4132</v>
      </c>
      <c r="B98" s="47" t="s">
        <v>71</v>
      </c>
      <c r="C98" s="47" t="str">
        <f>_xlfn.XLOOKUP($B98,W!$E:$E,W!F:F,"N/A",0,1)</f>
        <v>A atividade cumpre os critérios estabelecidos no Anexo B do presente Anexo. Regulamento 2021/2139 (https://eur-lex.europa.eu/legal-content/PT/TXT/?uri=CELEX:32021R2139), p. 142</v>
      </c>
      <c r="D98" s="47">
        <f>_xlfn.XLOOKUP($B98,W!$E:$E,W!G:G,"N/A",0,1)</f>
        <v>0</v>
      </c>
      <c r="E98" s="47">
        <f>_xlfn.XLOOKUP($B98,W!$E:$E,W!H:H,"N/A",0,1)</f>
        <v>0</v>
      </c>
      <c r="F98" s="47">
        <f>_xlfn.XLOOKUP($B98,W!$E:$E,W!I:I,"N/A",0,1)</f>
        <v>0</v>
      </c>
      <c r="G98" s="47">
        <f>_xlfn.XLOOKUP($B98,W!$E:$E,W!J:J,"N/A",0,1)</f>
        <v>0</v>
      </c>
      <c r="H98" s="47">
        <f>_xlfn.XLOOKUP($B98,W!$E:$E,W!K:K,"N/A",0,1)</f>
        <v>0</v>
      </c>
      <c r="I98" s="47">
        <f>_xlfn.XLOOKUP($B98,W!$E:$E,W!L:L,"N/A",0,1)</f>
        <v>0</v>
      </c>
      <c r="J98" s="47">
        <f>_xlfn.XLOOKUP($B98,W!$E:$E,W!M:M,"N/A",0,1)</f>
        <v>0</v>
      </c>
      <c r="K98" s="47">
        <f>_xlfn.XLOOKUP($B98,W!$E:$E,W!N:N,"N/A",0,1)</f>
        <v>0</v>
      </c>
    </row>
    <row r="99" spans="1:11" ht="48">
      <c r="A99" s="47" t="s">
        <v>4133</v>
      </c>
      <c r="B99" s="47" t="s">
        <v>71</v>
      </c>
      <c r="C99" s="47" t="str">
        <f>_xlfn.XLOOKUP($B99,W!$E:$E,W!F:F,"N/A",0,1)</f>
        <v>A atividade cumpre os critérios estabelecidos no Anexo B do presente Anexo. Regulamento 2021/2139 (https://eur-lex.europa.eu/legal-content/PT/TXT/?uri=CELEX:32021R2139), p. 142</v>
      </c>
      <c r="D99" s="47">
        <f>_xlfn.XLOOKUP($B99,W!$E:$E,W!G:G,"N/A",0,1)</f>
        <v>0</v>
      </c>
      <c r="E99" s="47">
        <f>_xlfn.XLOOKUP($B99,W!$E:$E,W!H:H,"N/A",0,1)</f>
        <v>0</v>
      </c>
      <c r="F99" s="47">
        <f>_xlfn.XLOOKUP($B99,W!$E:$E,W!I:I,"N/A",0,1)</f>
        <v>0</v>
      </c>
      <c r="G99" s="47">
        <f>_xlfn.XLOOKUP($B99,W!$E:$E,W!J:J,"N/A",0,1)</f>
        <v>0</v>
      </c>
      <c r="H99" s="47">
        <f>_xlfn.XLOOKUP($B99,W!$E:$E,W!K:K,"N/A",0,1)</f>
        <v>0</v>
      </c>
      <c r="I99" s="47">
        <f>_xlfn.XLOOKUP($B99,W!$E:$E,W!L:L,"N/A",0,1)</f>
        <v>0</v>
      </c>
      <c r="J99" s="47">
        <f>_xlfn.XLOOKUP($B99,W!$E:$E,W!M:M,"N/A",0,1)</f>
        <v>0</v>
      </c>
      <c r="K99" s="47">
        <f>_xlfn.XLOOKUP($B99,W!$E:$E,W!N:N,"N/A",0,1)</f>
        <v>0</v>
      </c>
    </row>
    <row r="100" spans="1:11" ht="48">
      <c r="A100" s="47" t="s">
        <v>4134</v>
      </c>
      <c r="B100" s="47" t="s">
        <v>71</v>
      </c>
      <c r="C100" s="47" t="str">
        <f>_xlfn.XLOOKUP($B100,W!$E:$E,W!F:F,"N/A",0,1)</f>
        <v>A atividade cumpre os critérios estabelecidos no Anexo B do presente Anexo. Regulamento 2021/2139 (https://eur-lex.europa.eu/legal-content/PT/TXT/?uri=CELEX:32021R2139), p. 142</v>
      </c>
      <c r="D100" s="47">
        <f>_xlfn.XLOOKUP($B100,W!$E:$E,W!G:G,"N/A",0,1)</f>
        <v>0</v>
      </c>
      <c r="E100" s="47">
        <f>_xlfn.XLOOKUP($B100,W!$E:$E,W!H:H,"N/A",0,1)</f>
        <v>0</v>
      </c>
      <c r="F100" s="47">
        <f>_xlfn.XLOOKUP($B100,W!$E:$E,W!I:I,"N/A",0,1)</f>
        <v>0</v>
      </c>
      <c r="G100" s="47">
        <f>_xlfn.XLOOKUP($B100,W!$E:$E,W!J:J,"N/A",0,1)</f>
        <v>0</v>
      </c>
      <c r="H100" s="47">
        <f>_xlfn.XLOOKUP($B100,W!$E:$E,W!K:K,"N/A",0,1)</f>
        <v>0</v>
      </c>
      <c r="I100" s="47">
        <f>_xlfn.XLOOKUP($B100,W!$E:$E,W!L:L,"N/A",0,1)</f>
        <v>0</v>
      </c>
      <c r="J100" s="47">
        <f>_xlfn.XLOOKUP($B100,W!$E:$E,W!M:M,"N/A",0,1)</f>
        <v>0</v>
      </c>
      <c r="K100" s="47">
        <f>_xlfn.XLOOKUP($B100,W!$E:$E,W!N:N,"N/A",0,1)</f>
        <v>0</v>
      </c>
    </row>
    <row r="101" spans="1:11" ht="48">
      <c r="A101" s="47" t="s">
        <v>4135</v>
      </c>
      <c r="B101" s="47" t="s">
        <v>71</v>
      </c>
      <c r="C101" s="47" t="str">
        <f>_xlfn.XLOOKUP($B101,W!$E:$E,W!F:F,"N/A",0,1)</f>
        <v>A atividade cumpre os critérios estabelecidos no Anexo B do presente Anexo. Regulamento 2021/2139 (https://eur-lex.europa.eu/legal-content/PT/TXT/?uri=CELEX:32021R2139), p. 142</v>
      </c>
      <c r="D101" s="47">
        <f>_xlfn.XLOOKUP($B101,W!$E:$E,W!G:G,"N/A",0,1)</f>
        <v>0</v>
      </c>
      <c r="E101" s="47">
        <f>_xlfn.XLOOKUP($B101,W!$E:$E,W!H:H,"N/A",0,1)</f>
        <v>0</v>
      </c>
      <c r="F101" s="47">
        <f>_xlfn.XLOOKUP($B101,W!$E:$E,W!I:I,"N/A",0,1)</f>
        <v>0</v>
      </c>
      <c r="G101" s="47">
        <f>_xlfn.XLOOKUP($B101,W!$E:$E,W!J:J,"N/A",0,1)</f>
        <v>0</v>
      </c>
      <c r="H101" s="47">
        <f>_xlfn.XLOOKUP($B101,W!$E:$E,W!K:K,"N/A",0,1)</f>
        <v>0</v>
      </c>
      <c r="I101" s="47">
        <f>_xlfn.XLOOKUP($B101,W!$E:$E,W!L:L,"N/A",0,1)</f>
        <v>0</v>
      </c>
      <c r="J101" s="47">
        <f>_xlfn.XLOOKUP($B101,W!$E:$E,W!M:M,"N/A",0,1)</f>
        <v>0</v>
      </c>
      <c r="K101" s="47">
        <f>_xlfn.XLOOKUP($B101,W!$E:$E,W!N:N,"N/A",0,1)</f>
        <v>0</v>
      </c>
    </row>
    <row r="102" spans="1:11" ht="48">
      <c r="A102" s="47" t="s">
        <v>4136</v>
      </c>
      <c r="B102" s="47" t="s">
        <v>71</v>
      </c>
      <c r="C102" s="47" t="str">
        <f>_xlfn.XLOOKUP($B102,W!$E:$E,W!F:F,"N/A",0,1)</f>
        <v>A atividade cumpre os critérios estabelecidos no Anexo B do presente Anexo. Regulamento 2021/2139 (https://eur-lex.europa.eu/legal-content/PT/TXT/?uri=CELEX:32021R2139), p. 142</v>
      </c>
      <c r="D102" s="47">
        <f>_xlfn.XLOOKUP($B102,W!$E:$E,W!G:G,"N/A",0,1)</f>
        <v>0</v>
      </c>
      <c r="E102" s="47">
        <f>_xlfn.XLOOKUP($B102,W!$E:$E,W!H:H,"N/A",0,1)</f>
        <v>0</v>
      </c>
      <c r="F102" s="47">
        <f>_xlfn.XLOOKUP($B102,W!$E:$E,W!I:I,"N/A",0,1)</f>
        <v>0</v>
      </c>
      <c r="G102" s="47">
        <f>_xlfn.XLOOKUP($B102,W!$E:$E,W!J:J,"N/A",0,1)</f>
        <v>0</v>
      </c>
      <c r="H102" s="47">
        <f>_xlfn.XLOOKUP($B102,W!$E:$E,W!K:K,"N/A",0,1)</f>
        <v>0</v>
      </c>
      <c r="I102" s="47">
        <f>_xlfn.XLOOKUP($B102,W!$E:$E,W!L:L,"N/A",0,1)</f>
        <v>0</v>
      </c>
      <c r="J102" s="47">
        <f>_xlfn.XLOOKUP($B102,W!$E:$E,W!M:M,"N/A",0,1)</f>
        <v>0</v>
      </c>
      <c r="K102" s="47">
        <f>_xlfn.XLOOKUP($B102,W!$E:$E,W!N:N,"N/A",0,1)</f>
        <v>0</v>
      </c>
    </row>
    <row r="103" spans="1:11" ht="48">
      <c r="A103" s="47" t="s">
        <v>4137</v>
      </c>
      <c r="B103" s="47" t="s">
        <v>71</v>
      </c>
      <c r="C103" s="47" t="str">
        <f>_xlfn.XLOOKUP($B103,W!$E:$E,W!F:F,"N/A",0,1)</f>
        <v>A atividade cumpre os critérios estabelecidos no Anexo B do presente Anexo. Regulamento 2021/2139 (https://eur-lex.europa.eu/legal-content/PT/TXT/?uri=CELEX:32021R2139), p. 142</v>
      </c>
      <c r="D103" s="47">
        <f>_xlfn.XLOOKUP($B103,W!$E:$E,W!G:G,"N/A",0,1)</f>
        <v>0</v>
      </c>
      <c r="E103" s="47">
        <f>_xlfn.XLOOKUP($B103,W!$E:$E,W!H:H,"N/A",0,1)</f>
        <v>0</v>
      </c>
      <c r="F103" s="47">
        <f>_xlfn.XLOOKUP($B103,W!$E:$E,W!I:I,"N/A",0,1)</f>
        <v>0</v>
      </c>
      <c r="G103" s="47">
        <f>_xlfn.XLOOKUP($B103,W!$E:$E,W!J:J,"N/A",0,1)</f>
        <v>0</v>
      </c>
      <c r="H103" s="47">
        <f>_xlfn.XLOOKUP($B103,W!$E:$E,W!K:K,"N/A",0,1)</f>
        <v>0</v>
      </c>
      <c r="I103" s="47">
        <f>_xlfn.XLOOKUP($B103,W!$E:$E,W!L:L,"N/A",0,1)</f>
        <v>0</v>
      </c>
      <c r="J103" s="47">
        <f>_xlfn.XLOOKUP($B103,W!$E:$E,W!M:M,"N/A",0,1)</f>
        <v>0</v>
      </c>
      <c r="K103" s="47">
        <f>_xlfn.XLOOKUP($B103,W!$E:$E,W!N:N,"N/A",0,1)</f>
        <v>0</v>
      </c>
    </row>
    <row r="104" spans="1:11" ht="228">
      <c r="A104" s="47" t="s">
        <v>4138</v>
      </c>
      <c r="B104" s="47" t="s">
        <v>1448</v>
      </c>
      <c r="C104" s="47" t="str">
        <f>_xlfn.XLOOKUP($B104,W!$E:$E,W!F:F,"N/A",0,1)</f>
        <v>Tratamento de águas residuais: O desempenho dos processos de tratamento de águas residuais realizados pela instalação de fabrico ou em seu nome não conduz a qualquer deterioração dos corpos de água e recursos marinhos.</v>
      </c>
      <c r="D104" s="47" t="str">
        <f>_xlfn.XLOOKUP($B104,W!$E:$E,W!G:G,"N/A",0,1)</f>
        <v>Quando as atividades se enquadram no seu âmbito, cumprem os requisitos das Diretivas 91/271/CEE, 2008/105/CE, 2006/118/CE, 2010/75/UE, 2000/60/CE, (UE) 2020/2184, 76/160/CEE, 2008/56/CE e 2011/92/UE.</v>
      </c>
      <c r="E104" s="47" t="str">
        <f>_xlfn.XLOOKUP($B104,W!$E:$E,W!H:H,"N/A",0,1)</f>
        <v>A atividade implementa as melhores práticas especificadas no “Best Environmental Management Practice for the Public Administration Sector” do Centro Comum de Investigação e Centro Comum de Investigação, Best Environmental Management Practice for the Public Administration Sector, 2019, versão de [data de adoção] disponível em: https://op.europa.eu/en/publication-detail/-/publication/6063f857-7789-11e9-9f05-01aa75ed71a1/language-en.</v>
      </c>
      <c r="F104" s="47" t="str">
        <f>_xlfn.XLOOKUP($B104,W!$E:$E,W!I:I,"N/A",0,1)</f>
        <v>Quando o tratamento de águas residuais é realizado por uma estação de tratamento de águas residuais urbanas em nome da instalação de fabrico, garante-se que: a carga de poluentes libertada pela instalação de fabrico não tem efeito negativo no processo de tratamento da estação urbana; a carga e características dos poluentes não colocam qualquer risco ou dano à saúde do pessoal que trabalha nas estações de tratamento de águas residuais; a estação de tratamento de águas residuais urbanas é projetada e equipada adequadamente para reduzir as substâncias poluentes libertadas; a carga global dos poluentes em causa descarregada para o corpo de água não aumenta em comparação com a situação em que as emissões da instalação permanecessem em conformidade com os valores limite de emissão estabelecidos para libertações diretas; a utilidade do lodo residual para a (re)reciclagem de nutrientes não é afetada.</v>
      </c>
      <c r="G104" s="47" t="str">
        <f>_xlfn.XLOOKUP($B104,W!$E:$E,W!J:J,"N/A",0,1)</f>
        <v>Para instalações em que limites adicionais de poluentes ou condições mais rigorosas foram incluídos na licença ambiental em comparação com os requisitos da legislação mencionada acima, aplicam-se estas condições mais rigorosas.</v>
      </c>
      <c r="H104" s="47" t="str">
        <f>_xlfn.XLOOKUP($B104,W!$E:$E,W!K:K,"N/A",0,1)</f>
        <v>Proteção do solo e das águas subterrâneas: Estão implementadas medidas apropriadas para prevenir emissões para o solo, sendo efetuada vigilância regular para evitar fugas, derrames, incidentes ou acidentes durante o uso de equipamentos e durante o armazenamento.</v>
      </c>
      <c r="I104" s="47" t="str">
        <f>_xlfn.XLOOKUP($B104,W!$E:$E,W!L:L,"N/A",0,1)</f>
        <v>Consumo de água: Os operadores avaliam a pegada hídrica dos processos de produção química de acordo com a ISO 14046:2014 e ISO 14046:2014 Gestão ambiental — Pegada hídrica — Princípios, requisitos e linhas orientadoras, versão de [data de adoção] disponível em: https://www.iso.org/standard/43263.html
 e asseguram que não contribuem para a escassez de água.</v>
      </c>
      <c r="J104" s="47" t="str">
        <f>_xlfn.XLOOKUP($B104,W!$E:$E,W!M:M,"N/A",0,1)</f>
        <v>Com base nesta avaliação, os operadores fornecem uma declaração de que não contribuem para a escassez de água, a qual é verificada por uma entidade independente.</v>
      </c>
      <c r="K104" s="47" t="str">
        <f>_xlfn.XLOOKUP($B104,W!$E:$E,W!N:N,"N/A",0,1)</f>
        <v>A atividade cumpre os critérios estabelecidos no Anexo B do presente Anexo. Regulamento 2021/2139 (https://eur-lex.europa.eu/legal-content/PT/TXT/?uri=CELEX:32021R2139), p. 142</v>
      </c>
    </row>
    <row r="105" spans="1:11" ht="228">
      <c r="A105" s="47" t="s">
        <v>4139</v>
      </c>
      <c r="B105" s="47" t="s">
        <v>1457</v>
      </c>
      <c r="C105" s="47" t="str">
        <f>_xlfn.XLOOKUP($B105,W!$E:$E,W!F:F,"N/A",0,1)</f>
        <v>Tratamento de águas residuais: O desempenho dos processos de tratamento de águas residuais realizados pela instalação de fabrico ou em seu nome não conduz a qualquer deterioração dos corpos de água e recursos marinhos.</v>
      </c>
      <c r="D105" s="47" t="str">
        <f>_xlfn.XLOOKUP($B105,W!$E:$E,W!G:G,"N/A",0,1)</f>
        <v>Quando as atividades se enquadram no seu âmbito, cumprem os requisitos das Diretivas 91/271/CEE, 2008/105/CE, 2006/118/CE, 2010/75/UE, 2000/60/CE, (UE) 2020/2184, 76/160/CEE, 2008/56/CE e 2011/92/UE.</v>
      </c>
      <c r="E105" s="47" t="str">
        <f>_xlfn.XLOOKUP($B105,W!$E:$E,W!H:H,"N/A",0,1)</f>
        <v>A atividade implementa as melhores práticas especificadas no “Best Environmental Management Practice for the Public Administration Sector” do Centro Comum de Investigação e Centro Comum de Investigação, Best Environmental Management Practice for the Public Administration Sector, 2019, versão de [data de adoção] disponível em: https://op.europa.eu/en/publication-detail/-/publication/6063f857-7789-11e9-9f05-01aa75ed71a1/language-en</v>
      </c>
      <c r="F105" s="47" t="str">
        <f>_xlfn.XLOOKUP($B105,W!$E:$E,W!I:I,"N/A",0,1)</f>
        <v>Quando o tratamento de águas residuais é realizado por uma estação de tratamento de águas residuais urbanas em nome da instalação de fabrico, garante-se que: a carga de poluentes libertada pela instalação de fabrico não tem efeito negativo no processo de tratamento da estação urbana; a carga e características dos poluentes não colocam qualquer risco ou dano à saúde do pessoal que trabalha nas estações de tratamento de águas residuais; a estação de tratamento de águas residuais urbanas é projetada e equipada adequadamente para reduzir as substâncias poluentes libertadas; a carga global dos poluentes em causa descarregada para o corpo de água não aumenta em comparação com a situação em que as emissões da instalação permanecessem em conformidade com os valores limite de emissão estabelecidos para libertações diretas; a utilidade do lodo residual para a (re)reciclagem de nutrientes não é afetada.</v>
      </c>
      <c r="G105" s="47" t="str">
        <f>_xlfn.XLOOKUP($B105,W!$E:$E,W!J:J,"N/A",0,1)</f>
        <v>Para instalações em que limites adicionais de poluentes ou condições mais rigorosas foram incluídos na licença ambiental em comparação com os requisitos da legislação mencionada acima, aplicam-se estas condições mais rigorosas.</v>
      </c>
      <c r="H105" s="47" t="str">
        <f>_xlfn.XLOOKUP($B105,W!$E:$E,W!K:K,"N/A",0,1)</f>
        <v>Proteção do solo e das águas subterrâneas: Estão implementadas medidas apropriadas para prevenir emissões para o solo, sendo efetuada vigilância regular para evitar fugas, derrames, incidentes ou acidentes durante o uso de equipamentos e durante o armazenamento.</v>
      </c>
      <c r="I105" s="47" t="str">
        <f>_xlfn.XLOOKUP($B105,W!$E:$E,W!L:L,"N/A",0,1)</f>
        <v>Consumo de água: Os operadores avaliam a pegada hídrica dos processos de produção química de acordo com a ISO 14046:2014 e ISO 14046:2014 Gestão ambiental — Pegada hídrica — Princípios, requisitos e linhas orientadoras, versão de [data de adoção] disponível em: https://www.iso.org/standard/43263.html
, e asseguram que não contribuem para a escassez de água.</v>
      </c>
      <c r="J105" s="47" t="str">
        <f>_xlfn.XLOOKUP($B105,W!$E:$E,W!M:M,"N/A",0,1)</f>
        <v>Com base nesta avaliação, os operadores fornecem uma declaração de que não contribuem para a escassez de água, a qual é verificada por uma entidade independente.</v>
      </c>
      <c r="K105" s="47" t="str">
        <f>_xlfn.XLOOKUP($B105,W!$E:$E,W!N:N,"N/A",0,1)</f>
        <v>A atividade cumpre os critérios estabelecidos no Anexo B do presente Anexo. Regulamento 2021/2139 (https://eur-lex.europa.eu/legal-content/PT/TXT/?uri=CELEX:32021R2139), p. 142</v>
      </c>
    </row>
    <row r="106" spans="1:11" ht="48">
      <c r="A106" s="47" t="s">
        <v>4140</v>
      </c>
      <c r="B106" s="47" t="s">
        <v>71</v>
      </c>
      <c r="C106" s="47" t="str">
        <f>_xlfn.XLOOKUP($B106,W!$E:$E,W!F:F,"N/A",0,1)</f>
        <v>A atividade cumpre os critérios estabelecidos no Anexo B do presente Anexo. Regulamento 2021/2139 (https://eur-lex.europa.eu/legal-content/PT/TXT/?uri=CELEX:32021R2139), p. 142</v>
      </c>
      <c r="D106" s="47">
        <f>_xlfn.XLOOKUP($B106,W!$E:$E,W!G:G,"N/A",0,1)</f>
        <v>0</v>
      </c>
      <c r="E106" s="47">
        <f>_xlfn.XLOOKUP($B106,W!$E:$E,W!H:H,"N/A",0,1)</f>
        <v>0</v>
      </c>
      <c r="F106" s="47">
        <f>_xlfn.XLOOKUP($B106,W!$E:$E,W!I:I,"N/A",0,1)</f>
        <v>0</v>
      </c>
      <c r="G106" s="47">
        <f>_xlfn.XLOOKUP($B106,W!$E:$E,W!J:J,"N/A",0,1)</f>
        <v>0</v>
      </c>
      <c r="H106" s="47">
        <f>_xlfn.XLOOKUP($B106,W!$E:$E,W!K:K,"N/A",0,1)</f>
        <v>0</v>
      </c>
      <c r="I106" s="47">
        <f>_xlfn.XLOOKUP($B106,W!$E:$E,W!L:L,"N/A",0,1)</f>
        <v>0</v>
      </c>
      <c r="J106" s="47">
        <f>_xlfn.XLOOKUP($B106,W!$E:$E,W!M:M,"N/A",0,1)</f>
        <v>0</v>
      </c>
      <c r="K106" s="47">
        <f>_xlfn.XLOOKUP($B106,W!$E:$E,W!N:N,"N/A",0,1)</f>
        <v>0</v>
      </c>
    </row>
    <row r="107" spans="1:11" ht="328">
      <c r="A107" s="47" t="s">
        <v>4141</v>
      </c>
      <c r="B107" s="47" t="s">
        <v>1476</v>
      </c>
      <c r="C107" s="47" t="str">
        <f>_xlfn.XLOOKUP($B107,W!$E:$E,W!F:F,"N/A",0,1)</f>
        <v>A atividade cumpre os critérios estabelecidos no Anexo B do presente Anexo. Regulamento 2021/2139 (https://eur-lex.europa.eu/legal-content/PT/TXT/?uri=CELEX:32021R2139), p. 142</v>
      </c>
      <c r="D107" s="47" t="str">
        <f>_xlfn.XLOOKUP($B107,W!$E:$E,W!G:G,"N/A",0,1)</f>
        <v>As medidas de remediação são protetoras dos recursos hídricos e marinhos e aplicam as melhores práticas e tecnologias do setor.</v>
      </c>
      <c r="E107" s="47" t="str">
        <f>_xlfn.XLOOKUP($B107,W!$E:$E,W!H:H,"N/A",0,1)</f>
        <v xml:space="preserve"> Para atividades de remediação fora da UE, faz-se referência às “UNEP Guidance on the management of contaminated sites” e aos documentos de normas e orientações para gestão de aterros publicados pela International Solid Waste Association, incluindo “International Guidelines for Landfill Evaluation” (2011), “Roadmap for Closing Waste Dumpsites” (2016) e “Landfill Operational Guidelines” (2014, 2019), com o objetivo de:
reduzir a geração de lixiviados do aterro e evitar o escoamento ou infiltração de lixiviados no solo circundante e qualquer potencial risco para águas subterrâneas e superficiais;
recolher separadamente e tratar adequadamente as águas pluviais e os lixiviados antes da sua descarga;
monitorizar e analisar as taxas de geração de lixiviados, bem como a sua concentração e composição durante o período de pós-encerramento, através de sistemas e processos de controlo e monitorização adequados;
recolher separadamente e tratar adequadamente o solo poluído dentro e à volta do aterro, de modo a bloquear o caminho do aterro para os corpos de água através do solo altamente saturado.</v>
      </c>
      <c r="F107" s="47">
        <f>_xlfn.XLOOKUP($B107,W!$E:$E,W!I:I,"N/A",0,1)</f>
        <v>0</v>
      </c>
      <c r="G107" s="47">
        <f>_xlfn.XLOOKUP($B107,W!$E:$E,W!J:J,"N/A",0,1)</f>
        <v>0</v>
      </c>
      <c r="H107" s="47">
        <f>_xlfn.XLOOKUP($B107,W!$E:$E,W!K:K,"N/A",0,1)</f>
        <v>0</v>
      </c>
      <c r="I107" s="47">
        <f>_xlfn.XLOOKUP($B107,W!$E:$E,W!L:L,"N/A",0,1)</f>
        <v>0</v>
      </c>
      <c r="J107" s="47">
        <f>_xlfn.XLOOKUP($B107,W!$E:$E,W!M:M,"N/A",0,1)</f>
        <v>0</v>
      </c>
      <c r="K107" s="47">
        <f>_xlfn.XLOOKUP($B107,W!$E:$E,W!N:N,"N/A",0,1)</f>
        <v>0</v>
      </c>
    </row>
    <row r="108" spans="1:11" ht="48">
      <c r="A108" s="47" t="s">
        <v>4142</v>
      </c>
      <c r="B108" s="47" t="s">
        <v>71</v>
      </c>
      <c r="C108" s="47" t="str">
        <f>_xlfn.XLOOKUP($B108,W!$E:$E,W!F:F,"N/A",0,1)</f>
        <v>A atividade cumpre os critérios estabelecidos no Anexo B do presente Anexo. Regulamento 2021/2139 (https://eur-lex.europa.eu/legal-content/PT/TXT/?uri=CELEX:32021R2139), p. 142</v>
      </c>
      <c r="D108" s="47">
        <f>_xlfn.XLOOKUP($B108,W!$E:$E,W!G:G,"N/A",0,1)</f>
        <v>0</v>
      </c>
      <c r="E108" s="47">
        <f>_xlfn.XLOOKUP($B108,W!$E:$E,W!H:H,"N/A",0,1)</f>
        <v>0</v>
      </c>
      <c r="F108" s="47">
        <f>_xlfn.XLOOKUP($B108,W!$E:$E,W!I:I,"N/A",0,1)</f>
        <v>0</v>
      </c>
      <c r="G108" s="47">
        <f>_xlfn.XLOOKUP($B108,W!$E:$E,W!J:J,"N/A",0,1)</f>
        <v>0</v>
      </c>
      <c r="H108" s="47">
        <f>_xlfn.XLOOKUP($B108,W!$E:$E,W!K:K,"N/A",0,1)</f>
        <v>0</v>
      </c>
      <c r="I108" s="47">
        <f>_xlfn.XLOOKUP($B108,W!$E:$E,W!L:L,"N/A",0,1)</f>
        <v>0</v>
      </c>
      <c r="J108" s="47">
        <f>_xlfn.XLOOKUP($B108,W!$E:$E,W!M:M,"N/A",0,1)</f>
        <v>0</v>
      </c>
      <c r="K108" s="47">
        <f>_xlfn.XLOOKUP($B108,W!$E:$E,W!N:N,"N/A",0,1)</f>
        <v>0</v>
      </c>
    </row>
    <row r="109" spans="1:11" ht="48">
      <c r="A109" s="47" t="s">
        <v>4144</v>
      </c>
      <c r="B109" s="47" t="s">
        <v>71</v>
      </c>
      <c r="C109" s="47" t="str">
        <f>_xlfn.XLOOKUP($B109,W!$E:$E,W!F:F,"N/A",0,1)</f>
        <v>A atividade cumpre os critérios estabelecidos no Anexo B do presente Anexo. Regulamento 2021/2139 (https://eur-lex.europa.eu/legal-content/PT/TXT/?uri=CELEX:32021R2139), p. 142</v>
      </c>
      <c r="D109" s="47">
        <f>_xlfn.XLOOKUP($B109,W!$E:$E,W!G:G,"N/A",0,1)</f>
        <v>0</v>
      </c>
      <c r="E109" s="47">
        <f>_xlfn.XLOOKUP($B109,W!$E:$E,W!H:H,"N/A",0,1)</f>
        <v>0</v>
      </c>
      <c r="F109" s="47">
        <f>_xlfn.XLOOKUP($B109,W!$E:$E,W!I:I,"N/A",0,1)</f>
        <v>0</v>
      </c>
      <c r="G109" s="47">
        <f>_xlfn.XLOOKUP($B109,W!$E:$E,W!J:J,"N/A",0,1)</f>
        <v>0</v>
      </c>
      <c r="H109" s="47">
        <f>_xlfn.XLOOKUP($B109,W!$E:$E,W!K:K,"N/A",0,1)</f>
        <v>0</v>
      </c>
      <c r="I109" s="47">
        <f>_xlfn.XLOOKUP($B109,W!$E:$E,W!L:L,"N/A",0,1)</f>
        <v>0</v>
      </c>
      <c r="J109" s="47">
        <f>_xlfn.XLOOKUP($B109,W!$E:$E,W!M:M,"N/A",0,1)</f>
        <v>0</v>
      </c>
      <c r="K109" s="47">
        <f>_xlfn.XLOOKUP($B109,W!$E:$E,W!N:N,"N/A",0,1)</f>
        <v>0</v>
      </c>
    </row>
    <row r="110" spans="1:11" ht="48">
      <c r="A110" s="47" t="s">
        <v>4143</v>
      </c>
      <c r="B110" s="47" t="s">
        <v>71</v>
      </c>
      <c r="C110" s="47" t="str">
        <f>_xlfn.XLOOKUP($B110,W!$E:$E,W!F:F,"N/A",0,1)</f>
        <v>A atividade cumpre os critérios estabelecidos no Anexo B do presente Anexo. Regulamento 2021/2139 (https://eur-lex.europa.eu/legal-content/PT/TXT/?uri=CELEX:32021R2139), p. 142</v>
      </c>
      <c r="D110" s="47">
        <f>_xlfn.XLOOKUP($B110,W!$E:$E,W!G:G,"N/A",0,1)</f>
        <v>0</v>
      </c>
      <c r="E110" s="47">
        <f>_xlfn.XLOOKUP($B110,W!$E:$E,W!H:H,"N/A",0,1)</f>
        <v>0</v>
      </c>
      <c r="F110" s="47">
        <f>_xlfn.XLOOKUP($B110,W!$E:$E,W!I:I,"N/A",0,1)</f>
        <v>0</v>
      </c>
      <c r="G110" s="47">
        <f>_xlfn.XLOOKUP($B110,W!$E:$E,W!J:J,"N/A",0,1)</f>
        <v>0</v>
      </c>
      <c r="H110" s="47">
        <f>_xlfn.XLOOKUP($B110,W!$E:$E,W!K:K,"N/A",0,1)</f>
        <v>0</v>
      </c>
      <c r="I110" s="47">
        <f>_xlfn.XLOOKUP($B110,W!$E:$E,W!L:L,"N/A",0,1)</f>
        <v>0</v>
      </c>
      <c r="J110" s="47">
        <f>_xlfn.XLOOKUP($B110,W!$E:$E,W!M:M,"N/A",0,1)</f>
        <v>0</v>
      </c>
      <c r="K110" s="47">
        <f>_xlfn.XLOOKUP($B110,W!$E:$E,W!N:N,"N/A",0,1)</f>
        <v>0</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6E476-939D-407B-9B1D-E2DE35924A2E}">
  <sheetPr>
    <tabColor theme="0" tint="-0.249977111117893"/>
  </sheetPr>
  <dimension ref="A1:M71"/>
  <sheetViews>
    <sheetView showGridLines="0" topLeftCell="D23" zoomScale="160" workbookViewId="0">
      <selection activeCell="D1" sqref="D1"/>
    </sheetView>
  </sheetViews>
  <sheetFormatPr baseColWidth="10" defaultColWidth="8.83203125" defaultRowHeight="11"/>
  <cols>
    <col min="1" max="1" width="72.6640625" style="36" customWidth="1"/>
    <col min="2" max="2" width="92.83203125" style="36" customWidth="1"/>
    <col min="3" max="3" width="8.83203125" style="36"/>
    <col min="4" max="4" width="96.83203125" style="36" customWidth="1"/>
    <col min="5" max="13" width="60.83203125" style="36" customWidth="1"/>
    <col min="14" max="16384" width="8.83203125" style="36"/>
  </cols>
  <sheetData>
    <row r="1" spans="1:13" ht="12">
      <c r="A1" s="37" t="s">
        <v>3987</v>
      </c>
      <c r="B1" s="41" t="s">
        <v>4151</v>
      </c>
      <c r="D1" s="40" t="s">
        <v>4153</v>
      </c>
      <c r="E1" s="40" t="s">
        <v>4154</v>
      </c>
      <c r="F1" s="40" t="s">
        <v>4155</v>
      </c>
      <c r="G1" s="40" t="s">
        <v>4156</v>
      </c>
      <c r="H1" s="40" t="s">
        <v>4157</v>
      </c>
      <c r="I1" s="40" t="s">
        <v>4158</v>
      </c>
      <c r="J1" s="40" t="s">
        <v>4159</v>
      </c>
      <c r="K1" s="40" t="s">
        <v>4160</v>
      </c>
      <c r="L1" s="40" t="s">
        <v>4161</v>
      </c>
      <c r="M1" s="47"/>
    </row>
    <row r="2" spans="1:13" ht="48">
      <c r="A2" s="46" t="s">
        <v>3998</v>
      </c>
      <c r="B2" s="47" t="str">
        <f>IFERROR(IFERROR(IFERROR(IFERROR(VLOOKUP(A2,'Climate mitigation'!$E$2:$K$102,7,FALSE),VLOOKUP(A2,'Climate adaptation'!$E$2:$M$107,9,FALSE)),VLOOKUP(A2,Water!$E$2:$L$7,8,FALSE)),VLOOKUP(A2,'Pollution prevention'!$E$2:$M$7,9,FALSE)),VLOOKUP(A2,Biodiversity!$E$2:$M$3,9,FALSE))</f>
        <v>The silvicultural change induced by the activity on the area covered by the activity is not likely to result in a significant reduction of sustainable supply of primary forest biomass suitable for the manufacturing of wood-based products with long-term circularity potential. This criterion may be demonstrated through the climate benefits analysis referred to in point (2).</v>
      </c>
      <c r="D2" s="47" t="s">
        <v>47</v>
      </c>
      <c r="E2" s="47" t="s">
        <v>4365</v>
      </c>
      <c r="F2" s="47"/>
      <c r="G2" s="47"/>
      <c r="H2" s="47"/>
      <c r="I2" s="47"/>
      <c r="J2" s="47"/>
      <c r="K2" s="47"/>
      <c r="L2" s="47"/>
      <c r="M2" s="47"/>
    </row>
    <row r="3" spans="1:13" ht="36">
      <c r="A3" s="46" t="s">
        <v>3997</v>
      </c>
      <c r="B3" s="47" t="str">
        <f>IFERROR(IFERROR(IFERROR(IFERROR(VLOOKUP(A3,'Climate mitigation'!$E$2:$K$102,7,FALSE),VLOOKUP(A3,'Climate adaptation'!$E$2:$M$107,9,FALSE)),VLOOKUP(A3,Water!$E$2:$L$7,8,FALSE)),VLOOKUP(A3,'Pollution prevention'!$E$2:$M$7,9,FALSE)),VLOOKUP(A3,Biodiversity!$E$2:$M$3,9,FALSE))</f>
        <v>The silvicultural change induced by the activity on the area covered by the activity is not likely to result in a significant reduction of sustainable supply of primary forest biomass suitable for the manufacturing of wood-based products with long-term circularity potential. This criterion may be demonstrated through the climate benefits analysis referred to in point (2).</v>
      </c>
      <c r="D3" s="47" t="s">
        <v>72</v>
      </c>
      <c r="E3" s="47" t="s">
        <v>4366</v>
      </c>
      <c r="F3" s="47"/>
      <c r="G3" s="47"/>
      <c r="H3" s="47"/>
      <c r="I3" s="47"/>
      <c r="J3" s="47"/>
      <c r="K3" s="47"/>
      <c r="L3" s="47"/>
      <c r="M3" s="47"/>
    </row>
    <row r="4" spans="1:13" ht="144">
      <c r="A4" s="46" t="s">
        <v>3999</v>
      </c>
      <c r="B4" s="47" t="str">
        <f>IFERROR(IFERROR(IFERROR(IFERROR(VLOOKUP(A4,'Climate mitigation'!$E$2:$K$102,7,FALSE),VLOOKUP(A4,'Climate adaptation'!$E$2:$M$107,9,FALSE)),VLOOKUP(A4,Water!$E$2:$L$7,8,FALSE)),VLOOKUP(A4,'Pollution prevention'!$E$2:$M$7,9,FALSE)),VLOOKUP(A4,Biodiversity!$E$2:$M$3,9,FALSE))</f>
        <v>The silvicultural change induced by the activity on the area covered by the activity is not likely to result in a significant reduction of sustainable supply of primary forest biomass suitable for the manufacturing of wood-based products with long-term circularity potential. This criterion may be demonstrated through the climate benefits analysis referred to in point (2).</v>
      </c>
      <c r="D4" s="47" t="s">
        <v>83</v>
      </c>
      <c r="E4" s="47" t="s">
        <v>4367</v>
      </c>
      <c r="F4" s="47"/>
      <c r="G4" s="47"/>
      <c r="H4" s="47"/>
      <c r="I4" s="47"/>
      <c r="J4" s="47"/>
      <c r="K4" s="47"/>
      <c r="L4" s="47"/>
      <c r="M4" s="47"/>
    </row>
    <row r="5" spans="1:13" ht="144">
      <c r="A5" s="46" t="s">
        <v>4000</v>
      </c>
      <c r="B5" s="47" t="str">
        <f>IFERROR(IFERROR(IFERROR(IFERROR(VLOOKUP(A5,'Climate mitigation'!$E$2:$K$102,7,FALSE),VLOOKUP(A5,'Climate adaptation'!$E$2:$M$107,9,FALSE)),VLOOKUP(A5,Water!$E$2:$L$7,8,FALSE)),VLOOKUP(A5,'Pollution prevention'!$E$2:$M$7,9,FALSE)),VLOOKUP(A5,Biodiversity!$E$2:$M$3,9,FALSE))</f>
        <v>Peat extraction is minimised.</v>
      </c>
      <c r="D5" s="47" t="s">
        <v>90</v>
      </c>
      <c r="E5" s="47" t="s">
        <v>4368</v>
      </c>
      <c r="F5" s="47"/>
      <c r="G5" s="47"/>
      <c r="H5" s="47"/>
      <c r="I5" s="47"/>
      <c r="J5" s="47"/>
      <c r="K5" s="47"/>
      <c r="L5" s="47"/>
      <c r="M5" s="47"/>
    </row>
    <row r="6" spans="1:13" ht="120">
      <c r="A6" s="46" t="s">
        <v>4001</v>
      </c>
      <c r="B6" s="47" t="str">
        <f>IFERROR(IFERROR(IFERROR(IFERROR(VLOOKUP(A6,'Climate mitigation'!$E$2:$K$102,7,FALSE),VLOOKUP(A6,'Climate adaptation'!$E$2:$M$107,9,FALSE)),VLOOKUP(A6,Water!$E$2:$L$7,8,FALSE)),VLOOKUP(A6,'Pollution prevention'!$E$2:$M$7,9,FALSE)),VLOOKUP(A6,Biodiversity!$E$2:$M$3,9,FALSE))</f>
        <v>The activity assesses the availability of and, where feasible, adopts techniques that support: reuse and use of secondary raw materials and re-used components in products manufactured; design for high durability, recyclability, easy disassembly and adaptability of products manufactured; waste management that prioritises recycling over disposal, in the manufacturing process; information on and traceability of substances of concern throughout the lifecycle of the manufactured products.</v>
      </c>
      <c r="D6" s="47" t="s">
        <v>103</v>
      </c>
      <c r="E6" s="47" t="s">
        <v>4369</v>
      </c>
      <c r="F6" s="47" t="s">
        <v>4370</v>
      </c>
      <c r="G6" s="47" t="s">
        <v>4371</v>
      </c>
      <c r="H6" s="47"/>
      <c r="I6" s="47"/>
      <c r="J6" s="47"/>
      <c r="K6" s="47"/>
      <c r="L6" s="47"/>
      <c r="M6" s="47"/>
    </row>
    <row r="7" spans="1:13" ht="156">
      <c r="A7" s="46" t="s">
        <v>4002</v>
      </c>
      <c r="B7" s="47" t="str">
        <f>IFERROR(IFERROR(IFERROR(IFERROR(VLOOKUP(A7,'Climate mitigation'!$E$2:$K$102,7,FALSE),VLOOKUP(A7,'Climate adaptation'!$E$2:$M$107,9,FALSE)),VLOOKUP(A7,Water!$E$2:$L$7,8,FALSE)),VLOOKUP(A7,'Pollution prevention'!$E$2:$M$7,9,FALSE)),VLOOKUP(A7,Biodiversity!$E$2:$M$3,9,FALSE))</f>
        <v>The activity assesses the availability of and, where feasible, adopts techniques that support: reuse and use of secondary raw materials and re-used components in products manufactured; design for high durability, recyclability, easy disassembly and adaptability of products manufactured; waste management that prioritises recycling over disposal, in the manufacturing process; information on and traceability of substances of concern throughout the life cycle of the manufactured products.</v>
      </c>
      <c r="D7" s="47" t="s">
        <v>110</v>
      </c>
      <c r="E7" s="47" t="s">
        <v>4372</v>
      </c>
      <c r="F7" s="47"/>
      <c r="G7" s="47"/>
      <c r="H7" s="47"/>
      <c r="I7" s="47"/>
      <c r="J7" s="47"/>
      <c r="K7" s="47"/>
      <c r="L7" s="47"/>
      <c r="M7" s="47"/>
    </row>
    <row r="8" spans="1:13" ht="156">
      <c r="A8" s="46" t="s">
        <v>4003</v>
      </c>
      <c r="B8" s="47" t="str">
        <f>IFERROR(IFERROR(IFERROR(IFERROR(VLOOKUP(A8,'Climate mitigation'!$E$2:$K$102,7,FALSE),VLOOKUP(A8,'Climate adaptation'!$E$2:$M$107,9,FALSE)),VLOOKUP(A8,Water!$E$2:$L$7,8,FALSE)),VLOOKUP(A8,'Pollution prevention'!$E$2:$M$7,9,FALSE)),VLOOKUP(A8,Biodiversity!$E$2:$M$3,9,FALSE))</f>
        <v>The activity assesses the availability of and, where feasible, adopts techniques that support: reuse and use of secondary raw materials and re-used components in products manufactured; design for high durability, recyclability, easy disassembly and adaptability of products manufactured; waste management that prioritises recycling over disposal, in the manufacturing process; information on and traceability of substances of concern throughout the life cycle of the manufactured products.</v>
      </c>
      <c r="D8" s="47" t="s">
        <v>198</v>
      </c>
      <c r="E8" s="47" t="s">
        <v>4372</v>
      </c>
      <c r="F8" s="47"/>
      <c r="G8" s="47"/>
      <c r="H8" s="47"/>
      <c r="I8" s="47"/>
      <c r="J8" s="47"/>
      <c r="K8" s="47"/>
      <c r="L8" s="47"/>
      <c r="M8" s="47"/>
    </row>
    <row r="9" spans="1:13" ht="156">
      <c r="A9" s="46" t="s">
        <v>4004</v>
      </c>
      <c r="B9" s="47" t="str">
        <f>IFERROR(IFERROR(IFERROR(IFERROR(VLOOKUP(A9,'Climate mitigation'!$E$2:$K$102,7,FALSE),VLOOKUP(A9,'Climate adaptation'!$E$2:$M$107,9,FALSE)),VLOOKUP(A9,Water!$E$2:$L$7,8,FALSE)),VLOOKUP(A9,'Pollution prevention'!$E$2:$M$7,9,FALSE)),VLOOKUP(A9,Biodiversity!$E$2:$M$3,9,FALSE))</f>
        <v>For manufacturing of new batteries, components and materials, the activity assesses the availability of and, where feasible, adopts techniques that support: reuse and use of secondary raw materials and reused components in products manufactured; design for high durability, recyclability, easy disassembly and adaptability of products manufactured; information on and traceability of substances of concern throughout the life cycle of the manufactured products. Recycling processes meet the conditions set out in Article 12 of Directive 2006/66/EC of the European Parliament and of the Council(95)Directive 2006/66/EC of the European Parliament and of the Council of 6 September 2006 on batteries and accumulators and waste batteries and accumulators and repealing Directive 91/157/EEC (OJ L 266, 26.9.2006, p. 1). and in Annex III, Part B, to that Directive, including the use of the latest relevant Best Available Techniques, the achievement of the efficiencies specified for lead-acid batteries, nickel-cadmium batteries and for other chemistries. These processes ensure the recycling of the metal content to the highest degree that is technically feasible while avoiding excessive costs. Where applicable, facilities carrying out recycling processes meet the requirements laid down in Directive 2010/75/EU of the European Parliament and of the Council(96)Directive 2010/75/EU of the European Parliament and of the Council of 24 November 2010 on industrial emissions (integrated pollution prevention and control) (OJ L 334, 17.12.2010, p. 17).</v>
      </c>
      <c r="D9" s="47" t="s">
        <v>212</v>
      </c>
      <c r="E9" s="47" t="s">
        <v>4372</v>
      </c>
      <c r="F9" s="47"/>
      <c r="G9" s="47"/>
      <c r="H9" s="47"/>
      <c r="I9" s="47"/>
      <c r="J9" s="47"/>
      <c r="K9" s="47"/>
      <c r="L9" s="47"/>
      <c r="M9" s="47"/>
    </row>
    <row r="10" spans="1:13" ht="156">
      <c r="A10" s="46" t="s">
        <v>4005</v>
      </c>
      <c r="B10" s="47" t="str">
        <f>IFERROR(IFERROR(IFERROR(IFERROR(VLOOKUP(A10,'Climate mitigation'!$E$2:$K$102,7,FALSE),VLOOKUP(A10,'Climate adaptation'!$E$2:$M$107,9,FALSE)),VLOOKUP(A10,Water!$E$2:$L$7,8,FALSE)),VLOOKUP(A10,'Pollution prevention'!$E$2:$M$7,9,FALSE)),VLOOKUP(A10,Biodiversity!$E$2:$M$3,9,FALSE))</f>
        <v>The activity assesses the availability of and, where feasible, adopts techniques that support: reuse and use of secondary raw materials and reused components in products manufactured; design for high durability, recyclability, easy disassembly and adaptability of products manufactured; waste management that prioritises recycling over disposal, in the manufacturing process; information on and traceability of substances of concern throughout the life cycle of the manufactured products.</v>
      </c>
      <c r="D10" s="47" t="s">
        <v>219</v>
      </c>
      <c r="E10" s="47" t="s">
        <v>4373</v>
      </c>
      <c r="F10" s="47" t="s">
        <v>4374</v>
      </c>
      <c r="G10" s="47" t="s">
        <v>4375</v>
      </c>
      <c r="H10" s="47" t="s">
        <v>4376</v>
      </c>
      <c r="I10" s="47"/>
      <c r="J10" s="47"/>
      <c r="K10" s="47"/>
      <c r="L10" s="47"/>
      <c r="M10" s="47"/>
    </row>
    <row r="11" spans="1:13" ht="48">
      <c r="A11" s="46" t="s">
        <v>4006</v>
      </c>
      <c r="B11" s="47" t="str">
        <f>IFERROR(IFERROR(IFERROR(IFERROR(VLOOKUP(A11,'Climate mitigation'!$E$2:$K$102,7,FALSE),VLOOKUP(A11,'Climate adaptation'!$E$2:$M$107,9,FALSE)),VLOOKUP(A11,Water!$E$2:$L$7,8,FALSE)),VLOOKUP(A11,'Pollution prevention'!$E$2:$M$7,9,FALSE)),VLOOKUP(A11,Biodiversity!$E$2:$M$3,9,FALSE))</f>
        <v>The activity assesses the availability of and, where feasible, adopts techniques that support: reuse and use of secondary raw materials and reused components in products manufactured; design for high durability, recyclability, easy disassembly and adaptability of products manufactured; waste management that prioritises recycling over disposal, in the manufacturing process; information on and traceability of substances of concern throughout the life cycle of the manufactured products.</v>
      </c>
      <c r="D11" s="47" t="s">
        <v>228</v>
      </c>
      <c r="E11" s="47" t="s">
        <v>4377</v>
      </c>
      <c r="F11" s="47"/>
      <c r="G11" s="47"/>
      <c r="H11" s="47"/>
      <c r="I11" s="47"/>
      <c r="J11" s="47"/>
      <c r="K11" s="47"/>
      <c r="L11" s="47"/>
      <c r="M11" s="47"/>
    </row>
    <row r="12" spans="1:13" ht="48">
      <c r="A12" s="46" t="s">
        <v>4017</v>
      </c>
      <c r="B12" s="47" t="str">
        <f>IFERROR(IFERROR(IFERROR(IFERROR(VLOOKUP(A12,'Climate mitigation'!$E$2:$K$102,7,FALSE),VLOOKUP(A12,'Climate adaptation'!$E$2:$M$107,9,FALSE)),VLOOKUP(A12,Water!$E$2:$L$7,8,FALSE)),VLOOKUP(A12,'Pollution prevention'!$E$2:$M$7,9,FALSE)),VLOOKUP(A12,Biodiversity!$E$2:$M$3,9,FALSE))</f>
        <v>The activity assesses the availability of and, where feasible, adopts techniques that support: reuse and use of secondary raw materials and re-used components in products manufactured;  design for high durability, recyclability, easy disassembly and adaptability of products manufactured;  waste management that prioritises recycling over disposal, in the manufacturing process;  information on and traceability of substances of concern throughout the life cycle of the manufactured products. </v>
      </c>
      <c r="D12" s="47" t="s">
        <v>276</v>
      </c>
      <c r="E12" s="47" t="s">
        <v>4378</v>
      </c>
      <c r="F12" s="47"/>
      <c r="G12" s="47"/>
      <c r="H12" s="47"/>
      <c r="I12" s="47"/>
      <c r="J12" s="47"/>
      <c r="K12" s="47"/>
      <c r="L12" s="47"/>
      <c r="M12" s="47"/>
    </row>
    <row r="13" spans="1:13" ht="48">
      <c r="A13" s="46" t="s">
        <v>4018</v>
      </c>
      <c r="B13" s="47" t="str">
        <f>IFERROR(IFERROR(IFERROR(IFERROR(VLOOKUP(A13,'Climate mitigation'!$E$2:$K$102,7,FALSE),VLOOKUP(A13,'Climate adaptation'!$E$2:$M$107,9,FALSE)),VLOOKUP(A13,Water!$E$2:$L$7,8,FALSE)),VLOOKUP(A13,'Pollution prevention'!$E$2:$M$7,9,FALSE)),VLOOKUP(A13,Biodiversity!$E$2:$M$3,9,FALSE))</f>
        <v>The activity assesses the availability of and, where feasible, adopts techniques that support: reuse and use of secondary raw materials and re-used components in products manufactured;  design for high durability, recyclability, easy disassembly and adaptability of products manufactured;  waste management that prioritises recycling over disposal, in the manufacturing process;  information on and traceability of substances of concern throughout the life cycle of the manufactured products. </v>
      </c>
      <c r="D13" s="47" t="s">
        <v>290</v>
      </c>
      <c r="E13" s="47" t="s">
        <v>4378</v>
      </c>
      <c r="F13" s="47"/>
      <c r="G13" s="47"/>
      <c r="H13" s="47"/>
      <c r="I13" s="47"/>
      <c r="J13" s="47"/>
      <c r="K13" s="47"/>
      <c r="L13" s="47"/>
      <c r="M13" s="47"/>
    </row>
    <row r="14" spans="1:13" ht="48">
      <c r="A14" s="46" t="s">
        <v>4019</v>
      </c>
      <c r="B14" s="47" t="str">
        <f>IFERROR(IFERROR(IFERROR(IFERROR(VLOOKUP(A14,'Climate mitigation'!$E$2:$K$102,7,FALSE),VLOOKUP(A14,'Climate adaptation'!$E$2:$M$107,9,FALSE)),VLOOKUP(A14,Water!$E$2:$L$7,8,FALSE)),VLOOKUP(A14,'Pollution prevention'!$E$2:$M$7,9,FALSE)),VLOOKUP(A14,Biodiversity!$E$2:$M$3,9,FALSE))</f>
        <v>The activity assesses the availability of and, where feasible, adopts techniques that support: reuse and use of secondary raw materials and reused components in products manufactured; design for high durability, recyclability, easy disassembly and adaptability of products manufactured; waste management that prioritises recycling over disposal in the manufacturing process; information on and traceability of substances of concern throughout the life cycle of the manufactured products.</v>
      </c>
      <c r="D14" s="47" t="s">
        <v>319</v>
      </c>
      <c r="E14" s="47" t="s">
        <v>4377</v>
      </c>
      <c r="F14" s="47" t="s">
        <v>4378</v>
      </c>
      <c r="G14" s="47"/>
      <c r="H14" s="47"/>
      <c r="I14" s="47"/>
      <c r="J14" s="47"/>
      <c r="K14" s="47"/>
      <c r="L14" s="47"/>
      <c r="M14" s="47"/>
    </row>
    <row r="15" spans="1:13" ht="96">
      <c r="A15" s="46" t="s">
        <v>4020</v>
      </c>
      <c r="B15" s="47" t="str">
        <f>IFERROR(IFERROR(IFERROR(IFERROR(VLOOKUP(A15,'Climate mitigation'!$E$2:$K$102,7,FALSE),VLOOKUP(A15,'Climate adaptation'!$E$2:$M$107,9,FALSE)),VLOOKUP(A15,Water!$E$2:$L$7,8,FALSE)),VLOOKUP(A15,'Pollution prevention'!$E$2:$M$7,9,FALSE)),VLOOKUP(A15,Biodiversity!$E$2:$M$3,9,FALSE))</f>
        <v>The activity assesses the availability of and, where feasible, adopts techniques that support: reuse and use of secondary raw materials and re-used components in products manufactured; design for high durability, recyclability, easy disassembly and adaptability of products manufactured; waste management that prioritises recycling over disposal in the manufacturing process; information on and traceability of substances of concern throughout the life cycle of the manufactured products. Measures are in place to manage and recycle waste at the end-of life, including through decommissioning contractual agreements with recycling service providers, reflection in financial projections or official project documentation. These measures ensure that components and materials are segregated and treated to maximise recycling and reuse in accordance with the waste hierarchy, EU waste regulation principles and applicable regulations, in particular through the reuse and recycling of batteries and electronics and the critical raw materials therein. These measures also include the control and management of hazardous materials.</v>
      </c>
      <c r="D15" s="47" t="s">
        <v>376</v>
      </c>
      <c r="E15" s="47" t="s">
        <v>4379</v>
      </c>
      <c r="F15" s="47" t="s">
        <v>4380</v>
      </c>
      <c r="G15" s="47" t="s">
        <v>4381</v>
      </c>
      <c r="H15" s="47" t="s">
        <v>4382</v>
      </c>
      <c r="I15" s="47" t="s">
        <v>4383</v>
      </c>
      <c r="J15" s="47"/>
      <c r="K15" s="47"/>
      <c r="L15" s="47"/>
      <c r="M15" s="47"/>
    </row>
    <row r="16" spans="1:13" ht="36">
      <c r="A16" s="46" t="s">
        <v>4021</v>
      </c>
      <c r="B16" s="47" t="str">
        <f>IFERROR(IFERROR(IFERROR(IFERROR(VLOOKUP(A16,'Climate mitigation'!$E$2:$K$102,7,FALSE),VLOOKUP(A16,'Climate adaptation'!$E$2:$M$107,9,FALSE)),VLOOKUP(A16,Water!$E$2:$L$7,8,FALSE)),VLOOKUP(A16,'Pollution prevention'!$E$2:$M$7,9,FALSE)),VLOOKUP(A16,Biodiversity!$E$2:$M$3,9,FALSE))</f>
        <v>The activity assesses availability of and, where feasible, uses equipment and components of high durability and recyclability and that are easy to dismantle and refurbish.</v>
      </c>
      <c r="D16" s="47" t="s">
        <v>439</v>
      </c>
      <c r="E16" s="47" t="s">
        <v>4384</v>
      </c>
      <c r="F16" s="47"/>
      <c r="G16" s="47"/>
      <c r="H16" s="47"/>
      <c r="I16" s="47"/>
      <c r="J16" s="47"/>
      <c r="K16" s="47"/>
      <c r="L16" s="47"/>
      <c r="M16" s="47"/>
    </row>
    <row r="17" spans="1:13" ht="24">
      <c r="A17" s="46" t="s">
        <v>4022</v>
      </c>
      <c r="B17" s="47" t="str">
        <f>IFERROR(IFERROR(IFERROR(IFERROR(VLOOKUP(A17,'Climate mitigation'!$E$2:$K$102,7,FALSE),VLOOKUP(A17,'Climate adaptation'!$E$2:$M$107,9,FALSE)),VLOOKUP(A17,Water!$E$2:$L$7,8,FALSE)),VLOOKUP(A17,'Pollution prevention'!$E$2:$M$7,9,FALSE)),VLOOKUP(A17,Biodiversity!$E$2:$M$3,9,FALSE))</f>
        <v>The activity assesses availability of and, where feasible, uses equipment and components of high durability and recyclability and that are easy to dismantle and refurbish.</v>
      </c>
      <c r="D17" s="47" t="s">
        <v>489</v>
      </c>
      <c r="E17" s="47" t="s">
        <v>4385</v>
      </c>
      <c r="F17" s="47"/>
      <c r="G17" s="47"/>
      <c r="H17" s="47"/>
      <c r="I17" s="47"/>
      <c r="J17" s="47"/>
      <c r="K17" s="47"/>
      <c r="L17" s="47"/>
      <c r="M17" s="47"/>
    </row>
    <row r="18" spans="1:13" ht="24">
      <c r="A18" s="46" t="s">
        <v>4023</v>
      </c>
      <c r="B18" s="47" t="str">
        <f>IFERROR(IFERROR(IFERROR(IFERROR(VLOOKUP(A18,'Climate mitigation'!$E$2:$K$102,7,FALSE),VLOOKUP(A18,'Climate adaptation'!$E$2:$M$107,9,FALSE)),VLOOKUP(A18,Water!$E$2:$L$7,8,FALSE)),VLOOKUP(A18,'Pollution prevention'!$E$2:$M$7,9,FALSE)),VLOOKUP(A18,Biodiversity!$E$2:$M$3,9,FALSE))</f>
        <v>The activity assesses availability of and, where feasible, uses equipment and components of high durability and recyclability and that are easy to dismantle and refurbish.</v>
      </c>
      <c r="D18" s="47" t="s">
        <v>496</v>
      </c>
      <c r="E18" s="47" t="s">
        <v>4385</v>
      </c>
      <c r="F18" s="47"/>
      <c r="G18" s="47"/>
      <c r="H18" s="47"/>
      <c r="I18" s="47"/>
      <c r="J18" s="47"/>
      <c r="K18" s="47"/>
      <c r="L18" s="47"/>
      <c r="M18" s="47"/>
    </row>
    <row r="19" spans="1:13" ht="36">
      <c r="A19" s="46" t="s">
        <v>4024</v>
      </c>
      <c r="B19" s="47" t="str">
        <f>IFERROR(IFERROR(IFERROR(IFERROR(VLOOKUP(A19,'Climate mitigation'!$E$2:$K$102,7,FALSE),VLOOKUP(A19,'Climate adaptation'!$E$2:$M$107,9,FALSE)),VLOOKUP(A19,Water!$E$2:$L$7,8,FALSE)),VLOOKUP(A19,'Pollution prevention'!$E$2:$M$7,9,FALSE)),VLOOKUP(A19,Biodiversity!$E$2:$M$3,9,FALSE))</f>
        <v>The activity assesses availability of and, where feasible, uses equipment and components of high durability and recyclability and that are easy to dismantle and refurbish.</v>
      </c>
      <c r="D19" s="47" t="s">
        <v>503</v>
      </c>
      <c r="E19" s="47" t="s">
        <v>4386</v>
      </c>
      <c r="F19" s="47"/>
      <c r="G19" s="47"/>
      <c r="H19" s="47"/>
      <c r="I19" s="47"/>
      <c r="J19" s="47"/>
      <c r="K19" s="47"/>
      <c r="L19" s="47"/>
      <c r="M19" s="47"/>
    </row>
    <row r="20" spans="1:13" ht="36">
      <c r="A20" s="46" t="s">
        <v>4029</v>
      </c>
      <c r="B20" s="47" t="str">
        <f>IFERROR(IFERROR(IFERROR(IFERROR(VLOOKUP(A20,'Climate mitigation'!$E$2:$K$102,7,FALSE),VLOOKUP(A20,'Climate adaptation'!$E$2:$M$107,9,FALSE)),VLOOKUP(A20,Water!$E$2:$L$7,8,FALSE)),VLOOKUP(A20,'Pollution prevention'!$E$2:$M$7,9,FALSE)),VLOOKUP(A20,Biodiversity!$E$2:$M$3,9,FALSE))</f>
        <v>A waste management plan is in place and ensures maximal reuse or recycling at end of life in accordance with the waste hierarchy, including through contractual agreements with waste management partners, reflection in financial projections or official project documentation.</v>
      </c>
      <c r="D20" s="47" t="s">
        <v>511</v>
      </c>
      <c r="E20" s="47" t="s">
        <v>4386</v>
      </c>
      <c r="F20" s="47"/>
      <c r="G20" s="47"/>
      <c r="H20" s="47"/>
      <c r="I20" s="47"/>
      <c r="J20" s="47"/>
      <c r="K20" s="47"/>
      <c r="L20" s="47"/>
      <c r="M20" s="47"/>
    </row>
    <row r="21" spans="1:13" ht="72">
      <c r="A21" s="46" t="s">
        <v>2372</v>
      </c>
      <c r="B21" s="47" t="str">
        <f>IFERROR(IFERROR(IFERROR(IFERROR(VLOOKUP(A21,'Climate mitigation'!$E$2:$K$102,7,FALSE),VLOOKUP(A21,'Climate adaptation'!$E$2:$M$107,9,FALSE)),VLOOKUP(A21,Water!$E$2:$L$7,8,FALSE)),VLOOKUP(A21,'Pollution prevention'!$E$2:$M$7,9,FALSE)),VLOOKUP(A21,Biodiversity!$E$2:$M$3,9,FALSE))</f>
        <v>A waste management plan is in place and ensures maximal reuse or recycling at end of life in accordance with the waste hierarchy, including through contractual agreements with waste management partners, reflection in financial projections or official project documentation.</v>
      </c>
      <c r="D21" s="47" t="s">
        <v>517</v>
      </c>
      <c r="E21" s="47" t="s">
        <v>4387</v>
      </c>
      <c r="F21" s="47" t="s">
        <v>4388</v>
      </c>
      <c r="G21" s="47"/>
      <c r="H21" s="47"/>
      <c r="I21" s="47"/>
      <c r="J21" s="47"/>
      <c r="K21" s="47"/>
      <c r="L21" s="47"/>
      <c r="M21" s="47"/>
    </row>
    <row r="22" spans="1:13" ht="36">
      <c r="A22" s="46" t="s">
        <v>4030</v>
      </c>
      <c r="B22" s="47" t="str">
        <f>IFERROR(IFERROR(IFERROR(IFERROR(VLOOKUP(A22,'Climate mitigation'!$E$2:$K$102,7,FALSE),VLOOKUP(A22,'Climate adaptation'!$E$2:$M$107,9,FALSE)),VLOOKUP(A22,Water!$E$2:$L$7,8,FALSE)),VLOOKUP(A22,'Pollution prevention'!$E$2:$M$7,9,FALSE)),VLOOKUP(A22,Biodiversity!$E$2:$M$3,9,FALSE))</f>
        <v>A waste management plan is in place and ensures maximal reuse, remanufacturing or recycling at end of life, including through contractual agreements with waste management partners, reflection in financial projections or official project documentation.</v>
      </c>
      <c r="D22" s="47" t="s">
        <v>525</v>
      </c>
      <c r="E22" s="47" t="s">
        <v>4389</v>
      </c>
      <c r="F22" s="47" t="s">
        <v>4388</v>
      </c>
      <c r="G22" s="47"/>
      <c r="H22" s="47"/>
      <c r="I22" s="47"/>
      <c r="J22" s="47"/>
      <c r="K22" s="47"/>
      <c r="L22" s="47"/>
      <c r="M22" s="47"/>
    </row>
    <row r="23" spans="1:13" ht="72">
      <c r="A23" s="46" t="s">
        <v>4031</v>
      </c>
      <c r="B23" s="47" t="str">
        <f>IFERROR(IFERROR(IFERROR(IFERROR(VLOOKUP(A23,'Climate mitigation'!$E$2:$K$102,7,FALSE),VLOOKUP(A23,'Climate adaptation'!$E$2:$M$107,9,FALSE)),VLOOKUP(A23,Water!$E$2:$L$7,8,FALSE)),VLOOKUP(A23,'Pollution prevention'!$E$2:$M$7,9,FALSE)),VLOOKUP(A23,Biodiversity!$E$2:$M$3,9,FALSE))</f>
        <v>A waste management plan is in place and ensures maximal reuse, remanufacturing or recycling at end of life, including through contractual agreements with waste management partners, reflection in financial projections or official project documentation.</v>
      </c>
      <c r="D23" s="47" t="s">
        <v>533</v>
      </c>
      <c r="E23" s="47" t="s">
        <v>4390</v>
      </c>
      <c r="F23" s="47" t="s">
        <v>4391</v>
      </c>
      <c r="G23" s="47" t="s">
        <v>4392</v>
      </c>
      <c r="H23" s="47" t="s">
        <v>4393</v>
      </c>
      <c r="I23" s="47"/>
      <c r="J23" s="47"/>
      <c r="K23" s="47"/>
      <c r="L23" s="47"/>
      <c r="M23" s="47"/>
    </row>
    <row r="24" spans="1:13" ht="48">
      <c r="A24" s="46" t="s">
        <v>4035</v>
      </c>
      <c r="B24" s="47" t="str">
        <f>IFERROR(IFERROR(IFERROR(IFERROR(VLOOKUP(A24,'Climate mitigation'!$E$2:$K$102,7,FALSE),VLOOKUP(A24,'Climate adaptation'!$E$2:$M$107,9,FALSE)),VLOOKUP(A24,Water!$E$2:$L$7,8,FALSE)),VLOOKUP(A24,'Pollution prevention'!$E$2:$M$7,9,FALSE)),VLOOKUP(A24,Biodiversity!$E$2:$M$3,9,FALSE))</f>
        <v>The activity assesses availability of and, where feasible, uses equipment and components of high durability and recyclability and that are easy to dismantle and refurbish. A waste management plan is in place and ensures maximal reuse, remanufacturing or recycling at end of life, including through contractual agreements with waste management partners, reflection in financial projections or official project documentation.</v>
      </c>
      <c r="D24" s="47" t="s">
        <v>541</v>
      </c>
      <c r="E24" s="47" t="s">
        <v>4390</v>
      </c>
      <c r="F24" s="47" t="s">
        <v>4391</v>
      </c>
      <c r="G24" s="47" t="s">
        <v>4392</v>
      </c>
      <c r="H24" s="47"/>
      <c r="I24" s="47"/>
      <c r="J24" s="47"/>
      <c r="K24" s="47"/>
      <c r="L24" s="47"/>
      <c r="M24" s="47"/>
    </row>
    <row r="25" spans="1:13" ht="168">
      <c r="A25" s="46" t="s">
        <v>4036</v>
      </c>
      <c r="B25" s="47" t="str">
        <f>IFERROR(IFERROR(IFERROR(IFERROR(VLOOKUP(A25,'Climate mitigation'!$E$2:$K$102,7,FALSE),VLOOKUP(A25,'Climate adaptation'!$E$2:$M$107,9,FALSE)),VLOOKUP(A25,Water!$E$2:$L$7,8,FALSE)),VLOOKUP(A25,'Pollution prevention'!$E$2:$M$7,9,FALSE)),VLOOKUP(A25,Biodiversity!$E$2:$M$3,9,FALSE))</f>
        <v>The activity assesses availability of and, where feasible, uses equipment and components of high durability and recyclability and that are easy to dismantle and refurbish.</v>
      </c>
      <c r="D25" s="47" t="s">
        <v>554</v>
      </c>
      <c r="E25" s="47" t="s">
        <v>4390</v>
      </c>
      <c r="F25" s="47" t="s">
        <v>4391</v>
      </c>
      <c r="G25" s="47" t="s">
        <v>4394</v>
      </c>
      <c r="H25" s="47" t="s">
        <v>4395</v>
      </c>
      <c r="I25" s="47" t="s">
        <v>4396</v>
      </c>
      <c r="J25" s="47" t="s">
        <v>4397</v>
      </c>
      <c r="K25" s="47" t="s">
        <v>4398</v>
      </c>
      <c r="L25" s="47"/>
      <c r="M25" s="47"/>
    </row>
    <row r="26" spans="1:13" ht="132">
      <c r="A26" s="46" t="s">
        <v>4040</v>
      </c>
      <c r="B26" s="47" t="str">
        <f>IFERROR(IFERROR(IFERROR(IFERROR(VLOOKUP(A26,'Climate mitigation'!$E$2:$K$102,7,FALSE),VLOOKUP(A26,'Climate adaptation'!$E$2:$M$107,9,FALSE)),VLOOKUP(A26,Water!$E$2:$L$7,8,FALSE)),VLOOKUP(A26,'Pollution prevention'!$E$2:$M$7,9,FALSE)),VLOOKUP(A26,Biodiversity!$E$2:$M$3,9,FALSE))</f>
        <v>The activity assesses availability of and, where feasible, uses equipment and components of high durability and recyclability and that are easy to dismantle and refurbish.</v>
      </c>
      <c r="D26" s="47" t="s">
        <v>563</v>
      </c>
      <c r="E26" s="47" t="s">
        <v>4390</v>
      </c>
      <c r="F26" s="47" t="s">
        <v>4391</v>
      </c>
      <c r="G26" s="47" t="s">
        <v>4394</v>
      </c>
      <c r="H26" s="47" t="s">
        <v>4399</v>
      </c>
      <c r="I26" s="47" t="s">
        <v>4400</v>
      </c>
      <c r="J26" s="47" t="s">
        <v>4396</v>
      </c>
      <c r="K26" s="47" t="s">
        <v>4401</v>
      </c>
      <c r="L26" s="47" t="s">
        <v>4398</v>
      </c>
      <c r="M26" s="47"/>
    </row>
    <row r="27" spans="1:13" ht="108">
      <c r="A27" s="46" t="s">
        <v>4044</v>
      </c>
      <c r="B27" s="47" t="str">
        <f>IFERROR(IFERROR(IFERROR(IFERROR(VLOOKUP(A27,'Climate mitigation'!$E$2:$K$102,7,FALSE),VLOOKUP(A27,'Climate adaptation'!$E$2:$M$107,9,FALSE)),VLOOKUP(A27,Water!$E$2:$L$7,8,FALSE)),VLOOKUP(A27,'Pollution prevention'!$E$2:$M$7,9,FALSE)),VLOOKUP(A27,Biodiversity!$E$2:$M$3,9,FALSE))</f>
        <v>The activity assesses availability of and, where feasible, uses equipment and components of high durability and recyclability and that are easy to dismantle and refurbish.</v>
      </c>
      <c r="D27" s="47" t="s">
        <v>572</v>
      </c>
      <c r="E27" s="47" t="s">
        <v>4390</v>
      </c>
      <c r="F27" s="47" t="s">
        <v>4391</v>
      </c>
      <c r="G27" s="47" t="s">
        <v>4394</v>
      </c>
      <c r="H27" s="47" t="s">
        <v>4400</v>
      </c>
      <c r="I27" s="47" t="s">
        <v>4396</v>
      </c>
      <c r="J27" s="47" t="s">
        <v>4401</v>
      </c>
      <c r="K27" s="47" t="s">
        <v>4402</v>
      </c>
      <c r="L27" s="47"/>
      <c r="M27" s="47"/>
    </row>
    <row r="28" spans="1:13" ht="120">
      <c r="A28" s="46" t="s">
        <v>4045</v>
      </c>
      <c r="B28" s="47" t="str">
        <f>IFERROR(IFERROR(IFERROR(IFERROR(VLOOKUP(A28,'Climate mitigation'!$E$2:$K$102,7,FALSE),VLOOKUP(A28,'Climate adaptation'!$E$2:$M$107,9,FALSE)),VLOOKUP(A28,Water!$E$2:$L$7,8,FALSE)),VLOOKUP(A28,'Pollution prevention'!$E$2:$M$7,9,FALSE)),VLOOKUP(A28,Biodiversity!$E$2:$M$3,9,FALSE))</f>
        <v>A plan for the management of both non-radioactive and radioactive waste is in place and ensures maximal reuse or recycling of such waste at end of life in accordance with the waste hierarchy, including through contractual agreements with waste management partners, the reflection in financial projections or the official project documentation. During operation and decommissioning, the amount of radioactive waste is minimised and the amount of free-release materials is maximised in accordance with Directive 2011/70/Euratom, and in compliance with the radiation protection requirements laid down in Directive 2013/59/Euratom. A financing scheme is in place to ensure adequate funding for all decommissioning activities and for the management of spent fuel and radioactive waste, in compliance with Directive 2011/70/Euratom and Recommendation 2006/851/Euratom. An Environmental Impact Assessment is completed prior to the construction of a nuclear power plant, in accordance with Directive 2011/92/EU. The required mitigation and compensatory measures are implemented. The relevant elements in this Section are covered by Member States’ reports to the Commission in accordance with Article 14(1) of Directive 2011/70/Euratom.</v>
      </c>
      <c r="D28" s="47" t="s">
        <v>581</v>
      </c>
      <c r="E28" s="47" t="s">
        <v>4403</v>
      </c>
      <c r="F28" s="47" t="s">
        <v>4404</v>
      </c>
      <c r="G28" s="47"/>
      <c r="H28" s="47"/>
      <c r="I28" s="47"/>
      <c r="J28" s="47"/>
      <c r="K28" s="47"/>
      <c r="L28" s="47"/>
      <c r="M28" s="47"/>
    </row>
    <row r="29" spans="1:13" ht="156">
      <c r="A29" s="46" t="s">
        <v>4046</v>
      </c>
      <c r="B29" s="47" t="str">
        <f>IFERROR(IFERROR(IFERROR(IFERROR(VLOOKUP(A29,'Climate mitigation'!$E$2:$K$102,7,FALSE),VLOOKUP(A29,'Climate adaptation'!$E$2:$M$107,9,FALSE)),VLOOKUP(A29,Water!$E$2:$L$7,8,FALSE)),VLOOKUP(A29,'Pollution prevention'!$E$2:$M$7,9,FALSE)),VLOOKUP(A29,Biodiversity!$E$2:$M$3,9,FALSE))</f>
        <v>A plan for the management of both non-radioactive and radioactive waste is in place and ensures maximal reuse or recycling of such waste at end of life in accordance with the waste hierarchy, including through contractual agreements with waste management partners, the reflection in financial projections or the official project documentation. During operation and decommissioning, the amount of radioactive waste is minimised and the amount of free-release materials is maximised in accordance with Directive 2011/70/Euratom, and in compliance with the radiation protection requirements laid down in Directive 2013/59/Euratom. A financing scheme is in place to ensure adequate funding for all decommissioning activities and for the management of spent fuel and radioactive waste, in compliance with Directive 2011/70/Euratom and Recommendation 2006/851/Euratom. An Environmental Impact Assessment is completed prior to the construction of a nuclear power plant, in accordance with Directive 2011/92/EU. The required mitigation and compensatory measures are implemented. The relevant elements in this Section are covered by Member States’ reports to the Commission in accordance with Article 14(1) of Directive 2011/70/Euratom.</v>
      </c>
      <c r="D29" s="47" t="s">
        <v>588</v>
      </c>
      <c r="E29" s="47" t="s">
        <v>4405</v>
      </c>
      <c r="F29" s="47" t="s">
        <v>4406</v>
      </c>
      <c r="G29" s="47" t="s">
        <v>4407</v>
      </c>
      <c r="H29" s="47" t="s">
        <v>4408</v>
      </c>
      <c r="I29" s="47"/>
      <c r="J29" s="47"/>
      <c r="K29" s="47"/>
      <c r="L29" s="47"/>
      <c r="M29" s="47"/>
    </row>
    <row r="30" spans="1:13" ht="96">
      <c r="A30" s="46" t="s">
        <v>4047</v>
      </c>
      <c r="B30" s="47" t="str">
        <f>IFERROR(IFERROR(IFERROR(IFERROR(VLOOKUP(A30,'Climate mitigation'!$E$2:$K$102,7,FALSE),VLOOKUP(A30,'Climate adaptation'!$E$2:$M$107,9,FALSE)),VLOOKUP(A30,Water!$E$2:$L$7,8,FALSE)),VLOOKUP(A30,'Pollution prevention'!$E$2:$M$7,9,FALSE)),VLOOKUP(A30,Biodiversity!$E$2:$M$3,9,FALSE))</f>
        <v>A plan for the management of both non-radioactive and radioactive waste is in place and ensures maximal reuse or recycling of such waste at end of life in accordance with the waste hierarchy, including through contractual agreements with waste management partners, the reflection in financial projections or the official project documentation. During operation and decommissioning, the amount of radioactive waste is minimised and the amount of free-release materials is maximised in accordance with Directive 2011/70/Euratom, and in compliance with the radiation protection requirements laid down in Directive 2013/59/Euratom. A financing scheme is in place to ensure adequate funding for all decommissioning activities and for the management of spent fuel and radioactive waste, in compliance with Directive 2011/70/Euratom and Recommendation 2006/851/Euratom. An Environmental Impact Assessment is completed prior to the construction of a nuclear power plant, in accordance with Directive 2011/92/EU. The required mitigation and compensatory measures are implemented. The relevant elements in this Section are covered by Member States’ reports to the Commission in accordance with Article 14(1) of Directive 2011/70/Euratom.</v>
      </c>
      <c r="D30" s="47" t="s">
        <v>597</v>
      </c>
      <c r="E30" s="47" t="s">
        <v>4409</v>
      </c>
      <c r="F30" s="47" t="s">
        <v>4405</v>
      </c>
      <c r="G30" s="47" t="s">
        <v>4410</v>
      </c>
      <c r="H30" s="47"/>
      <c r="I30" s="47"/>
      <c r="J30" s="47"/>
      <c r="K30" s="47"/>
      <c r="L30" s="47"/>
      <c r="M30" s="47"/>
    </row>
    <row r="31" spans="1:13" ht="96">
      <c r="A31" s="46" t="s">
        <v>4055</v>
      </c>
      <c r="B31" s="47" t="str">
        <f>IFERROR(IFERROR(IFERROR(IFERROR(VLOOKUP(A31,'Climate mitigation'!$E$2:$K$102,7,FALSE),VLOOKUP(A31,'Climate adaptation'!$E$2:$M$107,9,FALSE)),VLOOKUP(A31,Water!$E$2:$L$7,8,FALSE)),VLOOKUP(A31,'Pollution prevention'!$E$2:$M$7,9,FALSE)),VLOOKUP(A31,Biodiversity!$E$2:$M$3,9,FALSE))</f>
        <v>Separately collected waste fractions are not mixed in waste storage and transfer facilities with other waste or materials with different properties.</v>
      </c>
      <c r="D31" s="47" t="s">
        <v>606</v>
      </c>
      <c r="E31" s="47" t="s">
        <v>4405</v>
      </c>
      <c r="F31" s="47" t="s">
        <v>4411</v>
      </c>
      <c r="G31" s="47" t="s">
        <v>4412</v>
      </c>
      <c r="H31" s="47" t="s">
        <v>4413</v>
      </c>
      <c r="I31" s="47"/>
      <c r="J31" s="47"/>
      <c r="K31" s="47"/>
      <c r="L31" s="47"/>
      <c r="M31" s="47"/>
    </row>
    <row r="32" spans="1:13" ht="96">
      <c r="A32" s="46" t="s">
        <v>4063</v>
      </c>
      <c r="B32" s="47" t="str">
        <f>IFERROR(IFERROR(IFERROR(IFERROR(VLOOKUP(A32,'Climate mitigation'!$E$2:$K$102,7,FALSE),VLOOKUP(A32,'Climate adaptation'!$E$2:$M$107,9,FALSE)),VLOOKUP(A32,Water!$E$2:$L$7,8,FALSE)),VLOOKUP(A32,'Pollution prevention'!$E$2:$M$7,9,FALSE)),VLOOKUP(A32,Biodiversity!$E$2:$M$3,9,FALSE))</f>
        <v>Measures are in place to manage waste in accordance with the waste hierarchy, in particular during maintenance.</v>
      </c>
      <c r="D32" s="47" t="s">
        <v>614</v>
      </c>
      <c r="E32" s="47" t="s">
        <v>4414</v>
      </c>
      <c r="F32" s="47" t="s">
        <v>4415</v>
      </c>
      <c r="G32" s="47"/>
      <c r="H32" s="47"/>
      <c r="I32" s="47"/>
      <c r="J32" s="47"/>
      <c r="K32" s="47"/>
      <c r="L32" s="47"/>
      <c r="M32" s="47"/>
    </row>
    <row r="33" spans="1:13" ht="96">
      <c r="A33" s="46" t="s">
        <v>2746</v>
      </c>
      <c r="B33" s="47" t="str">
        <f>IFERROR(IFERROR(IFERROR(IFERROR(VLOOKUP(A33,'Climate mitigation'!$E$2:$K$102,7,FALSE),VLOOKUP(A33,'Climate adaptation'!$E$2:$M$107,9,FALSE)),VLOOKUP(A33,Water!$E$2:$L$7,8,FALSE)),VLOOKUP(A33,'Pollution prevention'!$E$2:$M$7,9,FALSE)),VLOOKUP(A33,Biodiversity!$E$2:$M$3,9,FALSE))</f>
        <v>Measures are in place to manage waste, in accordance with the waste hierarchy, in particular during maintenance.</v>
      </c>
      <c r="D33" s="47" t="s">
        <v>621</v>
      </c>
      <c r="E33" s="47" t="s">
        <v>4416</v>
      </c>
      <c r="F33" s="47" t="s">
        <v>4417</v>
      </c>
      <c r="G33" s="47" t="s">
        <v>4418</v>
      </c>
      <c r="H33" s="47" t="s">
        <v>4419</v>
      </c>
      <c r="I33" s="47"/>
      <c r="J33" s="47"/>
      <c r="K33" s="47"/>
      <c r="L33" s="47"/>
      <c r="M33" s="47"/>
    </row>
    <row r="34" spans="1:13" ht="72">
      <c r="A34" s="46" t="s">
        <v>4064</v>
      </c>
      <c r="B34" s="47" t="str">
        <f>IFERROR(IFERROR(IFERROR(IFERROR(VLOOKUP(A34,'Climate mitigation'!$E$2:$K$102,7,FALSE),VLOOKUP(A34,'Climate adaptation'!$E$2:$M$107,9,FALSE)),VLOOKUP(A34,Water!$E$2:$L$7,8,FALSE)),VLOOKUP(A34,'Pollution prevention'!$E$2:$M$7,9,FALSE)),VLOOKUP(A34,Biodiversity!$E$2:$M$3,9,FALSE))</f>
        <v>Measures are in place to manage waste, in accordance with the waste hierarchy, both in the use phase (maintenance) and the end-of-life of the fleet, including through reuse and recycling of batteries and electronics (in particular critical raw materials therein).</v>
      </c>
      <c r="D34" s="47" t="s">
        <v>629</v>
      </c>
      <c r="E34" s="47" t="s">
        <v>4420</v>
      </c>
      <c r="F34" s="47" t="s">
        <v>4421</v>
      </c>
      <c r="G34" s="47" t="s">
        <v>4422</v>
      </c>
      <c r="H34" s="47"/>
      <c r="I34" s="47"/>
      <c r="J34" s="47"/>
      <c r="K34" s="47"/>
      <c r="L34" s="47"/>
      <c r="M34" s="47"/>
    </row>
    <row r="35" spans="1:13" ht="132">
      <c r="A35" s="46" t="s">
        <v>4065</v>
      </c>
      <c r="B35" s="47" t="str">
        <f>IFERROR(IFERROR(IFERROR(IFERROR(VLOOKUP(A35,'Climate mitigation'!$E$2:$K$102,7,FALSE),VLOOKUP(A35,'Climate adaptation'!$E$2:$M$107,9,FALSE)),VLOOKUP(A35,Water!$E$2:$L$7,8,FALSE)),VLOOKUP(A35,'Pollution prevention'!$E$2:$M$7,9,FALSE)),VLOOKUP(A35,Biodiversity!$E$2:$M$3,9,FALSE))</f>
        <v>Measures are in place to manage waste, in accordance with the waste hierarchy, both in the use phase (maintenance) and the end-of-life, including through reuse and recycling of batteries and electronics (in particular critical raw materials therein).</v>
      </c>
      <c r="D35" s="47" t="s">
        <v>644</v>
      </c>
      <c r="E35" s="47" t="s">
        <v>4423</v>
      </c>
      <c r="F35" s="47" t="s">
        <v>4424</v>
      </c>
      <c r="G35" s="47" t="s">
        <v>4425</v>
      </c>
      <c r="H35" s="47"/>
      <c r="I35" s="47"/>
      <c r="J35" s="47"/>
      <c r="K35" s="47"/>
      <c r="L35" s="47"/>
      <c r="M35" s="47"/>
    </row>
    <row r="36" spans="1:13" ht="132">
      <c r="A36" s="46" t="s">
        <v>4066</v>
      </c>
      <c r="B36" s="47" t="str">
        <f>IFERROR(IFERROR(IFERROR(IFERROR(VLOOKUP(A36,'Climate mitigation'!$E$2:$K$102,7,FALSE),VLOOKUP(A36,'Climate adaptation'!$E$2:$M$107,9,FALSE)),VLOOKUP(A36,Water!$E$2:$L$7,8,FALSE)),VLOOKUP(A36,'Pollution prevention'!$E$2:$M$7,9,FALSE)),VLOOKUP(A36,Biodiversity!$E$2:$M$3,9,FALSE))</f>
        <v>Vehicles of categories M1 and N1 are both of the following: reusable or recyclable to a minimum of 85% by weight; reusable or recoverable to a minimum of 95% by weight(262)As set out in Annex I of Directive 2005/64/EC of the European Parliament and of the Council of 26 October 2005 on the type-approval of motor vehicles with regard to their reusability, recyclability and recoverability and amending Council Directive 70/156/EEC (OJ L 310, 25.11.2005, p. 10).. Measures are in place to manage waste both in the use phase (maintenance) and the end-of-life of the fleet, including through reuse and recycling of batteries and electronics (in particular critical raw materials therein), in accordance with the waste hierarchy.</v>
      </c>
      <c r="D36" s="47" t="s">
        <v>654</v>
      </c>
      <c r="E36" s="47" t="s">
        <v>4426</v>
      </c>
      <c r="F36" s="47" t="s">
        <v>4427</v>
      </c>
      <c r="G36" s="47" t="s">
        <v>4428</v>
      </c>
      <c r="H36" s="47"/>
      <c r="I36" s="47"/>
      <c r="J36" s="47"/>
      <c r="K36" s="47"/>
      <c r="L36" s="47"/>
      <c r="M36" s="47"/>
    </row>
    <row r="37" spans="1:13" ht="96">
      <c r="A37" s="46" t="s">
        <v>4067</v>
      </c>
      <c r="B37" s="47" t="str">
        <f>IFERROR(IFERROR(IFERROR(IFERROR(VLOOKUP(A37,'Climate mitigation'!$E$2:$K$102,7,FALSE),VLOOKUP(A37,'Climate adaptation'!$E$2:$M$107,9,FALSE)),VLOOKUP(A37,Water!$E$2:$L$7,8,FALSE)),VLOOKUP(A37,'Pollution prevention'!$E$2:$M$7,9,FALSE)),VLOOKUP(A37,Biodiversity!$E$2:$M$3,9,FALSE))</f>
        <v>Vehicles of category N1, N2 and N3 are both of the following: reusable or recyclable to a minimum of 85% by weight; reusable or recoverable to a minimum of 95% by weight(272)As set out in Annex I to Directive 2005/64/EC.. Measures are in place to manage waste both in the use phase (maintenance) and the end-of-life of the fleet, including through reuse and recycling of batteries and electronics (in particular critical raw materials therein), in accordance with the waste hierarchy.</v>
      </c>
      <c r="D37" s="47" t="s">
        <v>689</v>
      </c>
      <c r="E37" s="47" t="s">
        <v>4429</v>
      </c>
      <c r="F37" s="47" t="s">
        <v>4430</v>
      </c>
      <c r="G37" s="47" t="s">
        <v>4431</v>
      </c>
      <c r="H37" s="47" t="s">
        <v>4432</v>
      </c>
      <c r="I37" s="47"/>
      <c r="J37" s="47"/>
      <c r="K37" s="47"/>
      <c r="L37" s="47"/>
      <c r="M37" s="47"/>
    </row>
    <row r="38" spans="1:13" ht="72">
      <c r="A38" s="46" t="s">
        <v>4068</v>
      </c>
      <c r="B38" s="47" t="str">
        <f>IFERROR(IFERROR(IFERROR(IFERROR(VLOOKUP(A38,'Climate mitigation'!$E$2:$K$102,7,FALSE),VLOOKUP(A38,'Climate adaptation'!$E$2:$M$107,9,FALSE)),VLOOKUP(A38,Water!$E$2:$L$7,8,FALSE)),VLOOKUP(A38,'Pollution prevention'!$E$2:$M$7,9,FALSE)),VLOOKUP(A38,Biodiversity!$E$2:$M$3,9,FALSE))</f>
        <v>Measures are in place to manage and recycle waste at the end-of life, including through decommissioning contractual agreements with recycling service providers, reflection in financial projections or official project documentation. These measures ensure that components and materials are segregated and treated to maximise recycling and reuse in accordance with the waste hierarchy, EU waste regulation principles and applicable regulations, in particular through the reuse and recycling of batteries and electronics and the critical raw materials therein. These measures also include the control and management of hazardous materials. Measures are in place to prevent the generation of waste in the use phase (maintenance, operation of transport services with regards to catering waste) and to manage any remaining waste in accordance with the waste hierarchy.</v>
      </c>
      <c r="D38" s="47" t="s">
        <v>696</v>
      </c>
      <c r="E38" s="47" t="s">
        <v>4433</v>
      </c>
      <c r="F38" s="47" t="s">
        <v>4434</v>
      </c>
      <c r="G38" s="47" t="s">
        <v>4435</v>
      </c>
      <c r="H38" s="47"/>
      <c r="I38" s="47"/>
      <c r="J38" s="47"/>
      <c r="K38" s="47"/>
      <c r="L38" s="47"/>
      <c r="M38" s="47"/>
    </row>
    <row r="39" spans="1:13" ht="60">
      <c r="A39" s="46" t="s">
        <v>4069</v>
      </c>
      <c r="B39" s="47" t="str">
        <f>IFERROR(IFERROR(IFERROR(IFERROR(VLOOKUP(A39,'Climate mitigation'!$E$2:$K$102,7,FALSE),VLOOKUP(A39,'Climate adaptation'!$E$2:$M$107,9,FALSE)),VLOOKUP(A39,Water!$E$2:$L$7,8,FALSE)),VLOOKUP(A39,'Pollution prevention'!$E$2:$M$7,9,FALSE)),VLOOKUP(A39,Biodiversity!$E$2:$M$3,9,FALSE))</f>
        <v>Measures are in place to manage and recycle waste at the end-of life, including through decommissioning contractual agreements with recycling service providers, reflection in financial projections or official project documentation. These measures ensure that components and materials are segregated and treated to maximise recycling and reuse in accordance with the waste hierarchy, EU waste regulation principles and applicable regulations, in particular through the reuse and recycling of batteries and electronics and the critical raw materials therein. These measures also include the control and management of hazardous materials.</v>
      </c>
      <c r="D39" s="47" t="s">
        <v>706</v>
      </c>
      <c r="E39" s="47" t="s">
        <v>4436</v>
      </c>
      <c r="F39" s="47"/>
      <c r="G39" s="47"/>
      <c r="H39" s="47"/>
      <c r="I39" s="47"/>
      <c r="J39" s="47"/>
      <c r="K39" s="47"/>
      <c r="L39" s="47"/>
      <c r="M39" s="47"/>
    </row>
    <row r="40" spans="1:13" ht="60">
      <c r="A40" s="46" t="s">
        <v>4070</v>
      </c>
      <c r="B40" s="47" t="str">
        <f>IFERROR(IFERROR(IFERROR(IFERROR(VLOOKUP(A40,'Climate mitigation'!$E$2:$K$102,7,FALSE),VLOOKUP(A40,'Climate adaptation'!$E$2:$M$107,9,FALSE)),VLOOKUP(A40,Water!$E$2:$L$7,8,FALSE)),VLOOKUP(A40,'Pollution prevention'!$E$2:$M$7,9,FALSE)),VLOOKUP(A40,Biodiversity!$E$2:$M$3,9,FALSE))</f>
        <v>Measures are in place to manage and recycle waste at the end-of life, including through decommissioning contractual agreements with recycling service providers, reflection in financial projections or official project documentation. These measures ensure that components and materials are segregated and treated to maximise recycling and reuse in accordance with the waste hierarchy, EU waste regulation principles and applicable regulations, in particular through the reuse and recycling of batteries and electronics and the critical raw materials therein. These measures also include the control and management of hazardous materials.</v>
      </c>
      <c r="D40" s="47" t="s">
        <v>714</v>
      </c>
      <c r="E40" s="47" t="s">
        <v>4436</v>
      </c>
      <c r="F40" s="47"/>
      <c r="G40" s="47"/>
      <c r="H40" s="47"/>
      <c r="I40" s="47"/>
      <c r="J40" s="47"/>
      <c r="K40" s="47"/>
      <c r="L40" s="47"/>
      <c r="M40" s="47"/>
    </row>
    <row r="41" spans="1:13" ht="180">
      <c r="A41" s="46" t="s">
        <v>4071</v>
      </c>
      <c r="B41" s="47" t="str">
        <f>IFERROR(IFERROR(IFERROR(IFERROR(VLOOKUP(A41,'Climate mitigation'!$E$2:$K$102,7,FALSE),VLOOKUP(A41,'Climate adaptation'!$E$2:$M$107,9,FALSE)),VLOOKUP(A41,Water!$E$2:$L$7,8,FALSE)),VLOOKUP(A41,'Pollution prevention'!$E$2:$M$7,9,FALSE)),VLOOKUP(A41,Biodiversity!$E$2:$M$3,9,FALSE))</f>
        <v>Measures are in place to manage and recycle waste at the end-of life, including through decommissioning contractual agreements with recycling service providers, reflection in financial projections or official project documentation. These measures ensure that components and materials are segregated and treated to maximise recycling and reuse in accordance with the waste hierarchy, EU waste regulation principles and applicable regulations, in particular through the reuse and recycling of batteries and electronics and the critical raw materials therein. These measures also include the control and management of hazardous materials. For existing ships above 500 gross tonnage and the new-built ones replacing them, the activity complies with the requirements of Regulation (EU) No 1257/2013 of the European Parliament and of the Council(285)Regulation (EU) No 1257/2013 of the European Parliament and of the Council of 20 November 2013 on ship recycling and amending Regulation (EC) No 1013/2006 and Directive 2009/16/EC (OJ L 330, 10.12.2013, p. 1).. The scrap ships are recycled in facilities included on the European List of ship recycling facilities as laid down in Commission Implementing Decision 2016/2323(286)Commission Implementing Decision (EU) 2016/2323 of 19 December 2016 establishing the European List of ship recycling facilities pursuant to Regulation (EU) No 1257/2013 of the European Parliament and of the Council on ship recycling (OJ L 345, 20.12.2016, p. 119).. The activity complies with Directive (EU) 2019/883 of the European Parliament and of the Council(287)Directive (EU) 2019/883 of the European Parliament and of the Council of 17 April 2019 on port reception facilities for the delivery of waste from ships, amending Directive 2010/65/EU and repealing Directive 2000/59/EC). as regards the protection of the marine environment against the negative effects from discharges of waste from ships. The ship is operated in accordance with Annex V to the International Convention for the Prevention of Pollution from Ships of 2 November 1973 (the IMO MARPOL Convention), in particular to produce reduced quantities of waste and to reduce legal discharges, by managing its waste in a sustainable and environmentally sound manner.</v>
      </c>
      <c r="D41" s="47" t="s">
        <v>1080</v>
      </c>
      <c r="E41" s="47" t="s">
        <v>4437</v>
      </c>
      <c r="F41" s="47" t="s">
        <v>4438</v>
      </c>
      <c r="G41" s="47"/>
      <c r="H41" s="47"/>
      <c r="I41" s="47"/>
      <c r="J41" s="47"/>
      <c r="K41" s="47"/>
      <c r="L41" s="47"/>
      <c r="M41" s="47"/>
    </row>
    <row r="42" spans="1:13" ht="132">
      <c r="A42" s="46" t="s">
        <v>4072</v>
      </c>
      <c r="B42" s="47" t="str">
        <f>IFERROR(IFERROR(IFERROR(IFERROR(VLOOKUP(A42,'Climate mitigation'!$E$2:$K$102,7,FALSE),VLOOKUP(A42,'Climate adaptation'!$E$2:$M$107,9,FALSE)),VLOOKUP(A42,Water!$E$2:$L$7,8,FALSE)),VLOOKUP(A42,'Pollution prevention'!$E$2:$M$7,9,FALSE)),VLOOKUP(A42,Biodiversity!$E$2:$M$3,9,FALSE))</f>
        <v>Measures are in place to manage and recycle waste at the end-of life, including through decommissioning contractual agreements with recycling service providers, reflection in financial projections or official project documentation. These measures ensure that components and materials are segregated and treated to maximise recycling and reuse in accordance with the waste hierarchy, EU waste regulation principles and applicable regulations, in particular through the reuse and recycling of batteries and electronics and the critical raw materials therein. These measures also include the control and management of hazardous materials. Measures are in place to prevent the generation of waste in the use phase (maintenance, operation of transport services with regards to catering waste) and to manage any remaining waste in accordance with the waste hierarchy. For existing ships above 500 gross tonnage and the new-built ones replacing them, the activity complies with the requirements of Regulation (EU) No 1257/2013. The scrap ships are recycled in facilities included on the European List of ship recycling facilities as laid down in Commission Implementing Decision 2016/2323. The activity complies with Directive (EU) 2019/883 as regards the protection of the marine environment against the negative effects from discharges of waste from ships. The ship is operated in accordance with Annex V to the International Convention for the Prevention of Pollution from Ships of 2 November 1973 (the IMO MARPOL Convention), in particular to produce reduced quantities of waste and to reduce legal discharges, by managing its waste in a sustainable and environmentally sound manner.</v>
      </c>
      <c r="D42" s="47" t="s">
        <v>1089</v>
      </c>
      <c r="E42" s="47" t="s">
        <v>4439</v>
      </c>
      <c r="F42" s="47" t="s">
        <v>4440</v>
      </c>
      <c r="G42" s="47"/>
      <c r="H42" s="47"/>
      <c r="I42" s="47"/>
      <c r="J42" s="47"/>
      <c r="K42" s="47"/>
      <c r="L42" s="47"/>
      <c r="M42" s="47"/>
    </row>
    <row r="43" spans="1:13" ht="120">
      <c r="A43" s="46" t="s">
        <v>4073</v>
      </c>
      <c r="B43" s="47" t="str">
        <f>IFERROR(IFERROR(IFERROR(IFERROR(VLOOKUP(A43,'Climate mitigation'!$E$2:$K$102,7,FALSE),VLOOKUP(A43,'Climate adaptation'!$E$2:$M$107,9,FALSE)),VLOOKUP(A43,Water!$E$2:$L$7,8,FALSE)),VLOOKUP(A43,'Pollution prevention'!$E$2:$M$7,9,FALSE)),VLOOKUP(A43,Biodiversity!$E$2:$M$3,9,FALSE))</f>
        <v>Measures are in place to manage and recycle waste at the end-of life, including through decommissioning contractual agreements with recycling service providers, reflection in financial projections or official project documentation. These measures ensure that components and materials are segregated and treated to maximise recycling and reuse in accordance with the waste hierarchy, EU waste regulation principles and applicable regulations, in particular through the reuse and recycling of batteries and electronics and the critical raw materials therein. These measures also include the control and management of hazardous materials. For existing ships above 500 gross tonnage and the new-built ones replacing them, the activity complies with the requirements of Regulation (EU) No 1257/2013. The scrap ships are recycled in facilities included on the European List of ship recycling facilities as laid down in Commission Implementing Decision 2016/2323. The activity complies with Directive (EU) 2019/883 as regards the protection of the marine environment against the negative effects from discharges of waste from ships. The ship is operated in accordance with Annex V to the International Convention for the Prevention of Pollution from Ships of 2 November 1973 (the IMO MARPOL Convention), in particular to produce reduced quantities of waste and to reduce legal discharges, by managing its waste in a sustainable and environmentally sound manner.</v>
      </c>
      <c r="D43" s="47" t="s">
        <v>1095</v>
      </c>
      <c r="E43" s="47" t="s">
        <v>4441</v>
      </c>
      <c r="F43" s="47" t="s">
        <v>4442</v>
      </c>
      <c r="G43" s="47"/>
      <c r="H43" s="47"/>
      <c r="I43" s="47"/>
      <c r="J43" s="47"/>
      <c r="K43" s="47"/>
      <c r="L43" s="47"/>
      <c r="M43" s="47"/>
    </row>
    <row r="44" spans="1:13" ht="350">
      <c r="A44" s="46" t="s">
        <v>4074</v>
      </c>
      <c r="B44" s="47" t="str">
        <f>IFERROR(IFERROR(IFERROR(IFERROR(VLOOKUP(A44,'Climate mitigation'!$E$2:$K$102,7,FALSE),VLOOKUP(A44,'Climate adaptation'!$E$2:$M$107,9,FALSE)),VLOOKUP(A44,Water!$E$2:$L$7,8,FALSE)),VLOOKUP(A44,'Pollution prevention'!$E$2:$M$7,9,FALSE)),VLOOKUP(A44,Biodiversity!$E$2:$M$3,9,FALSE))</f>
        <v>At least 70 % (by weight) of the non-hazardous construction and demolition waste (excluding naturally occurring material referred to in category 17 05 04 in the European List of Waste established by Commission Decision 2000/532/EC(324)Commission Decision 2000/532/EC of 3 May 2000 replacing Decision 94/3/EC establishing a list of wastes pursuant to Article 1(a) of Council Directive 75/442/EEC on waste and Council Decision 94/904/EC establishing a list of hazardous waste pursuant to Article 1(4) of Council Directive 91/689/EEC on hazardous waste (OJ L 226, 6.9.2000, p. 3).) generated on the construction site is prepared for reuse, recycling and other material recovery, including backfilling operations using waste to substitute other materials, in accordance with the waste hierarchy and the EU Construction and Demolition Waste Management Protocol(325)EU Construction and Demolition Waste Protocol (version of [adoption date]: https://ec.europa.eu/growth/content/eu-construction-and-demolition-waste-protocol-0_en ).. Operators limit waste generation in processes related to construction and demolition, in accordance with the EU Construction and Demolition Waste Management Protocol, taking into account best available techniques and using selective demolition to enable removal and safe handling of hazardous substances and facilitate reuse and high-quality recycling by selective removal of materials, using available sorting systems for construction and demolition waste.</v>
      </c>
      <c r="D44" s="47" t="s">
        <v>1225</v>
      </c>
      <c r="E44" s="47" t="s">
        <v>4443</v>
      </c>
      <c r="F44" s="47" t="s">
        <v>4444</v>
      </c>
      <c r="G44" s="47"/>
      <c r="H44" s="47"/>
      <c r="I44" s="47"/>
      <c r="J44" s="47"/>
      <c r="K44" s="47"/>
      <c r="L44" s="47"/>
      <c r="M44" s="47"/>
    </row>
    <row r="45" spans="1:13" ht="120">
      <c r="A45" s="46" t="s">
        <v>4075</v>
      </c>
      <c r="B45" s="47" t="str">
        <f>IFERROR(IFERROR(IFERROR(IFERROR(VLOOKUP(A45,'Climate mitigation'!$E$2:$K$102,7,FALSE),VLOOKUP(A45,'Climate adaptation'!$E$2:$M$107,9,FALSE)),VLOOKUP(A45,Water!$E$2:$L$7,8,FALSE)),VLOOKUP(A45,'Pollution prevention'!$E$2:$M$7,9,FALSE)),VLOOKUP(A45,Biodiversity!$E$2:$M$3,9,FALSE))</f>
        <v>Operators limit waste generation in processes related to construction and demolition and take into account best available techniques. At least 70 % (by weight) of the non-hazardous construction and demolition waste (excluding naturally occurring material referred to in category 17 05 04 in the European List of Waste established by Decision 2000/532/EC) generated on the construction site is prepared for reuse, recycling and other material recovery, including backfilling operations using waste to substitute other materials, in accordance with the waste hierarchy and the EU Construction and Demolition Waste Management Protocol(329)EU Construction &amp; Demolition Waste Management Protocol, September 2016: https://ec.europa.eu/docsroom/documents/20509/.. Operators use selective demolition to enable removal and safe handling of hazardous substances and facilitate reuse and high-quality recycling. For manufacturing of constituents, the activity assesses the availability of and, where feasible, adopts techniques that support: reuse and use of secondary raw materials and re-used components in products manufactured; design for high durability, recyclability, easy disassembly and adaptability of products manufactured; waste management that prioritises recycling over disposal, in the manufacturing process; information on and traceability of substances of concern throughout the life cycle of the manufactured products.</v>
      </c>
      <c r="D45" s="47" t="s">
        <v>1235</v>
      </c>
      <c r="E45" s="47" t="s">
        <v>4405</v>
      </c>
      <c r="F45" s="47" t="s">
        <v>4445</v>
      </c>
      <c r="G45" s="47" t="s">
        <v>4446</v>
      </c>
      <c r="H45" s="47"/>
      <c r="I45" s="47"/>
      <c r="J45" s="47"/>
      <c r="K45" s="47"/>
      <c r="L45" s="47"/>
      <c r="M45" s="47"/>
    </row>
    <row r="46" spans="1:13" ht="96">
      <c r="A46" s="46" t="s">
        <v>4076</v>
      </c>
      <c r="B46" s="47" t="str">
        <f>IFERROR(IFERROR(IFERROR(IFERROR(VLOOKUP(A46,'Climate mitigation'!$E$2:$K$102,7,FALSE),VLOOKUP(A46,'Climate adaptation'!$E$2:$M$107,9,FALSE)),VLOOKUP(A46,Water!$E$2:$L$7,8,FALSE)),VLOOKUP(A46,'Pollution prevention'!$E$2:$M$7,9,FALSE)),VLOOKUP(A46,Biodiversity!$E$2:$M$3,9,FALSE))</f>
        <v>At least 70 % (by weight) of the non-hazardous construction and demolition waste (excluding naturally occurring material defined in category 17 05 04 in the European List of Waste established by Decision 2000/532/EC) generated on the construction site is prepared for reuse, recycling and other material recovery, including backfilling operations using waste to substitute other materials, in accordance with the waste hierarchy and the EU Construction and Demolition Waste Management Protocol(335)EU Construction and Demolition Waste Protocol (version of [adoption date]: https://ec.europa.eu/growth/content/eu-construction-and-demolition-waste-protocol-0_en).. Operators limit waste generation in processes related construction and demolition, in accordance with the EU Construction and Demolition Waste Management Protocol and taking into account best available techniques and using selective demolition to enable removal and safe handling of hazardous substances and facilitate reuse and high-quality recycling by selective removal of materials, using available sorting systems for construction and demolition waste.</v>
      </c>
      <c r="D46" s="47" t="s">
        <v>1271</v>
      </c>
      <c r="E46" s="47" t="s">
        <v>4405</v>
      </c>
      <c r="F46" s="47" t="s">
        <v>4447</v>
      </c>
      <c r="G46" s="47" t="s">
        <v>4446</v>
      </c>
      <c r="H46" s="47"/>
      <c r="I46" s="47"/>
      <c r="J46" s="47"/>
      <c r="K46" s="47"/>
      <c r="L46" s="47"/>
      <c r="M46" s="47"/>
    </row>
    <row r="47" spans="1:13" ht="108">
      <c r="A47" s="46" t="s">
        <v>4077</v>
      </c>
      <c r="B47" s="47" t="str">
        <f>IFERROR(IFERROR(IFERROR(IFERROR(VLOOKUP(A47,'Climate mitigation'!$E$2:$K$102,7,FALSE),VLOOKUP(A47,'Climate adaptation'!$E$2:$M$107,9,FALSE)),VLOOKUP(A47,Water!$E$2:$L$7,8,FALSE)),VLOOKUP(A47,'Pollution prevention'!$E$2:$M$7,9,FALSE)),VLOOKUP(A47,Biodiversity!$E$2:$M$3,9,FALSE))</f>
        <v>Operators limit waste generation in processes related to construction and demolition and take into account best available techniques. At least 70 % (by weight) of the non-hazardous construction and demolition waste (excluding naturally occurring material referred to in category 17 05 04 in the European List of Waste established by Decision 2000/532/EC generated on the construction site is prepared for reuse, recycling and other material recovery, including backfilling operations using waste to substitute other materials, in accordance with the waste hierarchy and the EU Construction and Demolition Waste Management Protocol. Operators use selective demolition to enable removal and safe handling of hazardous substances and facilitate reuse and high-quality recycling. The activity assesses the availability of and, where feasible, adopts techniques that support: reuse and use of secondary raw materials and reused components in products manufactured; design for high durability, recyclability, easy disassembly and adaptability of products manufactured; waste management that prioritises recycling over disposal, in the manufacturing process; information on and traceability of substances of concern throughout the life cycle of the manufactured products.</v>
      </c>
      <c r="D47" s="47" t="s">
        <v>1280</v>
      </c>
      <c r="E47" s="47" t="s">
        <v>4448</v>
      </c>
      <c r="F47" s="47" t="s">
        <v>4449</v>
      </c>
      <c r="G47" s="47" t="s">
        <v>4392</v>
      </c>
      <c r="H47" s="47" t="s">
        <v>4450</v>
      </c>
      <c r="I47" s="47"/>
      <c r="J47" s="47"/>
      <c r="K47" s="47"/>
      <c r="L47" s="47"/>
      <c r="M47" s="47"/>
    </row>
    <row r="48" spans="1:13" ht="96">
      <c r="A48" s="46" t="s">
        <v>4078</v>
      </c>
      <c r="B48" s="47" t="str">
        <f>IFERROR(IFERROR(IFERROR(IFERROR(VLOOKUP(A48,'Climate mitigation'!$E$2:$K$102,7,FALSE),VLOOKUP(A48,'Climate adaptation'!$E$2:$M$107,9,FALSE)),VLOOKUP(A48,Water!$E$2:$L$7,8,FALSE)),VLOOKUP(A48,'Pollution prevention'!$E$2:$M$7,9,FALSE)),VLOOKUP(A48,Biodiversity!$E$2:$M$3,9,FALSE))</f>
        <v>At least 70 % (by weight) of the non-hazardous construction and demolition waste (excluding naturally occurring material defined in category 17 05 04 in the European List of Waste established by Decision 2000/532/EC) generated on the construction site is prepared for reuse, recycling and other material recovery, including backfilling operations using waste to substitute other materials, in accordance with the waste hierarchy and the EU Construction and Demolition Waste Management Protocol(341)EU Construction and Demolition Waste Protocol (https://ec.europa.eu/growth/content/eu-construction-and-demolition-waste-protocol-0_en).. Operators limit waste generation in processes related to construction and demolition, in accordance with the EU Construction and Demolition Waste Management Protocol and taking into account best available techniques and using selective demolition to enable removal and safe handling of hazardous substances and facilitate reuse and high-quality recycling by selective removal of materials, using available sorting systems for construction and demolition waste.</v>
      </c>
      <c r="D48" s="47" t="s">
        <v>1449</v>
      </c>
      <c r="E48" s="47" t="s">
        <v>4451</v>
      </c>
      <c r="F48" s="47"/>
      <c r="G48" s="47"/>
      <c r="H48" s="47"/>
      <c r="I48" s="47"/>
      <c r="J48" s="47"/>
      <c r="K48" s="47"/>
      <c r="L48" s="47"/>
      <c r="M48" s="47"/>
    </row>
    <row r="49" spans="1:13" ht="108">
      <c r="A49" s="46" t="s">
        <v>4079</v>
      </c>
      <c r="B49" s="47" t="str">
        <f>IFERROR(IFERROR(IFERROR(IFERROR(VLOOKUP(A49,'Climate mitigation'!$E$2:$K$102,7,FALSE),VLOOKUP(A49,'Climate adaptation'!$E$2:$M$107,9,FALSE)),VLOOKUP(A49,Water!$E$2:$L$7,8,FALSE)),VLOOKUP(A49,'Pollution prevention'!$E$2:$M$7,9,FALSE)),VLOOKUP(A49,Biodiversity!$E$2:$M$3,9,FALSE))</f>
        <v>Measures are in place to prevent generation of waste in the use phase (maintenance) and to manage any remaining waste in accordance with the waste hierarchy. The activity assesses the availability of and, where feasible, adopts techniques that support: reuse and use of secondary raw materials and re-used components in products manufactured; design for high durability, recyclability, easy disassembly and adaptability of products manufactured; waste management that prioritises recycling over disposal in the manufacturing process; information on and traceability of substances of concern throughout the life cycle of the manufactured products. Measures are in place to manage and recycle waste at the end-of life, including through decommissioning contractual agreements with recycling service providers, reflection in financial projections or official project documentation. These measures ensure that components and materials are segregated and treated to maximise recycling and reuse in accordance with the waste hierarchy, EU waste regulation principles and applicable regulations, in particular through the reuse and recycling of batteries and electronics and the critical raw materials therein. These measures also include the control and management of hazardous materials.</v>
      </c>
      <c r="D49" s="47" t="s">
        <v>1464</v>
      </c>
      <c r="E49" s="47" t="s">
        <v>4452</v>
      </c>
      <c r="F49" s="47"/>
      <c r="G49" s="47"/>
      <c r="H49" s="47"/>
      <c r="I49" s="47"/>
      <c r="J49" s="47"/>
      <c r="K49" s="47"/>
      <c r="L49" s="47"/>
      <c r="M49" s="47"/>
    </row>
    <row r="50" spans="1:13" ht="72">
      <c r="A50" s="46" t="s">
        <v>4080</v>
      </c>
      <c r="B50" s="47" t="str">
        <f>IFERROR(IFERROR(IFERROR(IFERROR(VLOOKUP(A50,'Climate mitigation'!$E$2:$K$102,7,FALSE),VLOOKUP(A50,'Climate adaptation'!$E$2:$M$107,9,FALSE)),VLOOKUP(A50,Water!$E$2:$L$7,8,FALSE)),VLOOKUP(A50,'Pollution prevention'!$E$2:$M$7,9,FALSE)),VLOOKUP(A50,Biodiversity!$E$2:$M$3,9,FALSE))</f>
        <v>Measures are in place to prevent generation of waste in the use phase (maintenance, operation of transport services with regards to catering waste) and to manage any remaining waste in accordance with the waste hierarchy. Measures are in place to manage and recycle waste at the end-of life, including through decommissioning contractual agreements with recycling service providers, reflection in financial projections or official project documentation. These measures ensure that components and materials are segregated and treated to maximise recycling and reuse in accordance with the waste hierarchy, EU waste regulation principles and applicable regulations, in particular through the reuse and recycling of batteries and electronics and the critical raw materials therein. These measures also include the control and management of hazardous materials.</v>
      </c>
      <c r="D50" s="47" t="s">
        <v>1477</v>
      </c>
      <c r="E50" s="47" t="s">
        <v>4453</v>
      </c>
      <c r="F50" s="47"/>
      <c r="G50" s="47"/>
      <c r="H50" s="47"/>
      <c r="I50" s="47"/>
      <c r="J50" s="47"/>
      <c r="K50" s="47"/>
      <c r="L50" s="47"/>
      <c r="M50" s="47"/>
    </row>
    <row r="51" spans="1:13" ht="108">
      <c r="A51" s="46" t="s">
        <v>4081</v>
      </c>
      <c r="B51" s="47" t="str">
        <f>IFERROR(IFERROR(IFERROR(IFERROR(VLOOKUP(A51,'Climate mitigation'!$E$2:$K$102,7,FALSE),VLOOKUP(A51,'Climate adaptation'!$E$2:$M$107,9,FALSE)),VLOOKUP(A51,Water!$E$2:$L$7,8,FALSE)),VLOOKUP(A51,'Pollution prevention'!$E$2:$M$7,9,FALSE)),VLOOKUP(A51,Biodiversity!$E$2:$M$3,9,FALSE))</f>
        <v>Measures are in place to prevent generation of waste in the use phase (maintenance, operation of transport services with regards to catering waste) and to manage any remaining waste in accordance with the waste hierarchy. Measures are in place to manage and recycle waste at the end-of life, including through decommissioning contractual agreements with recycling service providers, reflection in financial projections or official project documentation. These measures ensure that components and materials are segregated and treated to maximise recycling and reuse in accordance with the waste hierarchy, EU waste regulation principles and applicable regulations, in particular through the reuse and recycling of batteries and electronics and the critical raw materials therein. These measures also include the control and management of hazardous materials.</v>
      </c>
      <c r="D51" s="47" t="s">
        <v>1485</v>
      </c>
      <c r="E51" s="47" t="s">
        <v>4454</v>
      </c>
      <c r="F51" s="47"/>
      <c r="G51" s="47"/>
      <c r="H51" s="47"/>
      <c r="I51" s="47"/>
      <c r="J51" s="47"/>
      <c r="K51" s="47"/>
      <c r="L51" s="47"/>
      <c r="M51" s="47"/>
    </row>
    <row r="52" spans="1:13" ht="168">
      <c r="A52" s="46" t="s">
        <v>4082</v>
      </c>
      <c r="B52" s="47" t="str">
        <f>IFERROR(IFERROR(IFERROR(IFERROR(VLOOKUP(A52,'Climate mitigation'!$E$2:$K$102,7,FALSE),VLOOKUP(A52,'Climate adaptation'!$E$2:$M$107,9,FALSE)),VLOOKUP(A52,Water!$E$2:$L$7,8,FALSE)),VLOOKUP(A52,'Pollution prevention'!$E$2:$M$7,9,FALSE)),VLOOKUP(A52,Biodiversity!$E$2:$M$3,9,FALSE))</f>
        <v>At least 70 % (by weight) of the non-hazardous construction and demolition waste (excluding naturally occurring material referred to in category 17 05 04 in the European List of Waste established by Decision 2000/532/EC) generated on the construction site is prepared for reuse, recycling and other material recovery, including backfilling operations using waste to substitute other materials, in accordance with the waste hierarchy and the EU Construction and Demolition Waste Management Protocol(349)EU Construction and Demolition Waste Protocol (version of [adoption date]: https://ec.europa.eu/growth/content/eu-construction-and-demolition-waste-protocol-0_en).. Operators limit waste generation in processes related to construction and demolition, in accordance with the EU Construction and Demolition Waste Management Protocol and taking into account best available techniques and using selective demolition to enable removal and safe handling of hazardous substances and facilitate reuse and high-quality recycling by selective removal of materials, using available sorting systems for construction and demolition waste. Building designs and construction techniques support circularity and in particular demonstrate, with reference to ISO 20887(350)ISO 20887:2020, Sustainability in buildings and civil engineering works - Design for disassembly and adaptability - Principles, requirements and guidance (version of [adoption date]: https://www.iso.org/standard/69370.html). or other standards for assessing the disassembly or adaptability of buildings, how they are designed to be more resource efficient, adaptable, flexible and dismantleable to enable reuse and recycling.</v>
      </c>
      <c r="D52" s="47" t="s">
        <v>1501</v>
      </c>
      <c r="E52" s="47" t="s">
        <v>4455</v>
      </c>
      <c r="F52" s="47"/>
      <c r="G52" s="47"/>
      <c r="H52" s="47"/>
      <c r="I52" s="47"/>
      <c r="J52" s="47"/>
      <c r="K52" s="47"/>
      <c r="L52" s="47"/>
      <c r="M52" s="47"/>
    </row>
    <row r="53" spans="1:13" ht="132">
      <c r="A53" s="46" t="s">
        <v>4083</v>
      </c>
      <c r="B53" s="47" t="str">
        <f>IFERROR(IFERROR(IFERROR(IFERROR(VLOOKUP(A53,'Climate mitigation'!$E$2:$K$102,7,FALSE),VLOOKUP(A53,'Climate adaptation'!$E$2:$M$107,9,FALSE)),VLOOKUP(A53,Water!$E$2:$L$7,8,FALSE)),VLOOKUP(A53,'Pollution prevention'!$E$2:$M$7,9,FALSE)),VLOOKUP(A53,Biodiversity!$E$2:$M$3,9,FALSE))</f>
        <v>At least 70 % (by weight) of the non-hazardous construction and demolition waste (excluding naturally occurring material referred to in category 17 05 04 in the European List of Waste established by Decision 2000/532/EC) generated on the construction site is prepared for reuse, recycling and other material recovery, including backfilling operations using waste to substitute other materials, in accordance with the waste hierarchy and the EU Construction and Demolition Waste Management Protocol(367)EU Construction and Demolition Waste Protocol (version of [adoption date]: https://ec.europa.eu/growth/content/eu-construction-and-demolition-waste-protocol-0_en).. Operators limit waste generation in processes related construction and demolition, in accordance with the EU Construction and Demolition Waste Management Protocol and taking into account best available techniques and using selective demolition to enable removal and safe handling of hazardous substances and facilitate reuse and high-quality recycling by selective removal of materials, using available sorting systems for construction and demolition waste. Building designs and construction techniques support circularity and in particular demonstrate, with reference to ISO 20887(368)ISO 20887:2020, Sustainability in buildings and civil engineering works - Design for disassembly and adaptability - Principles, requirements and guidance (version of [adoption date]: https://www.iso.org/standard/69370.html). or other standards for assessing the disassembly or adaptability of buildings, how they are designed to be more resource efficient, adaptable, flexible and dismantleable to enable reuse and recycling.</v>
      </c>
    </row>
    <row r="54" spans="1:13" ht="108">
      <c r="A54" s="46" t="s">
        <v>4089</v>
      </c>
      <c r="B54" s="47" t="str">
        <f>IFERROR(IFERROR(IFERROR(IFERROR(VLOOKUP(A54,'Climate mitigation'!$E$2:$K$102,7,FALSE),VLOOKUP(A54,'Climate adaptation'!$E$2:$M$107,9,FALSE)),VLOOKUP(A54,Water!$E$2:$L$7,8,FALSE)),VLOOKUP(A54,'Pollution prevention'!$E$2:$M$7,9,FALSE)),VLOOKUP(A54,Biodiversity!$E$2:$M$3,9,FALSE))</f>
        <v>The equipment used meets the requirements laid down in Directive 2009/125/EC for servers and data storage products. The equipment used does not contain the restricted substances listed in Annex II to Directive 2011/65/EU of the European Parliament and of the Council(379)Directive 2011/65/EU of the European Parliament and of the Council of 8 June 2011 on the restriction of the use of certain hazardous substances in electrical and electronic equipment (OJ L 174, 1.7.2011, p. 88)., except where the concentration values by weight in homogeneous materials do not exceed the maximum values listed in that Annex. A waste management plan is in place and ensures maximal recycling at end of life of electrical and electronic equipment, including through contractual agreements with recycling partners, reflection in financial projections or official project documentation. At its end of life, the equipment undergoes preparation for reuse, recovery or recycling operations, or proper treatment, including the removal of all fluids and a selective treatment in accordance with Annex VII to Directive 2012/19/EU of the European Parliament and of the Council(380)Directive 2012/19/EU of the European Parliament and of the Council of 4 July 2012 on waste electrical and electronic equipment (OJ L 197, 24.7.2012, p. 38)..</v>
      </c>
    </row>
    <row r="55" spans="1:13" ht="72">
      <c r="A55" s="46" t="s">
        <v>4090</v>
      </c>
      <c r="B55" s="47" t="str">
        <f>IFERROR(IFERROR(IFERROR(IFERROR(VLOOKUP(A55,'Climate mitigation'!$E$2:$K$102,7,FALSE),VLOOKUP(A55,'Climate adaptation'!$E$2:$M$107,9,FALSE)),VLOOKUP(A55,Water!$E$2:$L$7,8,FALSE)),VLOOKUP(A55,'Pollution prevention'!$E$2:$M$7,9,FALSE)),VLOOKUP(A55,Biodiversity!$E$2:$M$3,9,FALSE))</f>
        <v>The equipment used meets the requirements set in accordance with Directive 2009/125/EC for servers and data storage products. The equipment used does not contain the restricted substances listed in Annex II to Directive 2011/65/EU, except where the concentration values by weight in homogeneous materials do not exceed those listed in that Annex. A waste management plan is in place and ensures maximal recycling at end of life of electrical and electronic equipment, including through contractual agreements with recycling partners, reflection in financial projections or official project documentation. At its end of life, the equipment undergoes preparation for reuse, recovery or recycling operations, or proper treatment, including the removal of all fluids and a selective treatment in accordance with Annex VII to Directive 2012/19/EU.</v>
      </c>
    </row>
    <row r="56" spans="1:13" ht="24">
      <c r="A56" s="46" t="s">
        <v>4091</v>
      </c>
      <c r="B56" s="47" t="str">
        <f>IFERROR(IFERROR(IFERROR(IFERROR(VLOOKUP(A56,'Climate mitigation'!$E$2:$K$102,7,FALSE),VLOOKUP(A56,'Climate adaptation'!$E$2:$M$107,9,FALSE)),VLOOKUP(A56,Water!$E$2:$L$7,8,FALSE)),VLOOKUP(A56,'Pollution prevention'!$E$2:$M$7,9,FALSE)),VLOOKUP(A56,Biodiversity!$E$2:$M$3,9,FALSE))</f>
        <v>Any potential risks to the circular economy objectives from the researched technology, product or other solution are evaluated and addressed, by considering the types of potential significant harm as set out in Article 17(1), point. (d), of Regulation (EU) 2020/852.</v>
      </c>
    </row>
    <row r="57" spans="1:13" ht="24">
      <c r="A57" s="46" t="s">
        <v>4092</v>
      </c>
      <c r="B57" s="47" t="str">
        <f>IFERROR(IFERROR(IFERROR(IFERROR(VLOOKUP(A57,'Climate mitigation'!$E$2:$K$102,7,FALSE),VLOOKUP(A57,'Climate adaptation'!$E$2:$M$107,9,FALSE)),VLOOKUP(A57,Water!$E$2:$L$7,8,FALSE)),VLOOKUP(A57,'Pollution prevention'!$E$2:$M$7,9,FALSE)),VLOOKUP(A57,Biodiversity!$E$2:$M$3,9,FALSE))</f>
        <v>Any potential risks to the circular economy objectives from the researched technology, product or other solution are evaluated and addressed, by considering the types of potential significant harm as set out in Article 17(1), point (d), of Regulation (EU) 2020/852.</v>
      </c>
    </row>
    <row r="58" spans="1:13" ht="96">
      <c r="A58" s="46" t="s">
        <v>4096</v>
      </c>
      <c r="B58" s="47" t="str">
        <f>IFERROR(IFERROR(IFERROR(IFERROR(VLOOKUP(A58,'Climate mitigation'!$E$2:$K$102,7,FALSE),VLOOKUP(A58,'Climate adaptation'!$E$2:$M$107,9,FALSE)),VLOOKUP(A58,Water!$E$2:$L$7,8,FALSE)),VLOOKUP(A58,'Pollution prevention'!$E$2:$M$7,9,FALSE)),VLOOKUP(A58,Biodiversity!$E$2:$M$3,9,FALSE))</f>
        <v>At least 70 % (by weight) of the non-hazardous construction and demolition waste (excluding naturally occurring material defined in category 17 05 04 in the European List of Waste established by Decision 2000/532/EC) generated on the construction site is prepared for reuse, recycling and other material recovery, including backfilling operations using waste to substitute other materials, in accordance with the waste hierarchy and the EU Construction and Demolition Waste Management Protocol(598)EU Construction and Demolition Waste Protocol (version of [adoption date]: https://ec.europa.eu/growth/content/eu-construction-and-demolition-waste-protocol-0_en).. Operators limit waste generation in processes related construction and demolition, in accordance with the EU Construction and Demolition Waste Management Protocol and taking into account best available techniques and using selective demolition to enable removal and safe handling of hazardous substances and facilitate reuse and high-quality recycling by selective removal of materials, using available sorting systems for construction and demolition waste.</v>
      </c>
    </row>
    <row r="59" spans="1:13" ht="96">
      <c r="A59" s="46" t="s">
        <v>4097</v>
      </c>
      <c r="B59" s="47" t="str">
        <f>IFERROR(IFERROR(IFERROR(IFERROR(VLOOKUP(A59,'Climate mitigation'!$E$2:$K$102,7,FALSE),VLOOKUP(A59,'Climate adaptation'!$E$2:$M$107,9,FALSE)),VLOOKUP(A59,Water!$E$2:$L$7,8,FALSE)),VLOOKUP(A59,'Pollution prevention'!$E$2:$M$7,9,FALSE)),VLOOKUP(A59,Biodiversity!$E$2:$M$3,9,FALSE))</f>
        <v>At least 70 % (by weight) of the non-hazardous construction and demolition waste (excluding naturally occurring material defined in category 17 05 04 in the European List of Waste established by Decision 2000/532/EC) generated on the construction site is prepared for reuse, recycling and other material recovery, including backfilling operations using waste to substitute other materials, in accordance with the waste hierarchy and the EU Construction and Demolition Waste Management Protocol(604)EU Construction and Demolition Waste Protocol (version of [adoption date]: https://ec.europa.eu/growth/content/eu-construction-and-demolition-waste-protocol-0_en).. Operators limit waste generation in processes related construction and demolition, in accordance with the EU Construction and Demolition Waste Management Protocol and taking into account best available techniques and using selective demolition to enable removal and safe handling of hazardous substances and facilitate reuse and high-quality recycling by selective removal of materials, using available sorting systems for construction and demolition waste.</v>
      </c>
    </row>
    <row r="60" spans="1:13" ht="96">
      <c r="A60" s="46" t="s">
        <v>4098</v>
      </c>
      <c r="B60" s="47" t="str">
        <f>IFERROR(IFERROR(IFERROR(IFERROR(VLOOKUP(A60,'Climate mitigation'!$E$2:$K$102,7,FALSE),VLOOKUP(A60,'Climate adaptation'!$E$2:$M$107,9,FALSE)),VLOOKUP(A60,Water!$E$2:$L$7,8,FALSE)),VLOOKUP(A60,'Pollution prevention'!$E$2:$M$7,9,FALSE)),VLOOKUP(A60,Biodiversity!$E$2:$M$3,9,FALSE))</f>
        <v>At least 70 % (by weight) of the non-hazardous construction and demolition waste (excluding naturally occurring material defined in category 17 05 04 in the European List of Waste established by Decision 2000/532/EC) generated on the construction site is prepared for reuse, recycling and other material recovery, including backfilling operations using waste to substitute other materials, in accordance with the waste hierarchy and the EU Construction and Demolition Waste Management Protocol(610)EU Construction and Demolition Waste Protocol (version of [adoption date]: https://ec.europa.eu/growth/content/eu-construction-and-demolition-waste-protocol-0_en).. Operators limit waste generation in processes related construction and demolition, in accordance with the EU Construction and Demolition Waste Management Protocol and taking into account best available techniques and using selective demolition to enable removal and safe handling of hazardous substances and facilitate reuse and high-quality recycling by selective removal of materials, using available sorting systems for construction and demolition waste.</v>
      </c>
    </row>
    <row r="61" spans="1:13" ht="192">
      <c r="A61" s="46" t="s">
        <v>4111</v>
      </c>
      <c r="B61" s="47" t="str">
        <f>IFERROR(IFERROR(IFERROR(IFERROR(VLOOKUP(A61,'Climate mitigation'!$E$2:$K$102,7,FALSE),VLOOKUP(A61,'Climate adaptation'!$E$2:$M$107,9,FALSE)),VLOOKUP(A61,Water!$E$2:$L$7,8,FALSE)),VLOOKUP(A61,'Pollution prevention'!$E$2:$M$7,9,FALSE)),VLOOKUP(A61,Biodiversity!$E$2:$M$3,9,FALSE))</f>
        <v>1. The operator of this activity has developed and implemented a climate change mitigation and environmental protection plan that: identifies key harmful environmental impacts of their assets and operations relevant for the transition to a circular economy, including impacts on waste(753)As defined in the Commission Decision 2000/532/EC list of waste. generation, management, treatment, including the negative impacts of high or frequent use of single-use non-recyclable products and improper waste management (both hazardous and non-hazardous) and storage and disposal of chemical agents(754)Such as those in firefighting foams, fire extinguishing agents, fire retardants. and medical waste(755)See International Committee of the Red Cross, Medical Waste Management, 2011, available at: https://www.icrc.org/en/doc/assets/files/publications/icrc-002-4032.pdf.; defines the necessary measures to minimise the identified harmful impacts of the activity on the environment, while achieving the main purpose of the emergency service, in accordance with Directive 2008/98/EC of the European Parliament and of the Council(756)Directive 2008/98/EC of the European Parliament and of the Council of 19 November 2008 on waste and repealing certain Directives (OJ L 312, 22.11.2008, p. 3)., including measures for minimising the destruction of unused stockpiled goods and good industry practice for removal of temporary infrastructure, as defined in the EU Construction and Demolition Waste Protocol(757)EU Construction and Demolition Waste Protocol and Guidelines, Internal Market, Industry, Entrepreneurship and SMEs, available at: https://single-market-economy.ec.europa.eu/content/eu-construction-and-demolition-waste-protocol-0_en.; explains the level of improvement achievable with the implementation of the proposed measures and includes a time plan for the implementation of those measures; monitors and documents the implementation of the identified measures in accordance with the time plan and the level of improvements achieved. 2. The climate change mitigation and environmental protection plan is: based on best available scientific evidence, which is publicly disclosed; developed in consultation with relevant stakeholders, including environmental protection authorities; updated where the characteristics and operation of the activity change significantly, in a way that alters the nature or scale of impacts on the climate and the environment.</v>
      </c>
    </row>
    <row r="62" spans="1:13" ht="84">
      <c r="A62" s="46" t="s">
        <v>4112</v>
      </c>
      <c r="B62" s="47" t="str">
        <f>IFERROR(IFERROR(IFERROR(IFERROR(VLOOKUP(A62,'Climate mitigation'!$E$2:$K$102,7,FALSE),VLOOKUP(A62,'Climate adaptation'!$E$2:$M$107,9,FALSE)),VLOOKUP(A62,Water!$E$2:$L$7,8,FALSE)),VLOOKUP(A62,'Pollution prevention'!$E$2:$M$7,9,FALSE)),VLOOKUP(A62,Biodiversity!$E$2:$M$3,9,FALSE))</f>
        <v>Operators limit waste generation in processes related to construction and demolition and take into account best available techniques. At least 70 % (by weight) of the non-hazardous construction and demolition waste (excluding naturally occurring material referred to in category 17 05 04 in the European List of Waste established by Decision 2000/532/EC) generated on the construction site is prepared for reuse, recycling and other material recovery, including backfilling operations using waste to substitute other materials, in accordance with the waste hierarchy and the EU Construction and Demolition Waste Management Protocol(771)EU Construction and Demolition Waste Protocol and Guidelines, Internal Market, Industry, Entrepreneurship and SMEs (europa.eu) https://single-market-economy.ec.europa.eu/content/eu-construction-and-demolition-waste-protocol-0_en.. Operators use selective demolition to enable removal and safe handling of hazardous substances and facilitate reuse and high-quality recycling.</v>
      </c>
    </row>
    <row r="63" spans="1:13" ht="48">
      <c r="A63" s="46" t="s">
        <v>4114</v>
      </c>
      <c r="B63" s="47" t="str">
        <f>IFERROR(IFERROR(IFERROR(IFERROR(VLOOKUP(A63,'Climate mitigation'!$E$2:$K$102,7,FALSE),VLOOKUP(A63,'Climate adaptation'!$E$2:$M$107,9,FALSE)),VLOOKUP(A63,Water!$E$2:$L$7,8,FALSE)),VLOOKUP(A63,'Pollution prevention'!$E$2:$M$7,9,FALSE)),VLOOKUP(A63,Biodiversity!$E$2:$M$3,9,FALSE))</f>
        <v>The activity assesses the availability of and, where feasible, adopts techniques that support: reuse and use of secondary raw materials and reused components in products manufactured; design for high durability, recyclability, easy disassembly and adaptability of products manufactured; waste management that prioritises recycling over disposal, in the manufacturing process; information on and traceability of substances of concern throughout the life cycle of the manufactured products.</v>
      </c>
    </row>
    <row r="64" spans="1:13" ht="72">
      <c r="A64" s="46" t="s">
        <v>4118</v>
      </c>
      <c r="B64" s="47" t="str">
        <f>IFERROR(IFERROR(IFERROR(IFERROR(VLOOKUP(A64,'Climate mitigation'!$E$2:$K$102,7,FALSE),VLOOKUP(A64,'Climate adaptation'!$E$2:$M$107,9,FALSE)),VLOOKUP(A64,Water!$E$2:$L$7,8,FALSE)),VLOOKUP(A64,'Pollution prevention'!$E$2:$M$7,9,FALSE)),VLOOKUP(A64,Biodiversity!$E$2:$M$3,9,FALSE))</f>
        <v>Operators limit waste generation in processes related to construction and demolition and take into account best available techniques. At least 70 % (by weight) of the non-hazardous construction and demolition waste (excluding naturally occurring material referred to in category 17 05 04 in the European List of Waste established by Decision 2000/532/EC) generated on the construction site is prepared for reuse, recycling and other material recovery, including backfilling operations using waste to substitute other materials, in accordance with the waste hierarchy and the EU Construction and Demolition Waste Management Protocol(17)EU Construction &amp; Demolition Waste Management Protocol, September 2016: https://ec.europa.eu/docsroom/documents/20509/.. Operators use selective demolition to enable removal and safe handling of hazardous substances and facilitate reuse and high-quality recycling.</v>
      </c>
    </row>
    <row r="65" spans="1:2" ht="84">
      <c r="A65" s="46" t="s">
        <v>4119</v>
      </c>
      <c r="B65" s="47" t="str">
        <f>IFERROR(IFERROR(IFERROR(IFERROR(VLOOKUP(A65,'Climate mitigation'!$E$2:$K$102,7,FALSE),VLOOKUP(A65,'Climate adaptation'!$E$2:$M$107,9,FALSE)),VLOOKUP(A65,Water!$E$2:$L$7,8,FALSE)),VLOOKUP(A65,'Pollution prevention'!$E$2:$M$7,9,FALSE)),VLOOKUP(A65,Biodiversity!$E$2:$M$3,9,FALSE))</f>
        <v>Measures are in place to manage and recycle waste at the end-of life, including through decommissioning contractual agreements with recycling service providers, reflection in financial projections or official project documentation. These measures ensure that components and materials are segregated and treated to maximise recycling and reuse in accordance with the waste hierarchy, EU waste regulation principles and applicable regulations, in particular through the reuse and recycling of batteries and electronics and the critical raw materials therein. These measures also include the control and management of hazardous materials. Preparation for re-use, recovery or recycling operations, or proper treatment, including the removal of all fluids and a selective treatment are performed in accordance with Annex VII to Directive 2012/19/EU of the European Parliament and of the Council(23)Directive 2012/19/EU of the European Parliament and of the Council of 4 July 2012 on waste electrical and electronic equipment (WEEE) (recast) (OJ L 197, 24.7.2012, p. 38)..</v>
      </c>
    </row>
    <row r="66" spans="1:2" ht="36">
      <c r="A66" s="46" t="s">
        <v>4138</v>
      </c>
      <c r="B66" s="47" t="str">
        <f>IFERROR(IFERROR(IFERROR(IFERROR(VLOOKUP(A66,'Climate mitigation'!$E$2:$K$102,7,FALSE),VLOOKUP(A66,'Climate adaptation'!$E$2:$M$107,9,FALSE)),VLOOKUP(A66,Water!$E$2:$L$7,8,FALSE)),VLOOKUP(A66,'Pollution prevention'!$E$2:$M$7,9,FALSE)),VLOOKUP(A66,Biodiversity!$E$2:$M$3,9,FALSE))</f>
        <v>The activity assesses the availability of and, where feasible, adopts techniques that support: reuse and use of secondary raw materials and reused components in products manufactured; design for high durability, recyclability, easy disassembly and adaptability of products manufactured; waste management that prioritises recycling over disposal, in the manufacturing process; information on product ingredients along the supply chain.</v>
      </c>
    </row>
    <row r="67" spans="1:2" ht="36">
      <c r="A67" s="46" t="s">
        <v>4139</v>
      </c>
      <c r="B67" s="47" t="str">
        <f>IFERROR(IFERROR(IFERROR(IFERROR(VLOOKUP(A67,'Climate mitigation'!$E$2:$K$102,7,FALSE),VLOOKUP(A67,'Climate adaptation'!$E$2:$M$107,9,FALSE)),VLOOKUP(A67,Water!$E$2:$L$7,8,FALSE)),VLOOKUP(A67,'Pollution prevention'!$E$2:$M$7,9,FALSE)),VLOOKUP(A67,Biodiversity!$E$2:$M$3,9,FALSE))</f>
        <v>The activity assesses the availability of and, where feasible, adopts techniques that support: reuse and use of secondary raw materials and reused components in products manufactured; design for high durability, recyclability, easy disassembly and adaptability of products manufactured; waste management that prioritises recycling over disposal, in the manufacturing process; information on product ingredients along the supply chain.</v>
      </c>
    </row>
    <row r="68" spans="1:2" ht="24">
      <c r="A68" s="46" t="s">
        <v>4140</v>
      </c>
      <c r="B68" s="47" t="str">
        <f>IFERROR(IFERROR(IFERROR(IFERROR(VLOOKUP(A68,'Climate mitigation'!$E$2:$K$102,7,FALSE),VLOOKUP(A68,'Climate adaptation'!$E$2:$M$107,9,FALSE)),VLOOKUP(A68,Water!$E$2:$L$7,8,FALSE)),VLOOKUP(A68,'Pollution prevention'!$E$2:$M$7,9,FALSE)),VLOOKUP(A68,Biodiversity!$E$2:$M$3,9,FALSE))</f>
        <v>Separately collected waste is not mixed in waste storage and transfer facilities with other waste or materials with different properties. Recyclable(45)‘Recyclable waste’ is waste that can be recycled in accordance with Article 3(17) of Directive 2008/98/EC. waste is not disposed of, incinerated or co-incinerated.</v>
      </c>
    </row>
    <row r="69" spans="1:2" ht="36">
      <c r="A69" s="46" t="s">
        <v>4141</v>
      </c>
      <c r="B69" s="47" t="str">
        <f>IFERROR(IFERROR(IFERROR(IFERROR(VLOOKUP(A69,'Climate mitigation'!$E$2:$K$102,7,FALSE),VLOOKUP(A69,'Climate adaptation'!$E$2:$M$107,9,FALSE)),VLOOKUP(A69,Water!$E$2:$L$7,8,FALSE)),VLOOKUP(A69,'Pollution prevention'!$E$2:$M$7,9,FALSE)),VLOOKUP(A69,Biodiversity!$E$2:$M$3,9,FALSE))</f>
        <v>Where the remediation project foresees the excavation and removal of the existing landfill or dumpsite, the excavated waste is managed in accordance with the waste hierarchy principle, prioritizing recycling over other types of material recovery, over incineration and disposal, to the extent that this is technically feasible and does not increase risks for the environmental or human health.</v>
      </c>
    </row>
    <row r="70" spans="1:2" ht="72">
      <c r="A70" s="46" t="s">
        <v>4142</v>
      </c>
      <c r="B70" s="47" t="str">
        <f>IFERROR(IFERROR(IFERROR(IFERROR(VLOOKUP(A70,'Climate mitigation'!$E$2:$K$102,7,FALSE),VLOOKUP(A70,'Climate adaptation'!$E$2:$M$107,9,FALSE)),VLOOKUP(A70,Water!$E$2:$L$7,8,FALSE)),VLOOKUP(A70,'Pollution prevention'!$E$2:$M$7,9,FALSE)),VLOOKUP(A70,Biodiversity!$E$2:$M$3,9,FALSE))</f>
        <v>At least 70% (by weight) of the non-hazardous construction, demolition or other waste materials (excluding naturally occurring material defined in category 17 05 04 in the European List of Waste established by Decision 2000/532/EC) generated on the site under remediation is prepared for reuse, recycling and other material recovery, including backfilling operations using waste to substitute other materials, in accordance with the waste hierarchy and the EU Construction and Demolition Waste Management Protocol(74)EU Construction &amp; Demolition Waste Management Protocol, September 2016: https://ec.europa.eu/docsroom/documents/20509/., unless a clear justification is given in the approved Remediation Plan based on technical or environmental reasons, other than cost considerations.</v>
      </c>
    </row>
    <row r="71" spans="1:2" ht="72">
      <c r="A71" s="46" t="s">
        <v>4143</v>
      </c>
      <c r="B71" s="47" t="str">
        <f>IFERROR(IFERROR(IFERROR(IFERROR(VLOOKUP(A71,'Climate mitigation'!$E$2:$K$102,7,FALSE),VLOOKUP(A71,'Climate adaptation'!$E$2:$M$107,9,FALSE)),VLOOKUP(A71,Water!$E$2:$L$7,8,FALSE)),VLOOKUP(A71,'Pollution prevention'!$E$2:$M$7,9,FALSE)),VLOOKUP(A71,Biodiversity!$E$2:$M$3,9,FALSE))</f>
        <v>The accommodation establishment: does not make any use of or offer to its guests any of the items listed in Part B of Annex to Directive (EU) 2019/904 of the European Parliament and of the Council(35)Directive (EU) 2019/904 of the European Parliament and of the Council of 5 June 2019 on the reduction of the impact of certain plastic products on the environment (OJ L 155, 12.6.2019, p. 1).; separates at source paper, metal, plastic, glass and biowaste where separate collection for these materials is available in the area(36)Only the materials for which the separate collection exists need to be separated at source by the establishment.; has a food waste prevention plan with a specific time-bound quantitative target of reduction of food waste(37)‘Food waste’ as defined in Article 3, point 4a; of Directive 2008/98/EC..</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7A343-4692-4046-BBF5-9985C4027235}">
  <sheetPr>
    <tabColor theme="0" tint="-0.249977111117893"/>
  </sheetPr>
  <dimension ref="A1:J71"/>
  <sheetViews>
    <sheetView showGridLines="0" workbookViewId="0">
      <selection activeCell="C2" sqref="C2"/>
    </sheetView>
  </sheetViews>
  <sheetFormatPr baseColWidth="10" defaultColWidth="8.83203125" defaultRowHeight="15"/>
  <cols>
    <col min="1" max="1" width="41" customWidth="1"/>
    <col min="2" max="2" width="88.1640625" customWidth="1"/>
    <col min="3" max="10" width="30.83203125" customWidth="1"/>
  </cols>
  <sheetData>
    <row r="1" spans="1:10">
      <c r="A1" s="44" t="s">
        <v>3987</v>
      </c>
      <c r="B1" s="41" t="s">
        <v>4151</v>
      </c>
      <c r="C1" s="40" t="s">
        <v>4154</v>
      </c>
      <c r="D1" s="40" t="s">
        <v>4155</v>
      </c>
      <c r="E1" s="40" t="s">
        <v>4156</v>
      </c>
      <c r="F1" s="40" t="s">
        <v>4157</v>
      </c>
      <c r="G1" s="40" t="s">
        <v>4158</v>
      </c>
      <c r="H1" s="40" t="s">
        <v>4159</v>
      </c>
      <c r="I1" s="40" t="s">
        <v>4160</v>
      </c>
      <c r="J1" s="40" t="s">
        <v>4161</v>
      </c>
    </row>
    <row r="2" spans="1:10" ht="96">
      <c r="A2" s="47" t="s">
        <v>3998</v>
      </c>
      <c r="B2" s="47" t="s">
        <v>47</v>
      </c>
      <c r="C2" s="47" t="str">
        <f>_xlfn.XLOOKUP($B2,CE!$D:$D,CE!E:E,"N/A",0,1)</f>
        <v>A alteração silvícola induzida pela atividade na área abrangida pela mesma não é suscetível de resultar numa redução significativa do fornecimento sustentável de biomassa florestal primária adequada para a fabricação de produtos à base de madeira com potencial de circularidade a longo prazo. Este critério pode ser demonstrado através da análise dos benefícios climáticos referida no ponto (2).</v>
      </c>
      <c r="D2" s="47">
        <f>_xlfn.XLOOKUP($B2,CE!$D:$D,CE!F:F,"N/A",0,1)</f>
        <v>0</v>
      </c>
      <c r="E2" s="47">
        <f>_xlfn.XLOOKUP($B2,CE!$D:$D,CE!G:G,"N/A",0,1)</f>
        <v>0</v>
      </c>
      <c r="F2" s="47">
        <f>_xlfn.XLOOKUP($B2,CE!$D:$D,CE!H:H,"N/A",0,1)</f>
        <v>0</v>
      </c>
      <c r="G2" s="47">
        <f>_xlfn.XLOOKUP($B2,CE!$D:$D,CE!I:I,"N/A",0,1)</f>
        <v>0</v>
      </c>
      <c r="H2" s="47">
        <f>_xlfn.XLOOKUP($B2,CE!$D:$D,CE!J:J,"N/A",0,1)</f>
        <v>0</v>
      </c>
      <c r="I2" s="47">
        <f>_xlfn.XLOOKUP($B2,CE!$D:$D,CE!K:K,"N/A",0,1)</f>
        <v>0</v>
      </c>
      <c r="J2" s="47">
        <f>_xlfn.XLOOKUP($B2,CE!$D:$D,CE!L:L,"N/A",0,1)</f>
        <v>0</v>
      </c>
    </row>
    <row r="3" spans="1:10" ht="96">
      <c r="A3" s="47" t="s">
        <v>3997</v>
      </c>
      <c r="B3" s="47" t="s">
        <v>47</v>
      </c>
      <c r="C3" s="47" t="str">
        <f>_xlfn.XLOOKUP($B3,CE!$D:$D,CE!E:E,"N/A",0,1)</f>
        <v>A alteração silvícola induzida pela atividade na área abrangida pela mesma não é suscetível de resultar numa redução significativa do fornecimento sustentável de biomassa florestal primária adequada para a fabricação de produtos à base de madeira com potencial de circularidade a longo prazo. Este critério pode ser demonstrado através da análise dos benefícios climáticos referida no ponto (2).</v>
      </c>
      <c r="D3" s="47">
        <f>_xlfn.XLOOKUP($B3,CE!$D:$D,CE!F:F,"N/A",0,1)</f>
        <v>0</v>
      </c>
      <c r="E3" s="47">
        <f>_xlfn.XLOOKUP($B3,CE!$D:$D,CE!G:G,"N/A",0,1)</f>
        <v>0</v>
      </c>
      <c r="F3" s="47">
        <f>_xlfn.XLOOKUP($B3,CE!$D:$D,CE!H:H,"N/A",0,1)</f>
        <v>0</v>
      </c>
      <c r="G3" s="47">
        <f>_xlfn.XLOOKUP($B3,CE!$D:$D,CE!I:I,"N/A",0,1)</f>
        <v>0</v>
      </c>
      <c r="H3" s="47">
        <f>_xlfn.XLOOKUP($B3,CE!$D:$D,CE!J:J,"N/A",0,1)</f>
        <v>0</v>
      </c>
      <c r="I3" s="47">
        <f>_xlfn.XLOOKUP($B3,CE!$D:$D,CE!K:K,"N/A",0,1)</f>
        <v>0</v>
      </c>
      <c r="J3" s="47">
        <f>_xlfn.XLOOKUP($B3,CE!$D:$D,CE!L:L,"N/A",0,1)</f>
        <v>0</v>
      </c>
    </row>
    <row r="4" spans="1:10" ht="96">
      <c r="A4" s="47" t="s">
        <v>3999</v>
      </c>
      <c r="B4" s="47" t="s">
        <v>47</v>
      </c>
      <c r="C4" s="47" t="str">
        <f>_xlfn.XLOOKUP($B4,CE!$D:$D,CE!E:E,"N/A",0,1)</f>
        <v>A alteração silvícola induzida pela atividade na área abrangida pela mesma não é suscetível de resultar numa redução significativa do fornecimento sustentável de biomassa florestal primária adequada para a fabricação de produtos à base de madeira com potencial de circularidade a longo prazo. Este critério pode ser demonstrado através da análise dos benefícios climáticos referida no ponto (2).</v>
      </c>
      <c r="D4" s="47">
        <f>_xlfn.XLOOKUP($B4,CE!$D:$D,CE!F:F,"N/A",0,1)</f>
        <v>0</v>
      </c>
      <c r="E4" s="47">
        <f>_xlfn.XLOOKUP($B4,CE!$D:$D,CE!G:G,"N/A",0,1)</f>
        <v>0</v>
      </c>
      <c r="F4" s="47">
        <f>_xlfn.XLOOKUP($B4,CE!$D:$D,CE!H:H,"N/A",0,1)</f>
        <v>0</v>
      </c>
      <c r="G4" s="47">
        <f>_xlfn.XLOOKUP($B4,CE!$D:$D,CE!I:I,"N/A",0,1)</f>
        <v>0</v>
      </c>
      <c r="H4" s="47">
        <f>_xlfn.XLOOKUP($B4,CE!$D:$D,CE!J:J,"N/A",0,1)</f>
        <v>0</v>
      </c>
      <c r="I4" s="47">
        <f>_xlfn.XLOOKUP($B4,CE!$D:$D,CE!K:K,"N/A",0,1)</f>
        <v>0</v>
      </c>
      <c r="J4" s="47">
        <f>_xlfn.XLOOKUP($B4,CE!$D:$D,CE!L:L,"N/A",0,1)</f>
        <v>0</v>
      </c>
    </row>
    <row r="5" spans="1:10">
      <c r="A5" s="47" t="s">
        <v>4000</v>
      </c>
      <c r="B5" s="47" t="s">
        <v>72</v>
      </c>
      <c r="C5" s="47" t="str">
        <f>_xlfn.XLOOKUP($B5,CE!$D:$D,CE!E:E,"N/A",0,1)</f>
        <v>A extração de turfa é minimizada.</v>
      </c>
      <c r="D5" s="47">
        <f>_xlfn.XLOOKUP($B5,CE!$D:$D,CE!F:F,"N/A",0,1)</f>
        <v>0</v>
      </c>
      <c r="E5" s="47">
        <f>_xlfn.XLOOKUP($B5,CE!$D:$D,CE!G:G,"N/A",0,1)</f>
        <v>0</v>
      </c>
      <c r="F5" s="47">
        <f>_xlfn.XLOOKUP($B5,CE!$D:$D,CE!H:H,"N/A",0,1)</f>
        <v>0</v>
      </c>
      <c r="G5" s="47">
        <f>_xlfn.XLOOKUP($B5,CE!$D:$D,CE!I:I,"N/A",0,1)</f>
        <v>0</v>
      </c>
      <c r="H5" s="47">
        <f>_xlfn.XLOOKUP($B5,CE!$D:$D,CE!J:J,"N/A",0,1)</f>
        <v>0</v>
      </c>
      <c r="I5" s="47">
        <f>_xlfn.XLOOKUP($B5,CE!$D:$D,CE!K:K,"N/A",0,1)</f>
        <v>0</v>
      </c>
      <c r="J5" s="47">
        <f>_xlfn.XLOOKUP($B5,CE!$D:$D,CE!L:L,"N/A",0,1)</f>
        <v>0</v>
      </c>
    </row>
    <row r="6" spans="1:10" ht="216">
      <c r="A6" s="47" t="s">
        <v>4001</v>
      </c>
      <c r="B6" s="47" t="s">
        <v>83</v>
      </c>
      <c r="C6" s="47" t="str">
        <f>_xlfn.XLOOKUP($B6,CE!$D:$D,CE!E:E,"N/A",0,1)</f>
        <v>A atividade avalia a disponibilidade e, sempre que viável, adota técnicas que promovam:
a reutilização e a utilização de matérias-primas secundárias e componentes reutilizados nos produtos fabricados;
a conceção dos produtos fabricados para elevada durabilidade, reciclabilidade, fácil desmontagem e adaptabilidade;
a gestão de resíduos que privilegie a reciclagem em detrimento da eliminação, no processo de fabrico;
a disponibilização de informações e a rastreabilidade de substâncias suscetíveis de causar preocupação ao longo do ciclo de vida dos produtos fabricados.</v>
      </c>
      <c r="D6" s="47">
        <f>_xlfn.XLOOKUP($B6,CE!$D:$D,CE!F:F,"N/A",0,1)</f>
        <v>0</v>
      </c>
      <c r="E6" s="47">
        <f>_xlfn.XLOOKUP($B6,CE!$D:$D,CE!G:G,"N/A",0,1)</f>
        <v>0</v>
      </c>
      <c r="F6" s="47">
        <f>_xlfn.XLOOKUP($B6,CE!$D:$D,CE!H:H,"N/A",0,1)</f>
        <v>0</v>
      </c>
      <c r="G6" s="47">
        <f>_xlfn.XLOOKUP($B6,CE!$D:$D,CE!I:I,"N/A",0,1)</f>
        <v>0</v>
      </c>
      <c r="H6" s="47">
        <f>_xlfn.XLOOKUP($B6,CE!$D:$D,CE!J:J,"N/A",0,1)</f>
        <v>0</v>
      </c>
      <c r="I6" s="47">
        <f>_xlfn.XLOOKUP($B6,CE!$D:$D,CE!K:K,"N/A",0,1)</f>
        <v>0</v>
      </c>
      <c r="J6" s="47">
        <f>_xlfn.XLOOKUP($B6,CE!$D:$D,CE!L:L,"N/A",0,1)</f>
        <v>0</v>
      </c>
    </row>
    <row r="7" spans="1:10" ht="204">
      <c r="A7" s="47" t="s">
        <v>4002</v>
      </c>
      <c r="B7" s="47" t="s">
        <v>90</v>
      </c>
      <c r="C7" s="47" t="str">
        <f>_xlfn.XLOOKUP($B7,CE!$D:$D,CE!E:E,"N/A",0,1)</f>
        <v>A atividade avalia a disponibilidade e, sempre que viável, adota técnicas que promovem:
a reutilização e a utilização de matérias-primas secundárias e de componentes reutilizados nos produtos fabricados;
a conceção dos produtos fabricados para elevada durabilidade, reciclabilidade, fácil desmontagem e adaptabilidade;
a gestão de resíduos no processo de fabrico que priorize a reciclagem em detrimento da eliminação;
a disponibilização de informação e a rastreabilidade de substâncias suscetíveis de suscitar preocupação ao longo do ciclo de vida dos produtos fabricados.</v>
      </c>
      <c r="D7" s="47">
        <f>_xlfn.XLOOKUP($B7,CE!$D:$D,CE!F:F,"N/A",0,1)</f>
        <v>0</v>
      </c>
      <c r="E7" s="47">
        <f>_xlfn.XLOOKUP($B7,CE!$D:$D,CE!G:G,"N/A",0,1)</f>
        <v>0</v>
      </c>
      <c r="F7" s="47">
        <f>_xlfn.XLOOKUP($B7,CE!$D:$D,CE!H:H,"N/A",0,1)</f>
        <v>0</v>
      </c>
      <c r="G7" s="47">
        <f>_xlfn.XLOOKUP($B7,CE!$D:$D,CE!I:I,"N/A",0,1)</f>
        <v>0</v>
      </c>
      <c r="H7" s="47">
        <f>_xlfn.XLOOKUP($B7,CE!$D:$D,CE!J:J,"N/A",0,1)</f>
        <v>0</v>
      </c>
      <c r="I7" s="47">
        <f>_xlfn.XLOOKUP($B7,CE!$D:$D,CE!K:K,"N/A",0,1)</f>
        <v>0</v>
      </c>
      <c r="J7" s="47">
        <f>_xlfn.XLOOKUP($B7,CE!$D:$D,CE!L:L,"N/A",0,1)</f>
        <v>0</v>
      </c>
    </row>
    <row r="8" spans="1:10" ht="204">
      <c r="A8" s="47" t="s">
        <v>4003</v>
      </c>
      <c r="B8" s="47" t="s">
        <v>90</v>
      </c>
      <c r="C8" s="47" t="str">
        <f>_xlfn.XLOOKUP($B8,CE!$D:$D,CE!E:E,"N/A",0,1)</f>
        <v>A atividade avalia a disponibilidade e, sempre que viável, adota técnicas que promovem:
a reutilização e a utilização de matérias-primas secundárias e de componentes reutilizados nos produtos fabricados;
a conceção dos produtos fabricados para elevada durabilidade, reciclabilidade, fácil desmontagem e adaptabilidade;
a gestão de resíduos no processo de fabrico que priorize a reciclagem em detrimento da eliminação;
a disponibilização de informação e a rastreabilidade de substâncias suscetíveis de suscitar preocupação ao longo do ciclo de vida dos produtos fabricados.</v>
      </c>
      <c r="D8" s="47">
        <f>_xlfn.XLOOKUP($B8,CE!$D:$D,CE!F:F,"N/A",0,1)</f>
        <v>0</v>
      </c>
      <c r="E8" s="47">
        <f>_xlfn.XLOOKUP($B8,CE!$D:$D,CE!G:G,"N/A",0,1)</f>
        <v>0</v>
      </c>
      <c r="F8" s="47">
        <f>_xlfn.XLOOKUP($B8,CE!$D:$D,CE!H:H,"N/A",0,1)</f>
        <v>0</v>
      </c>
      <c r="G8" s="47">
        <f>_xlfn.XLOOKUP($B8,CE!$D:$D,CE!I:I,"N/A",0,1)</f>
        <v>0</v>
      </c>
      <c r="H8" s="47">
        <f>_xlfn.XLOOKUP($B8,CE!$D:$D,CE!J:J,"N/A",0,1)</f>
        <v>0</v>
      </c>
      <c r="I8" s="47">
        <f>_xlfn.XLOOKUP($B8,CE!$D:$D,CE!K:K,"N/A",0,1)</f>
        <v>0</v>
      </c>
      <c r="J8" s="47">
        <f>_xlfn.XLOOKUP($B8,CE!$D:$D,CE!L:L,"N/A",0,1)</f>
        <v>0</v>
      </c>
    </row>
    <row r="9" spans="1:10" ht="132">
      <c r="A9" s="47" t="s">
        <v>4004</v>
      </c>
      <c r="B9" s="47" t="s">
        <v>103</v>
      </c>
      <c r="C9" s="47" t="str">
        <f>_xlfn.XLOOKUP($B9,CE!$D:$D,CE!E:E,"N/A",0,1)</f>
        <v>Para a fabricação de novas baterias, componentes e materiais, a atividade avalia a disponibilidade e, sempre que viável, adota técnicas que promovem: a reutilização e a utilização de matérias-primas secundárias e de componentes reutilizados nos produtos fabricados; a conceção dos produtos fabricados para elevada durabilidade, reciclabilidade, fácil desmontagem e adaptabilidade; a disponibilização de informação e a rastreabilidade de substâncias suscetíveis de suscitar preocupação ao longo do ciclo de vida dos produtos fabricados.</v>
      </c>
      <c r="D9" s="47" t="str">
        <f>_xlfn.XLOOKUP($B9,CE!$D:$D,CE!F:F,"N/A",0,1)</f>
        <v>Os processos de reciclagem cumprem as condições estabelecidas no artigo 12.º da Diretiva 2006/66/CE do Parlamento Europeu e do Conselho e no anexo III, parte B, da mesma diretiva, incluindo a aplicação das melhores técnicas disponíveis pertinentes mais recentes e a consecução dos níveis de eficiência especificados para baterias de chumbo-ácido, baterias de níquel-cádmio e outras químicas. Estes processos garantem a reciclagem do teor metálico no mais elevado grau tecnicamente exequível, evitando custos excessivos.</v>
      </c>
      <c r="E9" s="47" t="str">
        <f>_xlfn.XLOOKUP($B9,CE!$D:$D,CE!G:G,"N/A",0,1)</f>
        <v>Quando aplicável, as instalações que realizam processos de reciclagem cumprem os requisitos estabelecidos na Diretiva 2010/75/UE do Parlamento Europeu e do Conselho.</v>
      </c>
      <c r="F9" s="47">
        <f>_xlfn.XLOOKUP($B9,CE!$D:$D,CE!H:H,"N/A",0,1)</f>
        <v>0</v>
      </c>
      <c r="G9" s="47">
        <f>_xlfn.XLOOKUP($B9,CE!$D:$D,CE!I:I,"N/A",0,1)</f>
        <v>0</v>
      </c>
      <c r="H9" s="47">
        <f>_xlfn.XLOOKUP($B9,CE!$D:$D,CE!J:J,"N/A",0,1)</f>
        <v>0</v>
      </c>
      <c r="I9" s="47">
        <f>_xlfn.XLOOKUP($B9,CE!$D:$D,CE!K:K,"N/A",0,1)</f>
        <v>0</v>
      </c>
      <c r="J9" s="47">
        <f>_xlfn.XLOOKUP($B9,CE!$D:$D,CE!L:L,"N/A",0,1)</f>
        <v>0</v>
      </c>
    </row>
    <row r="10" spans="1:10" ht="216">
      <c r="A10" s="47" t="s">
        <v>4005</v>
      </c>
      <c r="B10" s="47" t="s">
        <v>110</v>
      </c>
      <c r="C10" s="47" t="str">
        <f>_xlfn.XLOOKUP($B10,CE!$D:$D,CE!E:E,"N/A",0,1)</f>
        <v>A atividade avalia a disponibilidade e, sempre que viável, adota técnicas que promovam:
a reutilização e a utilização de matérias-primas secundárias e de componentes reutilizados nos produtos fabricados;
a conceção dos produtos fabricados para elevada durabilidade, reciclabilidade, fácil desmontagem e adaptabilidade;
a gestão de resíduos que dá prioridade à reciclagem em detrimento da eliminação, no processo de fabrico;
a disponibilização de informação e a rastreabilidade de substâncias preocupantes ao longo de todo o ciclo de vida dos produtos fabricados.</v>
      </c>
      <c r="D10" s="47">
        <f>_xlfn.XLOOKUP($B10,CE!$D:$D,CE!F:F,"N/A",0,1)</f>
        <v>0</v>
      </c>
      <c r="E10" s="47">
        <f>_xlfn.XLOOKUP($B10,CE!$D:$D,CE!G:G,"N/A",0,1)</f>
        <v>0</v>
      </c>
      <c r="F10" s="47">
        <f>_xlfn.XLOOKUP($B10,CE!$D:$D,CE!H:H,"N/A",0,1)</f>
        <v>0</v>
      </c>
      <c r="G10" s="47">
        <f>_xlfn.XLOOKUP($B10,CE!$D:$D,CE!I:I,"N/A",0,1)</f>
        <v>0</v>
      </c>
      <c r="H10" s="47">
        <f>_xlfn.XLOOKUP($B10,CE!$D:$D,CE!J:J,"N/A",0,1)</f>
        <v>0</v>
      </c>
      <c r="I10" s="47">
        <f>_xlfn.XLOOKUP($B10,CE!$D:$D,CE!K:K,"N/A",0,1)</f>
        <v>0</v>
      </c>
      <c r="J10" s="47">
        <f>_xlfn.XLOOKUP($B10,CE!$D:$D,CE!L:L,"N/A",0,1)</f>
        <v>0</v>
      </c>
    </row>
    <row r="11" spans="1:10" ht="216">
      <c r="A11" s="47" t="s">
        <v>4006</v>
      </c>
      <c r="B11" s="47" t="s">
        <v>110</v>
      </c>
      <c r="C11" s="47" t="str">
        <f>_xlfn.XLOOKUP($B11,CE!$D:$D,CE!E:E,"N/A",0,1)</f>
        <v>A atividade avalia a disponibilidade e, sempre que viável, adota técnicas que promovam:
a reutilização e a utilização de matérias-primas secundárias e de componentes reutilizados nos produtos fabricados;
a conceção dos produtos fabricados para elevada durabilidade, reciclabilidade, fácil desmontagem e adaptabilidade;
a gestão de resíduos que dá prioridade à reciclagem em detrimento da eliminação, no processo de fabrico;
a disponibilização de informação e a rastreabilidade de substâncias preocupantes ao longo de todo o ciclo de vida dos produtos fabricados.</v>
      </c>
      <c r="D11" s="47">
        <f>_xlfn.XLOOKUP($B11,CE!$D:$D,CE!F:F,"N/A",0,1)</f>
        <v>0</v>
      </c>
      <c r="E11" s="47">
        <f>_xlfn.XLOOKUP($B11,CE!$D:$D,CE!G:G,"N/A",0,1)</f>
        <v>0</v>
      </c>
      <c r="F11" s="47">
        <f>_xlfn.XLOOKUP($B11,CE!$D:$D,CE!H:H,"N/A",0,1)</f>
        <v>0</v>
      </c>
      <c r="G11" s="47">
        <f>_xlfn.XLOOKUP($B11,CE!$D:$D,CE!I:I,"N/A",0,1)</f>
        <v>0</v>
      </c>
      <c r="H11" s="47">
        <f>_xlfn.XLOOKUP($B11,CE!$D:$D,CE!J:J,"N/A",0,1)</f>
        <v>0</v>
      </c>
      <c r="I11" s="47">
        <f>_xlfn.XLOOKUP($B11,CE!$D:$D,CE!K:K,"N/A",0,1)</f>
        <v>0</v>
      </c>
      <c r="J11" s="47">
        <f>_xlfn.XLOOKUP($B11,CE!$D:$D,CE!L:L,"N/A",0,1)</f>
        <v>0</v>
      </c>
    </row>
    <row r="12" spans="1:10" ht="216">
      <c r="A12" s="47" t="s">
        <v>4017</v>
      </c>
      <c r="B12" s="47" t="s">
        <v>198</v>
      </c>
      <c r="C12" s="47" t="str">
        <f>_xlfn.XLOOKUP($B12,CE!$D:$D,CE!E:E,"N/A",0,1)</f>
        <v>A atividade avalia a disponibilidade e, sempre que viável, adota técnicas que promovam:
a reutilização e a utilização de matérias-primas secundárias e de componentes reutilizados nos produtos fabricados;
a conceção dos produtos fabricados para elevada durabilidade, reciclabilidade, fácil desmontagem e adaptabilidade;
a gestão de resíduos que dá prioridade à reciclagem em detrimento da eliminação, no processo de fabrico;
a disponibilização de informação e a rastreabilidade de substâncias preocupantes ao longo de todo o ciclo de vida dos produtos fabricados.</v>
      </c>
      <c r="D12" s="47">
        <f>_xlfn.XLOOKUP($B12,CE!$D:$D,CE!F:F,"N/A",0,1)</f>
        <v>0</v>
      </c>
      <c r="E12" s="47">
        <f>_xlfn.XLOOKUP($B12,CE!$D:$D,CE!G:G,"N/A",0,1)</f>
        <v>0</v>
      </c>
      <c r="F12" s="47">
        <f>_xlfn.XLOOKUP($B12,CE!$D:$D,CE!H:H,"N/A",0,1)</f>
        <v>0</v>
      </c>
      <c r="G12" s="47">
        <f>_xlfn.XLOOKUP($B12,CE!$D:$D,CE!I:I,"N/A",0,1)</f>
        <v>0</v>
      </c>
      <c r="H12" s="47">
        <f>_xlfn.XLOOKUP($B12,CE!$D:$D,CE!J:J,"N/A",0,1)</f>
        <v>0</v>
      </c>
      <c r="I12" s="47">
        <f>_xlfn.XLOOKUP($B12,CE!$D:$D,CE!K:K,"N/A",0,1)</f>
        <v>0</v>
      </c>
      <c r="J12" s="47">
        <f>_xlfn.XLOOKUP($B12,CE!$D:$D,CE!L:L,"N/A",0,1)</f>
        <v>0</v>
      </c>
    </row>
    <row r="13" spans="1:10" ht="216">
      <c r="A13" s="47" t="s">
        <v>4018</v>
      </c>
      <c r="B13" s="47" t="s">
        <v>198</v>
      </c>
      <c r="C13" s="47" t="str">
        <f>_xlfn.XLOOKUP($B13,CE!$D:$D,CE!E:E,"N/A",0,1)</f>
        <v>A atividade avalia a disponibilidade e, sempre que viável, adota técnicas que promovam:
a reutilização e a utilização de matérias-primas secundárias e de componentes reutilizados nos produtos fabricados;
a conceção dos produtos fabricados para elevada durabilidade, reciclabilidade, fácil desmontagem e adaptabilidade;
a gestão de resíduos que dá prioridade à reciclagem em detrimento da eliminação, no processo de fabrico;
a disponibilização de informação e a rastreabilidade de substâncias preocupantes ao longo de todo o ciclo de vida dos produtos fabricados.</v>
      </c>
      <c r="D13" s="47">
        <f>_xlfn.XLOOKUP($B13,CE!$D:$D,CE!F:F,"N/A",0,1)</f>
        <v>0</v>
      </c>
      <c r="E13" s="47">
        <f>_xlfn.XLOOKUP($B13,CE!$D:$D,CE!G:G,"N/A",0,1)</f>
        <v>0</v>
      </c>
      <c r="F13" s="47">
        <f>_xlfn.XLOOKUP($B13,CE!$D:$D,CE!H:H,"N/A",0,1)</f>
        <v>0</v>
      </c>
      <c r="G13" s="47">
        <f>_xlfn.XLOOKUP($B13,CE!$D:$D,CE!I:I,"N/A",0,1)</f>
        <v>0</v>
      </c>
      <c r="H13" s="47">
        <f>_xlfn.XLOOKUP($B13,CE!$D:$D,CE!J:J,"N/A",0,1)</f>
        <v>0</v>
      </c>
      <c r="I13" s="47">
        <f>_xlfn.XLOOKUP($B13,CE!$D:$D,CE!K:K,"N/A",0,1)</f>
        <v>0</v>
      </c>
      <c r="J13" s="47">
        <f>_xlfn.XLOOKUP($B13,CE!$D:$D,CE!L:L,"N/A",0,1)</f>
        <v>0</v>
      </c>
    </row>
    <row r="14" spans="1:10" ht="216">
      <c r="A14" s="47" t="s">
        <v>4019</v>
      </c>
      <c r="B14" s="47" t="s">
        <v>212</v>
      </c>
      <c r="C14" s="47" t="str">
        <f>_xlfn.XLOOKUP($B14,CE!$D:$D,CE!E:E,"N/A",0,1)</f>
        <v>A atividade avalia a disponibilidade e, sempre que viável, adota técnicas que promovam:
a reutilização e a utilização de matérias-primas secundárias e de componentes reutilizados nos produtos fabricados;
a conceção dos produtos fabricados para elevada durabilidade, reciclabilidade, fácil desmontagem e adaptabilidade;
a gestão de resíduos que dá prioridade à reciclagem em detrimento da eliminação, no processo de fabrico;
a disponibilização de informação e a rastreabilidade de substâncias preocupantes ao longo de todo o ciclo de vida dos produtos fabricados.</v>
      </c>
      <c r="D14" s="47">
        <f>_xlfn.XLOOKUP($B14,CE!$D:$D,CE!F:F,"N/A",0,1)</f>
        <v>0</v>
      </c>
      <c r="E14" s="47">
        <f>_xlfn.XLOOKUP($B14,CE!$D:$D,CE!G:G,"N/A",0,1)</f>
        <v>0</v>
      </c>
      <c r="F14" s="47">
        <f>_xlfn.XLOOKUP($B14,CE!$D:$D,CE!H:H,"N/A",0,1)</f>
        <v>0</v>
      </c>
      <c r="G14" s="47">
        <f>_xlfn.XLOOKUP($B14,CE!$D:$D,CE!I:I,"N/A",0,1)</f>
        <v>0</v>
      </c>
      <c r="H14" s="47">
        <f>_xlfn.XLOOKUP($B14,CE!$D:$D,CE!J:J,"N/A",0,1)</f>
        <v>0</v>
      </c>
      <c r="I14" s="47">
        <f>_xlfn.XLOOKUP($B14,CE!$D:$D,CE!K:K,"N/A",0,1)</f>
        <v>0</v>
      </c>
      <c r="J14" s="47">
        <f>_xlfn.XLOOKUP($B14,CE!$D:$D,CE!L:L,"N/A",0,1)</f>
        <v>0</v>
      </c>
    </row>
    <row r="15" spans="1:10" ht="216">
      <c r="A15" s="47" t="s">
        <v>4020</v>
      </c>
      <c r="B15" s="47" t="s">
        <v>219</v>
      </c>
      <c r="C15" s="47" t="str">
        <f>_xlfn.XLOOKUP($B15,CE!$D:$D,CE!E:E,"N/A",0,1)</f>
        <v>A atividade avalia a disponibilidade e, sempre que viável, adota técnicas que promovam:
a reutilização e a utilização de matérias-primas secundárias e de componentes recondicionados nos produtos fabricados;
a conceção dos produtos fabricados para assegurar elevada durabilidade, reciclabilidade, fácil desmontagem e adaptabilidade;
uma gestão de resíduos que dá prioridade à reciclagem em detrimento da eliminação, no processo de fabrico;
a disponibilização de informação e a rastreabilidade de substâncias perigosas ao longo de todo o ciclo de vida dos produtos fabricados.</v>
      </c>
      <c r="D15" s="47" t="str">
        <f>_xlfn.XLOOKUP($B15,CE!$D:$D,CE!F:F,"N/A",0,1)</f>
        <v>Estão implementadas medidas para a gestão e reciclagem de resíduos no fim de vida, incluindo através de acordos contratuais de desmantelamento com prestadores de serviços de reciclagem, bem como a sua integração em projeções financeiras ou documentação oficial do projeto.</v>
      </c>
      <c r="E15" s="47" t="str">
        <f>_xlfn.XLOOKUP($B15,CE!$D:$D,CE!G:G,"N/A",0,1)</f>
        <v>Estas medidas asseguram que os componentes e materiais são segregados e tratados de forma a maximizar a reciclagem e a reutilização, em conformidade com a hierarquia de resíduos, com os princípios da regulamentação da União Europeia sobre resíduos e com a legislação aplicável, nomeadamente através da reutilização e reciclagem de baterias e equipamentos eletrónicos e das matérias-primas críticas neles contidas.</v>
      </c>
      <c r="F15" s="47" t="str">
        <f>_xlfn.XLOOKUP($B15,CE!$D:$D,CE!H:H,"N/A",0,1)</f>
        <v>Estas medidas incluem igualmente o controlo e a gestão de substâncias perigosas.</v>
      </c>
      <c r="G15" s="47">
        <f>_xlfn.XLOOKUP($B15,CE!$D:$D,CE!I:I,"N/A",0,1)</f>
        <v>0</v>
      </c>
      <c r="H15" s="47">
        <f>_xlfn.XLOOKUP($B15,CE!$D:$D,CE!J:J,"N/A",0,1)</f>
        <v>0</v>
      </c>
      <c r="I15" s="47">
        <f>_xlfn.XLOOKUP($B15,CE!$D:$D,CE!K:K,"N/A",0,1)</f>
        <v>0</v>
      </c>
      <c r="J15" s="47">
        <f>_xlfn.XLOOKUP($B15,CE!$D:$D,CE!L:L,"N/A",0,1)</f>
        <v>0</v>
      </c>
    </row>
    <row r="16" spans="1:10" ht="48">
      <c r="A16" s="47" t="s">
        <v>4021</v>
      </c>
      <c r="B16" s="47" t="s">
        <v>228</v>
      </c>
      <c r="C16" s="47" t="str">
        <f>_xlfn.XLOOKUP($B16,CE!$D:$D,CE!E:E,"N/A",0,1)</f>
        <v>A atividade avalia a disponibilidade e, sempre que viável, utiliza equipamentos e componentes de elevada durabilidade e reciclabilidade, fáceis de desmontar e recondicionar.</v>
      </c>
      <c r="D16" s="47">
        <f>_xlfn.XLOOKUP($B16,CE!$D:$D,CE!F:F,"N/A",0,1)</f>
        <v>0</v>
      </c>
      <c r="E16" s="47">
        <f>_xlfn.XLOOKUP($B16,CE!$D:$D,CE!G:G,"N/A",0,1)</f>
        <v>0</v>
      </c>
      <c r="F16" s="47">
        <f>_xlfn.XLOOKUP($B16,CE!$D:$D,CE!H:H,"N/A",0,1)</f>
        <v>0</v>
      </c>
      <c r="G16" s="47">
        <f>_xlfn.XLOOKUP($B16,CE!$D:$D,CE!I:I,"N/A",0,1)</f>
        <v>0</v>
      </c>
      <c r="H16" s="47">
        <f>_xlfn.XLOOKUP($B16,CE!$D:$D,CE!J:J,"N/A",0,1)</f>
        <v>0</v>
      </c>
      <c r="I16" s="47">
        <f>_xlfn.XLOOKUP($B16,CE!$D:$D,CE!K:K,"N/A",0,1)</f>
        <v>0</v>
      </c>
      <c r="J16" s="47">
        <f>_xlfn.XLOOKUP($B16,CE!$D:$D,CE!L:L,"N/A",0,1)</f>
        <v>0</v>
      </c>
    </row>
    <row r="17" spans="1:10" ht="48">
      <c r="A17" s="47" t="s">
        <v>4022</v>
      </c>
      <c r="B17" s="47" t="s">
        <v>228</v>
      </c>
      <c r="C17" s="47" t="str">
        <f>_xlfn.XLOOKUP($B17,CE!$D:$D,CE!E:E,"N/A",0,1)</f>
        <v>A atividade avalia a disponibilidade e, sempre que viável, utiliza equipamentos e componentes de elevada durabilidade e reciclabilidade, fáceis de desmontar e recondicionar.</v>
      </c>
      <c r="D17" s="47">
        <f>_xlfn.XLOOKUP($B17,CE!$D:$D,CE!F:F,"N/A",0,1)</f>
        <v>0</v>
      </c>
      <c r="E17" s="47">
        <f>_xlfn.XLOOKUP($B17,CE!$D:$D,CE!G:G,"N/A",0,1)</f>
        <v>0</v>
      </c>
      <c r="F17" s="47">
        <f>_xlfn.XLOOKUP($B17,CE!$D:$D,CE!H:H,"N/A",0,1)</f>
        <v>0</v>
      </c>
      <c r="G17" s="47">
        <f>_xlfn.XLOOKUP($B17,CE!$D:$D,CE!I:I,"N/A",0,1)</f>
        <v>0</v>
      </c>
      <c r="H17" s="47">
        <f>_xlfn.XLOOKUP($B17,CE!$D:$D,CE!J:J,"N/A",0,1)</f>
        <v>0</v>
      </c>
      <c r="I17" s="47">
        <f>_xlfn.XLOOKUP($B17,CE!$D:$D,CE!K:K,"N/A",0,1)</f>
        <v>0</v>
      </c>
      <c r="J17" s="47">
        <f>_xlfn.XLOOKUP($B17,CE!$D:$D,CE!L:L,"N/A",0,1)</f>
        <v>0</v>
      </c>
    </row>
    <row r="18" spans="1:10" ht="48">
      <c r="A18" s="47" t="s">
        <v>4023</v>
      </c>
      <c r="B18" s="47" t="s">
        <v>228</v>
      </c>
      <c r="C18" s="47" t="str">
        <f>_xlfn.XLOOKUP($B18,CE!$D:$D,CE!E:E,"N/A",0,1)</f>
        <v>A atividade avalia a disponibilidade e, sempre que viável, utiliza equipamentos e componentes de elevada durabilidade e reciclabilidade, fáceis de desmontar e recondicionar.</v>
      </c>
      <c r="D18" s="47">
        <f>_xlfn.XLOOKUP($B18,CE!$D:$D,CE!F:F,"N/A",0,1)</f>
        <v>0</v>
      </c>
      <c r="E18" s="47">
        <f>_xlfn.XLOOKUP($B18,CE!$D:$D,CE!G:G,"N/A",0,1)</f>
        <v>0</v>
      </c>
      <c r="F18" s="47">
        <f>_xlfn.XLOOKUP($B18,CE!$D:$D,CE!H:H,"N/A",0,1)</f>
        <v>0</v>
      </c>
      <c r="G18" s="47">
        <f>_xlfn.XLOOKUP($B18,CE!$D:$D,CE!I:I,"N/A",0,1)</f>
        <v>0</v>
      </c>
      <c r="H18" s="47">
        <f>_xlfn.XLOOKUP($B18,CE!$D:$D,CE!J:J,"N/A",0,1)</f>
        <v>0</v>
      </c>
      <c r="I18" s="47">
        <f>_xlfn.XLOOKUP($B18,CE!$D:$D,CE!K:K,"N/A",0,1)</f>
        <v>0</v>
      </c>
      <c r="J18" s="47">
        <f>_xlfn.XLOOKUP($B18,CE!$D:$D,CE!L:L,"N/A",0,1)</f>
        <v>0</v>
      </c>
    </row>
    <row r="19" spans="1:10" ht="48">
      <c r="A19" s="47" t="s">
        <v>4024</v>
      </c>
      <c r="B19" s="47" t="s">
        <v>228</v>
      </c>
      <c r="C19" s="47" t="str">
        <f>_xlfn.XLOOKUP($B19,CE!$D:$D,CE!E:E,"N/A",0,1)</f>
        <v>A atividade avalia a disponibilidade e, sempre que viável, utiliza equipamentos e componentes de elevada durabilidade e reciclabilidade, fáceis de desmontar e recondicionar.</v>
      </c>
      <c r="D19" s="47">
        <f>_xlfn.XLOOKUP($B19,CE!$D:$D,CE!F:F,"N/A",0,1)</f>
        <v>0</v>
      </c>
      <c r="E19" s="47">
        <f>_xlfn.XLOOKUP($B19,CE!$D:$D,CE!G:G,"N/A",0,1)</f>
        <v>0</v>
      </c>
      <c r="F19" s="47">
        <f>_xlfn.XLOOKUP($B19,CE!$D:$D,CE!H:H,"N/A",0,1)</f>
        <v>0</v>
      </c>
      <c r="G19" s="47">
        <f>_xlfn.XLOOKUP($B19,CE!$D:$D,CE!I:I,"N/A",0,1)</f>
        <v>0</v>
      </c>
      <c r="H19" s="47">
        <f>_xlfn.XLOOKUP($B19,CE!$D:$D,CE!J:J,"N/A",0,1)</f>
        <v>0</v>
      </c>
      <c r="I19" s="47">
        <f>_xlfn.XLOOKUP($B19,CE!$D:$D,CE!K:K,"N/A",0,1)</f>
        <v>0</v>
      </c>
      <c r="J19" s="47">
        <f>_xlfn.XLOOKUP($B19,CE!$D:$D,CE!L:L,"N/A",0,1)</f>
        <v>0</v>
      </c>
    </row>
    <row r="20" spans="1:10" ht="72">
      <c r="A20" s="47" t="s">
        <v>4029</v>
      </c>
      <c r="B20" s="47" t="s">
        <v>276</v>
      </c>
      <c r="C20" s="47" t="str">
        <f>_xlfn.XLOOKUP($B20,CE!$D:$D,CE!E:E,"N/A",0,1)</f>
        <v>Está implementado um plano de gestão de resíduos que assegura a máxima reutilização, remanufatura ou reciclagem no fim de vida, incluindo através de acordos contratuais com parceiros de gestão de resíduos, integração nas projeções financeiras ou na documentação oficial do projeto.</v>
      </c>
      <c r="D20" s="47">
        <f>_xlfn.XLOOKUP($B20,CE!$D:$D,CE!F:F,"N/A",0,1)</f>
        <v>0</v>
      </c>
      <c r="E20" s="47">
        <f>_xlfn.XLOOKUP($B20,CE!$D:$D,CE!G:G,"N/A",0,1)</f>
        <v>0</v>
      </c>
      <c r="F20" s="47">
        <f>_xlfn.XLOOKUP($B20,CE!$D:$D,CE!H:H,"N/A",0,1)</f>
        <v>0</v>
      </c>
      <c r="G20" s="47">
        <f>_xlfn.XLOOKUP($B20,CE!$D:$D,CE!I:I,"N/A",0,1)</f>
        <v>0</v>
      </c>
      <c r="H20" s="47">
        <f>_xlfn.XLOOKUP($B20,CE!$D:$D,CE!J:J,"N/A",0,1)</f>
        <v>0</v>
      </c>
      <c r="I20" s="47">
        <f>_xlfn.XLOOKUP($B20,CE!$D:$D,CE!K:K,"N/A",0,1)</f>
        <v>0</v>
      </c>
      <c r="J20" s="47">
        <f>_xlfn.XLOOKUP($B20,CE!$D:$D,CE!L:L,"N/A",0,1)</f>
        <v>0</v>
      </c>
    </row>
    <row r="21" spans="1:10" ht="72">
      <c r="A21" s="47" t="s">
        <v>2372</v>
      </c>
      <c r="B21" s="47" t="s">
        <v>276</v>
      </c>
      <c r="C21" s="47" t="str">
        <f>_xlfn.XLOOKUP($B21,CE!$D:$D,CE!E:E,"N/A",0,1)</f>
        <v>Está implementado um plano de gestão de resíduos que assegura a máxima reutilização, remanufatura ou reciclagem no fim de vida, incluindo através de acordos contratuais com parceiros de gestão de resíduos, integração nas projeções financeiras ou na documentação oficial do projeto.</v>
      </c>
      <c r="D21" s="47">
        <f>_xlfn.XLOOKUP($B21,CE!$D:$D,CE!F:F,"N/A",0,1)</f>
        <v>0</v>
      </c>
      <c r="E21" s="47">
        <f>_xlfn.XLOOKUP($B21,CE!$D:$D,CE!G:G,"N/A",0,1)</f>
        <v>0</v>
      </c>
      <c r="F21" s="47">
        <f>_xlfn.XLOOKUP($B21,CE!$D:$D,CE!H:H,"N/A",0,1)</f>
        <v>0</v>
      </c>
      <c r="G21" s="47">
        <f>_xlfn.XLOOKUP($B21,CE!$D:$D,CE!I:I,"N/A",0,1)</f>
        <v>0</v>
      </c>
      <c r="H21" s="47">
        <f>_xlfn.XLOOKUP($B21,CE!$D:$D,CE!J:J,"N/A",0,1)</f>
        <v>0</v>
      </c>
      <c r="I21" s="47">
        <f>_xlfn.XLOOKUP($B21,CE!$D:$D,CE!K:K,"N/A",0,1)</f>
        <v>0</v>
      </c>
      <c r="J21" s="47">
        <f>_xlfn.XLOOKUP($B21,CE!$D:$D,CE!L:L,"N/A",0,1)</f>
        <v>0</v>
      </c>
    </row>
    <row r="22" spans="1:10" ht="72">
      <c r="A22" s="47" t="s">
        <v>4030</v>
      </c>
      <c r="B22" s="47" t="s">
        <v>290</v>
      </c>
      <c r="C22" s="47" t="str">
        <f>_xlfn.XLOOKUP($B22,CE!$D:$D,CE!E:E,"N/A",0,1)</f>
        <v>Está implementado um plano de gestão de resíduos que assegura a máxima reutilização, remanufatura ou reciclagem no fim de vida, incluindo através de acordos contratuais com parceiros de gestão de resíduos, integração nas projeções financeiras ou na documentação oficial do projeto.</v>
      </c>
      <c r="D22" s="47">
        <f>_xlfn.XLOOKUP($B22,CE!$D:$D,CE!F:F,"N/A",0,1)</f>
        <v>0</v>
      </c>
      <c r="E22" s="47">
        <f>_xlfn.XLOOKUP($B22,CE!$D:$D,CE!G:G,"N/A",0,1)</f>
        <v>0</v>
      </c>
      <c r="F22" s="47">
        <f>_xlfn.XLOOKUP($B22,CE!$D:$D,CE!H:H,"N/A",0,1)</f>
        <v>0</v>
      </c>
      <c r="G22" s="47">
        <f>_xlfn.XLOOKUP($B22,CE!$D:$D,CE!I:I,"N/A",0,1)</f>
        <v>0</v>
      </c>
      <c r="H22" s="47">
        <f>_xlfn.XLOOKUP($B22,CE!$D:$D,CE!J:J,"N/A",0,1)</f>
        <v>0</v>
      </c>
      <c r="I22" s="47">
        <f>_xlfn.XLOOKUP($B22,CE!$D:$D,CE!K:K,"N/A",0,1)</f>
        <v>0</v>
      </c>
      <c r="J22" s="47">
        <f>_xlfn.XLOOKUP($B22,CE!$D:$D,CE!L:L,"N/A",0,1)</f>
        <v>0</v>
      </c>
    </row>
    <row r="23" spans="1:10" ht="72">
      <c r="A23" s="47" t="s">
        <v>4031</v>
      </c>
      <c r="B23" s="47" t="s">
        <v>290</v>
      </c>
      <c r="C23" s="47" t="str">
        <f>_xlfn.XLOOKUP($B23,CE!$D:$D,CE!E:E,"N/A",0,1)</f>
        <v>Está implementado um plano de gestão de resíduos que assegura a máxima reutilização, remanufatura ou reciclagem no fim de vida, incluindo através de acordos contratuais com parceiros de gestão de resíduos, integração nas projeções financeiras ou na documentação oficial do projeto.</v>
      </c>
      <c r="D23" s="47">
        <f>_xlfn.XLOOKUP($B23,CE!$D:$D,CE!F:F,"N/A",0,1)</f>
        <v>0</v>
      </c>
      <c r="E23" s="47">
        <f>_xlfn.XLOOKUP($B23,CE!$D:$D,CE!G:G,"N/A",0,1)</f>
        <v>0</v>
      </c>
      <c r="F23" s="47">
        <f>_xlfn.XLOOKUP($B23,CE!$D:$D,CE!H:H,"N/A",0,1)</f>
        <v>0</v>
      </c>
      <c r="G23" s="47">
        <f>_xlfn.XLOOKUP($B23,CE!$D:$D,CE!I:I,"N/A",0,1)</f>
        <v>0</v>
      </c>
      <c r="H23" s="47">
        <f>_xlfn.XLOOKUP($B23,CE!$D:$D,CE!J:J,"N/A",0,1)</f>
        <v>0</v>
      </c>
      <c r="I23" s="47">
        <f>_xlfn.XLOOKUP($B23,CE!$D:$D,CE!K:K,"N/A",0,1)</f>
        <v>0</v>
      </c>
      <c r="J23" s="47">
        <f>_xlfn.XLOOKUP($B23,CE!$D:$D,CE!L:L,"N/A",0,1)</f>
        <v>0</v>
      </c>
    </row>
    <row r="24" spans="1:10" ht="72">
      <c r="A24" s="47" t="s">
        <v>4035</v>
      </c>
      <c r="B24" s="47" t="s">
        <v>319</v>
      </c>
      <c r="C24" s="47" t="str">
        <f>_xlfn.XLOOKUP($B24,CE!$D:$D,CE!E:E,"N/A",0,1)</f>
        <v>A atividade avalia a disponibilidade e, sempre que viável, utiliza equipamentos e componentes de elevada durabilidade e reciclabilidade, fáceis de desmontar e recondicionar.</v>
      </c>
      <c r="D24" s="47" t="str">
        <f>_xlfn.XLOOKUP($B24,CE!$D:$D,CE!F:F,"N/A",0,1)</f>
        <v>Está implementado um plano de gestão de resíduos que assegura a máxima reutilização, remanufatura ou reciclagem no fim de vida, incluindo através de acordos contratuais com parceiros de gestão de resíduos, integração nas projeções financeiras ou na documentação oficial do projeto.</v>
      </c>
      <c r="E24" s="47">
        <f>_xlfn.XLOOKUP($B24,CE!$D:$D,CE!G:G,"N/A",0,1)</f>
        <v>0</v>
      </c>
      <c r="F24" s="47">
        <f>_xlfn.XLOOKUP($B24,CE!$D:$D,CE!H:H,"N/A",0,1)</f>
        <v>0</v>
      </c>
      <c r="G24" s="47">
        <f>_xlfn.XLOOKUP($B24,CE!$D:$D,CE!I:I,"N/A",0,1)</f>
        <v>0</v>
      </c>
      <c r="H24" s="47">
        <f>_xlfn.XLOOKUP($B24,CE!$D:$D,CE!J:J,"N/A",0,1)</f>
        <v>0</v>
      </c>
      <c r="I24" s="47">
        <f>_xlfn.XLOOKUP($B24,CE!$D:$D,CE!K:K,"N/A",0,1)</f>
        <v>0</v>
      </c>
      <c r="J24" s="47">
        <f>_xlfn.XLOOKUP($B24,CE!$D:$D,CE!L:L,"N/A",0,1)</f>
        <v>0</v>
      </c>
    </row>
    <row r="25" spans="1:10" ht="48">
      <c r="A25" s="47" t="s">
        <v>4036</v>
      </c>
      <c r="B25" s="47" t="s">
        <v>228</v>
      </c>
      <c r="C25" s="47" t="str">
        <f>_xlfn.XLOOKUP($B25,CE!$D:$D,CE!E:E,"N/A",0,1)</f>
        <v>A atividade avalia a disponibilidade e, sempre que viável, utiliza equipamentos e componentes de elevada durabilidade e reciclabilidade, fáceis de desmontar e recondicionar.</v>
      </c>
      <c r="D25" s="47">
        <f>_xlfn.XLOOKUP($B25,CE!$D:$D,CE!F:F,"N/A",0,1)</f>
        <v>0</v>
      </c>
      <c r="E25" s="47">
        <f>_xlfn.XLOOKUP($B25,CE!$D:$D,CE!G:G,"N/A",0,1)</f>
        <v>0</v>
      </c>
      <c r="F25" s="47">
        <f>_xlfn.XLOOKUP($B25,CE!$D:$D,CE!H:H,"N/A",0,1)</f>
        <v>0</v>
      </c>
      <c r="G25" s="47">
        <f>_xlfn.XLOOKUP($B25,CE!$D:$D,CE!I:I,"N/A",0,1)</f>
        <v>0</v>
      </c>
      <c r="H25" s="47">
        <f>_xlfn.XLOOKUP($B25,CE!$D:$D,CE!J:J,"N/A",0,1)</f>
        <v>0</v>
      </c>
      <c r="I25" s="47">
        <f>_xlfn.XLOOKUP($B25,CE!$D:$D,CE!K:K,"N/A",0,1)</f>
        <v>0</v>
      </c>
      <c r="J25" s="47">
        <f>_xlfn.XLOOKUP($B25,CE!$D:$D,CE!L:L,"N/A",0,1)</f>
        <v>0</v>
      </c>
    </row>
    <row r="26" spans="1:10" ht="48">
      <c r="A26" s="47" t="s">
        <v>4040</v>
      </c>
      <c r="B26" s="47" t="s">
        <v>228</v>
      </c>
      <c r="C26" s="47" t="str">
        <f>_xlfn.XLOOKUP($B26,CE!$D:$D,CE!E:E,"N/A",0,1)</f>
        <v>A atividade avalia a disponibilidade e, sempre que viável, utiliza equipamentos e componentes de elevada durabilidade e reciclabilidade, fáceis de desmontar e recondicionar.</v>
      </c>
      <c r="D26" s="47">
        <f>_xlfn.XLOOKUP($B26,CE!$D:$D,CE!F:F,"N/A",0,1)</f>
        <v>0</v>
      </c>
      <c r="E26" s="47">
        <f>_xlfn.XLOOKUP($B26,CE!$D:$D,CE!G:G,"N/A",0,1)</f>
        <v>0</v>
      </c>
      <c r="F26" s="47">
        <f>_xlfn.XLOOKUP($B26,CE!$D:$D,CE!H:H,"N/A",0,1)</f>
        <v>0</v>
      </c>
      <c r="G26" s="47">
        <f>_xlfn.XLOOKUP($B26,CE!$D:$D,CE!I:I,"N/A",0,1)</f>
        <v>0</v>
      </c>
      <c r="H26" s="47">
        <f>_xlfn.XLOOKUP($B26,CE!$D:$D,CE!J:J,"N/A",0,1)</f>
        <v>0</v>
      </c>
      <c r="I26" s="47">
        <f>_xlfn.XLOOKUP($B26,CE!$D:$D,CE!K:K,"N/A",0,1)</f>
        <v>0</v>
      </c>
      <c r="J26" s="47">
        <f>_xlfn.XLOOKUP($B26,CE!$D:$D,CE!L:L,"N/A",0,1)</f>
        <v>0</v>
      </c>
    </row>
    <row r="27" spans="1:10" ht="48">
      <c r="A27" s="47" t="s">
        <v>4044</v>
      </c>
      <c r="B27" s="47" t="s">
        <v>228</v>
      </c>
      <c r="C27" s="47" t="str">
        <f>_xlfn.XLOOKUP($B27,CE!$D:$D,CE!E:E,"N/A",0,1)</f>
        <v>A atividade avalia a disponibilidade e, sempre que viável, utiliza equipamentos e componentes de elevada durabilidade e reciclabilidade, fáceis de desmontar e recondicionar.</v>
      </c>
      <c r="D27" s="47">
        <f>_xlfn.XLOOKUP($B27,CE!$D:$D,CE!F:F,"N/A",0,1)</f>
        <v>0</v>
      </c>
      <c r="E27" s="47">
        <f>_xlfn.XLOOKUP($B27,CE!$D:$D,CE!G:G,"N/A",0,1)</f>
        <v>0</v>
      </c>
      <c r="F27" s="47">
        <f>_xlfn.XLOOKUP($B27,CE!$D:$D,CE!H:H,"N/A",0,1)</f>
        <v>0</v>
      </c>
      <c r="G27" s="47">
        <f>_xlfn.XLOOKUP($B27,CE!$D:$D,CE!I:I,"N/A",0,1)</f>
        <v>0</v>
      </c>
      <c r="H27" s="47">
        <f>_xlfn.XLOOKUP($B27,CE!$D:$D,CE!J:J,"N/A",0,1)</f>
        <v>0</v>
      </c>
      <c r="I27" s="47">
        <f>_xlfn.XLOOKUP($B27,CE!$D:$D,CE!K:K,"N/A",0,1)</f>
        <v>0</v>
      </c>
      <c r="J27" s="47">
        <f>_xlfn.XLOOKUP($B27,CE!$D:$D,CE!L:L,"N/A",0,1)</f>
        <v>0</v>
      </c>
    </row>
    <row r="28" spans="1:10" ht="108">
      <c r="A28" s="47" t="s">
        <v>4045</v>
      </c>
      <c r="B28" s="47" t="s">
        <v>376</v>
      </c>
      <c r="C28" s="47" t="str">
        <f>_xlfn.XLOOKUP($B28,CE!$D:$D,CE!E:E,"N/A",0,1)</f>
        <v>Está implementado um plano de gestão de resíduos, tanto não radioativos como radioativos, que assegura a máxima reutilização ou reciclagem desses resíduos no fim de vida, em conformidade com a hierarquia de resíduos, incluindo através de acordos contratuais com parceiros de gestão de resíduos, integração nas projeções financeiras ou na documentação oficial do projeto.</v>
      </c>
      <c r="D28" s="47" t="str">
        <f>_xlfn.XLOOKUP($B28,CE!$D:$D,CE!F:F,"N/A",0,1)</f>
        <v>Durante a operação e o descomissionamento, a quantidade de resíduos radioativos é minimizada e a quantidade de materiais para libertação livre é maximizada, em conformidade com a Diretiva 2011/70/Euratom e com os requisitos de proteção radiológica estabelecidos na Diretiva 2013/59/Euratom.</v>
      </c>
      <c r="E28" s="47" t="str">
        <f>_xlfn.XLOOKUP($B28,CE!$D:$D,CE!G:G,"N/A",0,1)</f>
        <v>Está previsto um esquema de financiamento que assegura recursos adequados para todas as atividades de descomissionamento e para a gestão do combustível gasto e resíduos radioativos, em conformidade com a Diretiva 2011/70/Euratom e com a Recomendação 2006/851/Euratom.</v>
      </c>
      <c r="F28" s="47" t="str">
        <f>_xlfn.XLOOKUP($B28,CE!$D:$D,CE!H:H,"N/A",0,1)</f>
        <v>É realizada uma Avaliação de Impacte Ambiental antes da construção de uma central nuclear, de acordo com a Diretiva 2011/92/EU. As medidas de mitigação e compensação necessárias são implementadas.</v>
      </c>
      <c r="G28" s="47" t="str">
        <f>_xlfn.XLOOKUP($B28,CE!$D:$D,CE!I:I,"N/A",0,1)</f>
        <v>Os elementos relevantes desta secção são cobertos pelos relatórios dos Estados-Membros à Comissão, nos termos do artigo 14.º, n.º 1, da Diretiva 2011/70/Euratom.</v>
      </c>
      <c r="H28" s="47">
        <f>_xlfn.XLOOKUP($B28,CE!$D:$D,CE!J:J,"N/A",0,1)</f>
        <v>0</v>
      </c>
      <c r="I28" s="47">
        <f>_xlfn.XLOOKUP($B28,CE!$D:$D,CE!K:K,"N/A",0,1)</f>
        <v>0</v>
      </c>
      <c r="J28" s="47">
        <f>_xlfn.XLOOKUP($B28,CE!$D:$D,CE!L:L,"N/A",0,1)</f>
        <v>0</v>
      </c>
    </row>
    <row r="29" spans="1:10" ht="108">
      <c r="A29" s="47" t="s">
        <v>4046</v>
      </c>
      <c r="B29" s="47" t="s">
        <v>376</v>
      </c>
      <c r="C29" s="47" t="str">
        <f>_xlfn.XLOOKUP($B29,CE!$D:$D,CE!E:E,"N/A",0,1)</f>
        <v>Está implementado um plano de gestão de resíduos, tanto não radioativos como radioativos, que assegura a máxima reutilização ou reciclagem desses resíduos no fim de vida, em conformidade com a hierarquia de resíduos, incluindo através de acordos contratuais com parceiros de gestão de resíduos, integração nas projeções financeiras ou na documentação oficial do projeto.</v>
      </c>
      <c r="D29" s="47" t="str">
        <f>_xlfn.XLOOKUP($B29,CE!$D:$D,CE!F:F,"N/A",0,1)</f>
        <v>Durante a operação e o descomissionamento, a quantidade de resíduos radioativos é minimizada e a quantidade de materiais para libertação livre é maximizada, em conformidade com a Diretiva 2011/70/Euratom e com os requisitos de proteção radiológica estabelecidos na Diretiva 2013/59/Euratom.</v>
      </c>
      <c r="E29" s="47" t="str">
        <f>_xlfn.XLOOKUP($B29,CE!$D:$D,CE!G:G,"N/A",0,1)</f>
        <v>Está previsto um esquema de financiamento que assegura recursos adequados para todas as atividades de descomissionamento e para a gestão do combustível gasto e resíduos radioativos, em conformidade com a Diretiva 2011/70/Euratom e com a Recomendação 2006/851/Euratom.</v>
      </c>
      <c r="F29" s="47" t="str">
        <f>_xlfn.XLOOKUP($B29,CE!$D:$D,CE!H:H,"N/A",0,1)</f>
        <v>É realizada uma Avaliação de Impacte Ambiental antes da construção de uma central nuclear, de acordo com a Diretiva 2011/92/EU. As medidas de mitigação e compensação necessárias são implementadas.</v>
      </c>
      <c r="G29" s="47" t="str">
        <f>_xlfn.XLOOKUP($B29,CE!$D:$D,CE!I:I,"N/A",0,1)</f>
        <v>Os elementos relevantes desta secção são cobertos pelos relatórios dos Estados-Membros à Comissão, nos termos do artigo 14.º, n.º 1, da Diretiva 2011/70/Euratom.</v>
      </c>
      <c r="H29" s="47">
        <f>_xlfn.XLOOKUP($B29,CE!$D:$D,CE!J:J,"N/A",0,1)</f>
        <v>0</v>
      </c>
      <c r="I29" s="47">
        <f>_xlfn.XLOOKUP($B29,CE!$D:$D,CE!K:K,"N/A",0,1)</f>
        <v>0</v>
      </c>
      <c r="J29" s="47">
        <f>_xlfn.XLOOKUP($B29,CE!$D:$D,CE!L:L,"N/A",0,1)</f>
        <v>0</v>
      </c>
    </row>
    <row r="30" spans="1:10" ht="108">
      <c r="A30" s="47" t="s">
        <v>4047</v>
      </c>
      <c r="B30" s="47" t="s">
        <v>376</v>
      </c>
      <c r="C30" s="47" t="str">
        <f>_xlfn.XLOOKUP($B30,CE!$D:$D,CE!E:E,"N/A",0,1)</f>
        <v>Está implementado um plano de gestão de resíduos, tanto não radioativos como radioativos, que assegura a máxima reutilização ou reciclagem desses resíduos no fim de vida, em conformidade com a hierarquia de resíduos, incluindo através de acordos contratuais com parceiros de gestão de resíduos, integração nas projeções financeiras ou na documentação oficial do projeto.</v>
      </c>
      <c r="D30" s="47" t="str">
        <f>_xlfn.XLOOKUP($B30,CE!$D:$D,CE!F:F,"N/A",0,1)</f>
        <v>Durante a operação e o descomissionamento, a quantidade de resíduos radioativos é minimizada e a quantidade de materiais para libertação livre é maximizada, em conformidade com a Diretiva 2011/70/Euratom e com os requisitos de proteção radiológica estabelecidos na Diretiva 2013/59/Euratom.</v>
      </c>
      <c r="E30" s="47" t="str">
        <f>_xlfn.XLOOKUP($B30,CE!$D:$D,CE!G:G,"N/A",0,1)</f>
        <v>Está previsto um esquema de financiamento que assegura recursos adequados para todas as atividades de descomissionamento e para a gestão do combustível gasto e resíduos radioativos, em conformidade com a Diretiva 2011/70/Euratom e com a Recomendação 2006/851/Euratom.</v>
      </c>
      <c r="F30" s="47" t="str">
        <f>_xlfn.XLOOKUP($B30,CE!$D:$D,CE!H:H,"N/A",0,1)</f>
        <v>É realizada uma Avaliação de Impacte Ambiental antes da construção de uma central nuclear, de acordo com a Diretiva 2011/92/EU. As medidas de mitigação e compensação necessárias são implementadas.</v>
      </c>
      <c r="G30" s="47" t="str">
        <f>_xlfn.XLOOKUP($B30,CE!$D:$D,CE!I:I,"N/A",0,1)</f>
        <v>Os elementos relevantes desta secção são cobertos pelos relatórios dos Estados-Membros à Comissão, nos termos do artigo 14.º, n.º 1, da Diretiva 2011/70/Euratom.</v>
      </c>
      <c r="H30" s="47">
        <f>_xlfn.XLOOKUP($B30,CE!$D:$D,CE!J:J,"N/A",0,1)</f>
        <v>0</v>
      </c>
      <c r="I30" s="47">
        <f>_xlfn.XLOOKUP($B30,CE!$D:$D,CE!K:K,"N/A",0,1)</f>
        <v>0</v>
      </c>
      <c r="J30" s="47">
        <f>_xlfn.XLOOKUP($B30,CE!$D:$D,CE!L:L,"N/A",0,1)</f>
        <v>0</v>
      </c>
    </row>
    <row r="31" spans="1:10" ht="60">
      <c r="A31" s="47" t="s">
        <v>4055</v>
      </c>
      <c r="B31" s="47" t="s">
        <v>439</v>
      </c>
      <c r="C31" s="47" t="str">
        <f>_xlfn.XLOOKUP($B31,CE!$D:$D,CE!E:E,"N/A",0,1)</f>
        <v>As frações de resíduos recolhidas separadamente não são misturadas em instalações de armazenamento e transferência de resíduos com outros resíduos ou materiais com propriedades diferentes.</v>
      </c>
      <c r="D31" s="47">
        <f>_xlfn.XLOOKUP($B31,CE!$D:$D,CE!F:F,"N/A",0,1)</f>
        <v>0</v>
      </c>
      <c r="E31" s="47">
        <f>_xlfn.XLOOKUP($B31,CE!$D:$D,CE!G:G,"N/A",0,1)</f>
        <v>0</v>
      </c>
      <c r="F31" s="47">
        <f>_xlfn.XLOOKUP($B31,CE!$D:$D,CE!H:H,"N/A",0,1)</f>
        <v>0</v>
      </c>
      <c r="G31" s="47">
        <f>_xlfn.XLOOKUP($B31,CE!$D:$D,CE!I:I,"N/A",0,1)</f>
        <v>0</v>
      </c>
      <c r="H31" s="47">
        <f>_xlfn.XLOOKUP($B31,CE!$D:$D,CE!J:J,"N/A",0,1)</f>
        <v>0</v>
      </c>
      <c r="I31" s="47">
        <f>_xlfn.XLOOKUP($B31,CE!$D:$D,CE!K:K,"N/A",0,1)</f>
        <v>0</v>
      </c>
      <c r="J31" s="47">
        <f>_xlfn.XLOOKUP($B31,CE!$D:$D,CE!L:L,"N/A",0,1)</f>
        <v>0</v>
      </c>
    </row>
    <row r="32" spans="1:10" ht="48">
      <c r="A32" s="47" t="s">
        <v>4063</v>
      </c>
      <c r="B32" s="47" t="s">
        <v>489</v>
      </c>
      <c r="C32" s="47" t="str">
        <f>_xlfn.XLOOKUP($B32,CE!$D:$D,CE!E:E,"N/A",0,1)</f>
        <v>Estão implementadas medidas para a gestão de resíduos, em conformidade com a hierarquia de resíduos, em particular durante a fase de manutenção.</v>
      </c>
      <c r="D32" s="47">
        <f>_xlfn.XLOOKUP($B32,CE!$D:$D,CE!F:F,"N/A",0,1)</f>
        <v>0</v>
      </c>
      <c r="E32" s="47">
        <f>_xlfn.XLOOKUP($B32,CE!$D:$D,CE!G:G,"N/A",0,1)</f>
        <v>0</v>
      </c>
      <c r="F32" s="47">
        <f>_xlfn.XLOOKUP($B32,CE!$D:$D,CE!H:H,"N/A",0,1)</f>
        <v>0</v>
      </c>
      <c r="G32" s="47">
        <f>_xlfn.XLOOKUP($B32,CE!$D:$D,CE!I:I,"N/A",0,1)</f>
        <v>0</v>
      </c>
      <c r="H32" s="47">
        <f>_xlfn.XLOOKUP($B32,CE!$D:$D,CE!J:J,"N/A",0,1)</f>
        <v>0</v>
      </c>
      <c r="I32" s="47">
        <f>_xlfn.XLOOKUP($B32,CE!$D:$D,CE!K:K,"N/A",0,1)</f>
        <v>0</v>
      </c>
      <c r="J32" s="47">
        <f>_xlfn.XLOOKUP($B32,CE!$D:$D,CE!L:L,"N/A",0,1)</f>
        <v>0</v>
      </c>
    </row>
    <row r="33" spans="1:10" ht="48">
      <c r="A33" s="47" t="s">
        <v>2746</v>
      </c>
      <c r="B33" s="47" t="s">
        <v>496</v>
      </c>
      <c r="C33" s="47" t="str">
        <f>_xlfn.XLOOKUP($B33,CE!$D:$D,CE!E:E,"N/A",0,1)</f>
        <v>Estão implementadas medidas para a gestão de resíduos, em conformidade com a hierarquia de resíduos, em particular durante a fase de manutenção.</v>
      </c>
      <c r="D33" s="47">
        <f>_xlfn.XLOOKUP($B33,CE!$D:$D,CE!F:F,"N/A",0,1)</f>
        <v>0</v>
      </c>
      <c r="E33" s="47">
        <f>_xlfn.XLOOKUP($B33,CE!$D:$D,CE!G:G,"N/A",0,1)</f>
        <v>0</v>
      </c>
      <c r="F33" s="47">
        <f>_xlfn.XLOOKUP($B33,CE!$D:$D,CE!H:H,"N/A",0,1)</f>
        <v>0</v>
      </c>
      <c r="G33" s="47">
        <f>_xlfn.XLOOKUP($B33,CE!$D:$D,CE!I:I,"N/A",0,1)</f>
        <v>0</v>
      </c>
      <c r="H33" s="47">
        <f>_xlfn.XLOOKUP($B33,CE!$D:$D,CE!J:J,"N/A",0,1)</f>
        <v>0</v>
      </c>
      <c r="I33" s="47">
        <f>_xlfn.XLOOKUP($B33,CE!$D:$D,CE!K:K,"N/A",0,1)</f>
        <v>0</v>
      </c>
      <c r="J33" s="47">
        <f>_xlfn.XLOOKUP($B33,CE!$D:$D,CE!L:L,"N/A",0,1)</f>
        <v>0</v>
      </c>
    </row>
    <row r="34" spans="1:10" ht="72">
      <c r="A34" s="47" t="s">
        <v>4064</v>
      </c>
      <c r="B34" s="47" t="s">
        <v>503</v>
      </c>
      <c r="C34" s="47" t="str">
        <f>_xlfn.XLOOKUP($B34,CE!$D:$D,CE!E:E,"N/A",0,1)</f>
        <v>Estão implementadas medidas para a gestão de resíduos, em conformidade com a hierarquia de resíduos, tanto na fase de utilização (manutenção) como no fim de vida da frota, incluindo a reutilização e reciclagem de baterias e equipamentos eletrónicos, em particular os materiais críticos que contêm.</v>
      </c>
      <c r="D34" s="47">
        <f>_xlfn.XLOOKUP($B34,CE!$D:$D,CE!F:F,"N/A",0,1)</f>
        <v>0</v>
      </c>
      <c r="E34" s="47">
        <f>_xlfn.XLOOKUP($B34,CE!$D:$D,CE!G:G,"N/A",0,1)</f>
        <v>0</v>
      </c>
      <c r="F34" s="47">
        <f>_xlfn.XLOOKUP($B34,CE!$D:$D,CE!H:H,"N/A",0,1)</f>
        <v>0</v>
      </c>
      <c r="G34" s="47">
        <f>_xlfn.XLOOKUP($B34,CE!$D:$D,CE!I:I,"N/A",0,1)</f>
        <v>0</v>
      </c>
      <c r="H34" s="47">
        <f>_xlfn.XLOOKUP($B34,CE!$D:$D,CE!J:J,"N/A",0,1)</f>
        <v>0</v>
      </c>
      <c r="I34" s="47">
        <f>_xlfn.XLOOKUP($B34,CE!$D:$D,CE!K:K,"N/A",0,1)</f>
        <v>0</v>
      </c>
      <c r="J34" s="47">
        <f>_xlfn.XLOOKUP($B34,CE!$D:$D,CE!L:L,"N/A",0,1)</f>
        <v>0</v>
      </c>
    </row>
    <row r="35" spans="1:10" ht="72">
      <c r="A35" s="47" t="s">
        <v>4065</v>
      </c>
      <c r="B35" s="47" t="s">
        <v>511</v>
      </c>
      <c r="C35" s="47" t="str">
        <f>_xlfn.XLOOKUP($B35,CE!$D:$D,CE!E:E,"N/A",0,1)</f>
        <v>Estão implementadas medidas para a gestão de resíduos, em conformidade com a hierarquia de resíduos, tanto na fase de utilização (manutenção) como no fim de vida da frota, incluindo a reutilização e reciclagem de baterias e equipamentos eletrónicos, em particular os materiais críticos que contêm.</v>
      </c>
      <c r="D35" s="47">
        <f>_xlfn.XLOOKUP($B35,CE!$D:$D,CE!F:F,"N/A",0,1)</f>
        <v>0</v>
      </c>
      <c r="E35" s="47">
        <f>_xlfn.XLOOKUP($B35,CE!$D:$D,CE!G:G,"N/A",0,1)</f>
        <v>0</v>
      </c>
      <c r="F35" s="47">
        <f>_xlfn.XLOOKUP($B35,CE!$D:$D,CE!H:H,"N/A",0,1)</f>
        <v>0</v>
      </c>
      <c r="G35" s="47">
        <f>_xlfn.XLOOKUP($B35,CE!$D:$D,CE!I:I,"N/A",0,1)</f>
        <v>0</v>
      </c>
      <c r="H35" s="47">
        <f>_xlfn.XLOOKUP($B35,CE!$D:$D,CE!J:J,"N/A",0,1)</f>
        <v>0</v>
      </c>
      <c r="I35" s="47">
        <f>_xlfn.XLOOKUP($B35,CE!$D:$D,CE!K:K,"N/A",0,1)</f>
        <v>0</v>
      </c>
      <c r="J35" s="47">
        <f>_xlfn.XLOOKUP($B35,CE!$D:$D,CE!L:L,"N/A",0,1)</f>
        <v>0</v>
      </c>
    </row>
    <row r="36" spans="1:10" ht="132">
      <c r="A36" s="47" t="s">
        <v>4066</v>
      </c>
      <c r="B36" s="47" t="s">
        <v>517</v>
      </c>
      <c r="C36" s="47" t="str">
        <f>_xlfn.XLOOKUP($B36,CE!$D:$D,CE!E:E,"N/A",0,1)</f>
        <v>Os veículos das categorias M1 e N1 cumprem ambos os seguintes requisitos: reutilizáveis ou recicláveis em, pelo menos, 85% em peso; reutilizáveis ou recuperáveis em, pelo menos, 95% em peso(262), conforme estabelecido no Anexo I da Diretiva 2005/64/CE do Parlamento Europeu e do Conselho, de 26 de outubro de 2005, relativa à homologação de veículos automóveis no que respeita à sua reutilização, reciclabilidade e recuperabilidade, e que altera a Diretiva 70/156/CEE do Conselho (OJ L 310, 25.11.2005, p. 10).</v>
      </c>
      <c r="D36" s="47" t="str">
        <f>_xlfn.XLOOKUP($B36,CE!$D:$D,CE!F:F,"N/A",0,1)</f>
        <v>Estão implementadas medidas para a gestão de resíduos, tanto na fase de utilização (manutenção) como no fim de vida da frota, incluindo a reutilização e reciclagem de baterias e equipamentos eletrónicos, em particular dos materiais críticos que contêm, em conformidade com a hierarquia de resíduos.</v>
      </c>
      <c r="E36" s="47">
        <f>_xlfn.XLOOKUP($B36,CE!$D:$D,CE!G:G,"N/A",0,1)</f>
        <v>0</v>
      </c>
      <c r="F36" s="47">
        <f>_xlfn.XLOOKUP($B36,CE!$D:$D,CE!H:H,"N/A",0,1)</f>
        <v>0</v>
      </c>
      <c r="G36" s="47">
        <f>_xlfn.XLOOKUP($B36,CE!$D:$D,CE!I:I,"N/A",0,1)</f>
        <v>0</v>
      </c>
      <c r="H36" s="47">
        <f>_xlfn.XLOOKUP($B36,CE!$D:$D,CE!J:J,"N/A",0,1)</f>
        <v>0</v>
      </c>
      <c r="I36" s="47">
        <f>_xlfn.XLOOKUP($B36,CE!$D:$D,CE!K:K,"N/A",0,1)</f>
        <v>0</v>
      </c>
      <c r="J36" s="47">
        <f>_xlfn.XLOOKUP($B36,CE!$D:$D,CE!L:L,"N/A",0,1)</f>
        <v>0</v>
      </c>
    </row>
    <row r="37" spans="1:10" ht="72">
      <c r="A37" s="47" t="s">
        <v>4067</v>
      </c>
      <c r="B37" s="47" t="s">
        <v>525</v>
      </c>
      <c r="C37" s="47" t="str">
        <f>_xlfn.XLOOKUP($B37,CE!$D:$D,CE!E:E,"N/A",0,1)</f>
        <v>Os veículos das categorias N1, N2 e N3 cumprem ambos os seguintes requisitos: reutilizáveis ou recicláveis em, pelo menos, 85% em peso; reutilizáveis ou recuperáveis em, pelo menos, 95% em peso(272), conforme estabelecido no Anexo I da Diretiva 2005/64/CE.</v>
      </c>
      <c r="D37" s="47" t="str">
        <f>_xlfn.XLOOKUP($B37,CE!$D:$D,CE!F:F,"N/A",0,1)</f>
        <v>Estão implementadas medidas para a gestão de resíduos, tanto na fase de utilização (manutenção) como no fim de vida da frota, incluindo a reutilização e reciclagem de baterias e equipamentos eletrónicos, em particular dos materiais críticos que contêm, em conformidade com a hierarquia de resíduos.</v>
      </c>
      <c r="E37" s="47">
        <f>_xlfn.XLOOKUP($B37,CE!$D:$D,CE!G:G,"N/A",0,1)</f>
        <v>0</v>
      </c>
      <c r="F37" s="47">
        <f>_xlfn.XLOOKUP($B37,CE!$D:$D,CE!H:H,"N/A",0,1)</f>
        <v>0</v>
      </c>
      <c r="G37" s="47">
        <f>_xlfn.XLOOKUP($B37,CE!$D:$D,CE!I:I,"N/A",0,1)</f>
        <v>0</v>
      </c>
      <c r="H37" s="47">
        <f>_xlfn.XLOOKUP($B37,CE!$D:$D,CE!J:J,"N/A",0,1)</f>
        <v>0</v>
      </c>
      <c r="I37" s="47">
        <f>_xlfn.XLOOKUP($B37,CE!$D:$D,CE!K:K,"N/A",0,1)</f>
        <v>0</v>
      </c>
      <c r="J37" s="47">
        <f>_xlfn.XLOOKUP($B37,CE!$D:$D,CE!L:L,"N/A",0,1)</f>
        <v>0</v>
      </c>
    </row>
    <row r="38" spans="1:10" ht="108">
      <c r="A38" s="47" t="s">
        <v>4068</v>
      </c>
      <c r="B38" s="47" t="s">
        <v>533</v>
      </c>
      <c r="C38" s="47" t="str">
        <f>_xlfn.XLOOKUP($B38,CE!$D:$D,CE!E:E,"N/A",0,1)</f>
        <v>Estão implementadas medidas para gerir e reciclar resíduos no fim de vida, incluindo através de acordos contratuais de desmantelamento com prestadores de serviços de reciclagem, refletidos em projeções financeiras ou em documentação oficial do projeto.</v>
      </c>
      <c r="D38" s="47" t="str">
        <f>_xlfn.XLOOKUP($B38,CE!$D:$D,CE!F:F,"N/A",0,1)</f>
        <v>Estas medidas asseguram que os componentes e materiais são segregados e tratados de forma a maximizar a reciclagem e reutilização, em conformidade com a hierarquia de resíduos, os princípios da legislação europeia sobre resíduos e os regulamentos aplicáveis, em particular através da reutilização e reciclagem de baterias e equipamentos eletrónicos, incluindo os materiais críticos que contêm.</v>
      </c>
      <c r="E38" s="47" t="str">
        <f>_xlfn.XLOOKUP($B38,CE!$D:$D,CE!G:G,"N/A",0,1)</f>
        <v>Estas medidas incluem igualmente o controlo e gestão de materiais perigosos.</v>
      </c>
      <c r="F38" s="47" t="str">
        <f>_xlfn.XLOOKUP($B38,CE!$D:$D,CE!H:H,"N/A",0,1)</f>
        <v>Estão ainda implementadas medidas para prevenir a geração de resíduos durante a fase de utilização (manutenção, operação de serviços de transporte no que respeita a resíduos de catering) e para gerir quaisquer resíduos remanescentes em conformidade com a hierarquia de resíduos.</v>
      </c>
      <c r="G38" s="47">
        <f>_xlfn.XLOOKUP($B38,CE!$D:$D,CE!I:I,"N/A",0,1)</f>
        <v>0</v>
      </c>
      <c r="H38" s="47">
        <f>_xlfn.XLOOKUP($B38,CE!$D:$D,CE!J:J,"N/A",0,1)</f>
        <v>0</v>
      </c>
      <c r="I38" s="47">
        <f>_xlfn.XLOOKUP($B38,CE!$D:$D,CE!K:K,"N/A",0,1)</f>
        <v>0</v>
      </c>
      <c r="J38" s="47">
        <f>_xlfn.XLOOKUP($B38,CE!$D:$D,CE!L:L,"N/A",0,1)</f>
        <v>0</v>
      </c>
    </row>
    <row r="39" spans="1:10" ht="108">
      <c r="A39" s="47" t="s">
        <v>4069</v>
      </c>
      <c r="B39" s="47" t="s">
        <v>541</v>
      </c>
      <c r="C39" s="47" t="str">
        <f>_xlfn.XLOOKUP($B39,CE!$D:$D,CE!E:E,"N/A",0,1)</f>
        <v>Estão implementadas medidas para gerir e reciclar resíduos no fim de vida, incluindo através de acordos contratuais de desmantelamento com prestadores de serviços de reciclagem, refletidos em projeções financeiras ou em documentação oficial do projeto.</v>
      </c>
      <c r="D39" s="47" t="str">
        <f>_xlfn.XLOOKUP($B39,CE!$D:$D,CE!F:F,"N/A",0,1)</f>
        <v>Estas medidas asseguram que os componentes e materiais são segregados e tratados de forma a maximizar a reciclagem e reutilização, em conformidade com a hierarquia de resíduos, os princípios da legislação europeia sobre resíduos e os regulamentos aplicáveis, em particular através da reutilização e reciclagem de baterias e equipamentos eletrónicos, incluindo os materiais críticos que contêm.</v>
      </c>
      <c r="E39" s="47" t="str">
        <f>_xlfn.XLOOKUP($B39,CE!$D:$D,CE!G:G,"N/A",0,1)</f>
        <v>Estas medidas incluem igualmente o controlo e gestão de materiais perigosos.</v>
      </c>
      <c r="F39" s="47">
        <f>_xlfn.XLOOKUP($B39,CE!$D:$D,CE!H:H,"N/A",0,1)</f>
        <v>0</v>
      </c>
      <c r="G39" s="47">
        <f>_xlfn.XLOOKUP($B39,CE!$D:$D,CE!I:I,"N/A",0,1)</f>
        <v>0</v>
      </c>
      <c r="H39" s="47">
        <f>_xlfn.XLOOKUP($B39,CE!$D:$D,CE!J:J,"N/A",0,1)</f>
        <v>0</v>
      </c>
      <c r="I39" s="47">
        <f>_xlfn.XLOOKUP($B39,CE!$D:$D,CE!K:K,"N/A",0,1)</f>
        <v>0</v>
      </c>
      <c r="J39" s="47">
        <f>_xlfn.XLOOKUP($B39,CE!$D:$D,CE!L:L,"N/A",0,1)</f>
        <v>0</v>
      </c>
    </row>
    <row r="40" spans="1:10" ht="108">
      <c r="A40" s="47" t="s">
        <v>4070</v>
      </c>
      <c r="B40" s="47" t="s">
        <v>541</v>
      </c>
      <c r="C40" s="47" t="str">
        <f>_xlfn.XLOOKUP($B40,CE!$D:$D,CE!E:E,"N/A",0,1)</f>
        <v>Estão implementadas medidas para gerir e reciclar resíduos no fim de vida, incluindo através de acordos contratuais de desmantelamento com prestadores de serviços de reciclagem, refletidos em projeções financeiras ou em documentação oficial do projeto.</v>
      </c>
      <c r="D40" s="47" t="str">
        <f>_xlfn.XLOOKUP($B40,CE!$D:$D,CE!F:F,"N/A",0,1)</f>
        <v>Estas medidas asseguram que os componentes e materiais são segregados e tratados de forma a maximizar a reciclagem e reutilização, em conformidade com a hierarquia de resíduos, os princípios da legislação europeia sobre resíduos e os regulamentos aplicáveis, em particular através da reutilização e reciclagem de baterias e equipamentos eletrónicos, incluindo os materiais críticos que contêm.</v>
      </c>
      <c r="E40" s="47" t="str">
        <f>_xlfn.XLOOKUP($B40,CE!$D:$D,CE!G:G,"N/A",0,1)</f>
        <v>Estas medidas incluem igualmente o controlo e gestão de materiais perigosos.</v>
      </c>
      <c r="F40" s="47">
        <f>_xlfn.XLOOKUP($B40,CE!$D:$D,CE!H:H,"N/A",0,1)</f>
        <v>0</v>
      </c>
      <c r="G40" s="47">
        <f>_xlfn.XLOOKUP($B40,CE!$D:$D,CE!I:I,"N/A",0,1)</f>
        <v>0</v>
      </c>
      <c r="H40" s="47">
        <f>_xlfn.XLOOKUP($B40,CE!$D:$D,CE!J:J,"N/A",0,1)</f>
        <v>0</v>
      </c>
      <c r="I40" s="47">
        <f>_xlfn.XLOOKUP($B40,CE!$D:$D,CE!K:K,"N/A",0,1)</f>
        <v>0</v>
      </c>
      <c r="J40" s="47">
        <f>_xlfn.XLOOKUP($B40,CE!$D:$D,CE!L:L,"N/A",0,1)</f>
        <v>0</v>
      </c>
    </row>
    <row r="41" spans="1:10" ht="192">
      <c r="A41" s="47" t="s">
        <v>4071</v>
      </c>
      <c r="B41" s="47" t="s">
        <v>554</v>
      </c>
      <c r="C41" s="47" t="str">
        <f>_xlfn.XLOOKUP($B41,CE!$D:$D,CE!E:E,"N/A",0,1)</f>
        <v>Estão implementadas medidas para gerir e reciclar resíduos no fim de vida, incluindo através de acordos contratuais de desmantelamento com prestadores de serviços de reciclagem, refletidos em projeções financeiras ou em documentação oficial do projeto.</v>
      </c>
      <c r="D41" s="47" t="str">
        <f>_xlfn.XLOOKUP($B41,CE!$D:$D,CE!F:F,"N/A",0,1)</f>
        <v>Estas medidas asseguram que os componentes e materiais são segregados e tratados de forma a maximizar a reciclagem e reutilização, em conformidade com a hierarquia de resíduos, os princípios da legislação europeia sobre resíduos e os regulamentos aplicáveis, em particular através da reutilização e reciclagem de baterias e equipamentos eletrónicos, incluindo os materiais críticos que contêm.</v>
      </c>
      <c r="E41" s="47" t="str">
        <f>_xlfn.XLOOKUP($B41,CE!$D:$D,CE!G:G,"N/A",0,1)</f>
        <v>Estas medidas incluem igualmente o controlo e a gestão de materiais perigosos.</v>
      </c>
      <c r="F41" s="47" t="str">
        <f>_xlfn.XLOOKUP($B41,CE!$D:$D,CE!H:H,"N/A",0,1)</f>
        <v>No caso de navios existentes com arqueação bruta superior a 500 e dos novos navios que os substituem, a atividade cumpre os requisitos do Regulamento (UE) n.º 1257/2013 do Parlamento Europeu e do Conselho.</v>
      </c>
      <c r="G41" s="47" t="str">
        <f>_xlfn.XLOOKUP($B41,CE!$D:$D,CE!I:I,"N/A",0,1)</f>
        <v>Os navios para sucata são reciclados em instalações incluídas na Lista Europeia de instalações de reciclagem de navios, conforme estabelecido na Decisão de Execução 2016/2323 da Comissão.</v>
      </c>
      <c r="H41" s="47" t="str">
        <f>_xlfn.XLOOKUP($B41,CE!$D:$D,CE!J:J,"N/A",0,1)</f>
        <v>A atividade cumpre também a Diretiva (UE) 2019/883 do Parlamento Europeu e do Conselho no que respeita à proteção do ambiente marinho contra os efeitos negativos resultantes da descarga de resíduos provenientes de navios.</v>
      </c>
      <c r="I41" s="47" t="str">
        <f>_xlfn.XLOOKUP($B41,CE!$D:$D,CE!K:K,"N/A",0,1)</f>
        <v>O navio é operado de acordo com o Anexo V da Convenção Internacional para a Prevenção da Poluição por Navios de 2 de novembro de 1973 (Convenção MARPOL da IMO), em particular para produzir quantidades reduzidas de resíduos e minimizar descargas legais, através da gestão dos seus resíduos de forma sustentável e ambientalmente adequada.</v>
      </c>
      <c r="J41" s="47">
        <f>_xlfn.XLOOKUP($B41,CE!$D:$D,CE!L:L,"N/A",0,1)</f>
        <v>0</v>
      </c>
    </row>
    <row r="42" spans="1:10" ht="144">
      <c r="A42" s="47" t="s">
        <v>4072</v>
      </c>
      <c r="B42" s="47" t="s">
        <v>563</v>
      </c>
      <c r="C42" s="47" t="str">
        <f>_xlfn.XLOOKUP($B42,CE!$D:$D,CE!E:E,"N/A",0,1)</f>
        <v>Estão implementadas medidas para gerir e reciclar resíduos no fim de vida, incluindo através de acordos contratuais de desmantelamento com prestadores de serviços de reciclagem, refletidos em projeções financeiras ou em documentação oficial do projeto.</v>
      </c>
      <c r="D42" s="47" t="str">
        <f>_xlfn.XLOOKUP($B42,CE!$D:$D,CE!F:F,"N/A",0,1)</f>
        <v>Estas medidas asseguram que os componentes e materiais são segregados e tratados de forma a maximizar a reciclagem e reutilização, em conformidade com a hierarquia de resíduos, os princípios da legislação europeia sobre resíduos e os regulamentos aplicáveis, em particular através da reutilização e reciclagem de baterias e equipamentos eletrónicos, incluindo os materiais críticos que contêm.</v>
      </c>
      <c r="E42" s="47" t="str">
        <f>_xlfn.XLOOKUP($B42,CE!$D:$D,CE!G:G,"N/A",0,1)</f>
        <v>Estas medidas incluem igualmente o controlo e a gestão de materiais perigosos.</v>
      </c>
      <c r="F42" s="47" t="str">
        <f>_xlfn.XLOOKUP($B42,CE!$D:$D,CE!H:H,"N/A",0,1)</f>
        <v>Estão também implementadas medidas para prevenir a geração de resíduos na fase de utilização (manutenção, operação de serviços de transporte relativamente a resíduos de catering) e para gerir quaisquer resíduos remanescentes em conformidade com a hierarquia de resíduos.</v>
      </c>
      <c r="G42" s="47" t="str">
        <f>_xlfn.XLOOKUP($B42,CE!$D:$D,CE!I:I,"N/A",0,1)</f>
        <v>No caso de navios existentes com arqueação bruta superior a 500 e dos novos navios que os substituem, a atividade cumpre os requisitos do Regulamento (UE) n.º 1257/2013.</v>
      </c>
      <c r="H42" s="47" t="str">
        <f>_xlfn.XLOOKUP($B42,CE!$D:$D,CE!J:J,"N/A",0,1)</f>
        <v>Os navios para sucata são reciclados em instalações incluídas na Lista Europeia de instalações de reciclagem de navios, conforme estabelecido na Decisão de Execução 2016/2323 da Comissão.</v>
      </c>
      <c r="I42" s="47" t="str">
        <f>_xlfn.XLOOKUP($B42,CE!$D:$D,CE!K:K,"N/A",0,1)</f>
        <v>A atividade cumpre igualmente a Diretiva (UE) 2019/883 no que respeita à proteção do ambiente marinho contra os efeitos negativos resultantes da descarga de resíduos provenientes de navios.</v>
      </c>
      <c r="J42" s="47" t="str">
        <f>_xlfn.XLOOKUP($B42,CE!$D:$D,CE!L:L,"N/A",0,1)</f>
        <v>O navio é operado de acordo com o Anexo V da Convenção Internacional para a Prevenção da Poluição por Navios de 2 de novembro de 1973 (Convenção MARPOL da IMO), em particular para produzir quantidades reduzidas de resíduos e minimizar descargas legais, através da gestão dos seus resíduos de forma sustentável e ambientalmente adequada.</v>
      </c>
    </row>
    <row r="43" spans="1:10" ht="120">
      <c r="A43" s="47" t="s">
        <v>4073</v>
      </c>
      <c r="B43" s="47" t="s">
        <v>572</v>
      </c>
      <c r="C43" s="47" t="str">
        <f>_xlfn.XLOOKUP($B43,CE!$D:$D,CE!E:E,"N/A",0,1)</f>
        <v>Estão implementadas medidas para gerir e reciclar resíduos no fim de vida, incluindo através de acordos contratuais de desmantelamento com prestadores de serviços de reciclagem, refletidos em projeções financeiras ou em documentação oficial do projeto.</v>
      </c>
      <c r="D43" s="47" t="str">
        <f>_xlfn.XLOOKUP($B43,CE!$D:$D,CE!F:F,"N/A",0,1)</f>
        <v>Estas medidas asseguram que os componentes e materiais são segregados e tratados de forma a maximizar a reciclagem e reutilização, em conformidade com a hierarquia de resíduos, os princípios da legislação europeia sobre resíduos e os regulamentos aplicáveis, em particular através da reutilização e reciclagem de baterias e equipamentos eletrónicos, incluindo os materiais críticos que contêm.</v>
      </c>
      <c r="E43" s="47" t="str">
        <f>_xlfn.XLOOKUP($B43,CE!$D:$D,CE!G:G,"N/A",0,1)</f>
        <v>Estas medidas incluem igualmente o controlo e a gestão de materiais perigosos.</v>
      </c>
      <c r="F43" s="47" t="str">
        <f>_xlfn.XLOOKUP($B43,CE!$D:$D,CE!H:H,"N/A",0,1)</f>
        <v>No caso de navios existentes com arqueação bruta superior a 500 e dos novos navios que os substituem, a atividade cumpre os requisitos do Regulamento (UE) n.º 1257/2013.</v>
      </c>
      <c r="G43" s="47" t="str">
        <f>_xlfn.XLOOKUP($B43,CE!$D:$D,CE!I:I,"N/A",0,1)</f>
        <v>Os navios para sucata são reciclados em instalações incluídas na Lista Europeia de instalações de reciclagem de navios, conforme estabelecido na Decisão de Execução 2016/2323 da Comissão.</v>
      </c>
      <c r="H43" s="47" t="str">
        <f>_xlfn.XLOOKUP($B43,CE!$D:$D,CE!J:J,"N/A",0,1)</f>
        <v>A atividade cumpre igualmente a Diretiva (UE) 2019/883 no que respeita à proteção do ambiente marinho contra os efeitos negativos resultantes da descarga de resíduos provenientes de navios.</v>
      </c>
      <c r="I43" s="47" t="str">
        <f>_xlfn.XLOOKUP($B43,CE!$D:$D,CE!K:K,"N/A",0,1)</f>
        <v>O navio é operado de acordo com o Anexo V da Convenção Internacional para a Prevenção da Poluição por Navios de 2 de novembro de 1973 (Convenção MARPOL da IMO), em particular de modo a produzir quantidades reduzidas de resíduos e a minimizar descargas legais, através da gestão dos seus resíduos de forma sustentável e ambientalmente adequada.</v>
      </c>
      <c r="J43" s="47">
        <f>_xlfn.XLOOKUP($B43,CE!$D:$D,CE!L:L,"N/A",0,1)</f>
        <v>0</v>
      </c>
    </row>
    <row r="44" spans="1:10" ht="144">
      <c r="A44" s="47" t="s">
        <v>4074</v>
      </c>
      <c r="B44" s="47" t="s">
        <v>581</v>
      </c>
      <c r="C44" s="47" t="str">
        <f>_xlfn.XLOOKUP($B44,CE!$D:$D,CE!E:E,"N/A",0,1)</f>
        <v>Pelo menos 70 % (em peso) dos resíduos de construção e demolição não perigosos (excluindo os materiais naturais referidos na categoria 17 05 04 da Lista Europeia de Resíduos estabelecida pela Decisão da Comissão 2000/532/CE) gerados no canteiro de obras é preparado para reutilização, reciclagem e outra valorização de materiais, incluindo operações de retroenchimento utilizando resíduos como substitutos de outros materiais, em conformidade com a hierarquia de resíduos e o Protocolo da UE para a Gestão de Resíduos de Construção e Demolição.</v>
      </c>
      <c r="D44" s="47" t="str">
        <f>_xlfn.XLOOKUP($B44,CE!$D:$D,CE!F:F,"N/A",0,1)</f>
        <v>Os operadores limitam a geração de resíduos nos processos relacionados com construção e demolição, em conformidade com o Protocolo da UE para a Gestão de Resíduos de Construção e Demolição, tendo em conta as melhores técnicas disponíveis e recorrendo à demolição seletiva para permitir a remoção e o manuseio seguro de substâncias perigosas, bem como para facilitar a reutilização e a reciclagem de elevada qualidade através da separação seletiva dos materiais, utilizando os sistemas de triagem disponíveis para resíduos de construção e demolição.</v>
      </c>
      <c r="E44" s="47">
        <f>_xlfn.XLOOKUP($B44,CE!$D:$D,CE!G:G,"N/A",0,1)</f>
        <v>0</v>
      </c>
      <c r="F44" s="47">
        <f>_xlfn.XLOOKUP($B44,CE!$D:$D,CE!H:H,"N/A",0,1)</f>
        <v>0</v>
      </c>
      <c r="G44" s="47">
        <f>_xlfn.XLOOKUP($B44,CE!$D:$D,CE!I:I,"N/A",0,1)</f>
        <v>0</v>
      </c>
      <c r="H44" s="47">
        <f>_xlfn.XLOOKUP($B44,CE!$D:$D,CE!J:J,"N/A",0,1)</f>
        <v>0</v>
      </c>
      <c r="I44" s="47">
        <f>_xlfn.XLOOKUP($B44,CE!$D:$D,CE!K:K,"N/A",0,1)</f>
        <v>0</v>
      </c>
      <c r="J44" s="47">
        <f>_xlfn.XLOOKUP($B44,CE!$D:$D,CE!L:L,"N/A",0,1)</f>
        <v>0</v>
      </c>
    </row>
    <row r="45" spans="1:10" ht="216">
      <c r="A45" s="47" t="s">
        <v>4075</v>
      </c>
      <c r="B45" s="47" t="s">
        <v>588</v>
      </c>
      <c r="C45" s="47" t="str">
        <f>_xlfn.XLOOKUP($B45,CE!$D:$D,CE!E:E,"N/A",0,1)</f>
        <v>Os operadores limitam a geração de resíduos nos processos relacionados com construção e demolição, tendo em conta as melhores técnicas disponíveis.</v>
      </c>
      <c r="D45" s="47" t="str">
        <f>_xlfn.XLOOKUP($B45,CE!$D:$D,CE!F:F,"N/A",0,1)</f>
        <v>Pelo menos 70 % (em peso) dos resíduos de construção e demolição não perigosos (excluindo os materiais naturais referidos na categoria 17 05 04 da Lista Europeia de Resíduos estabelecida pela Decisão 2000/532/CE) gerados no canteiro de obras é preparado para reutilização, reciclagem e outra valorização de materiais, incluindo operações de retroenchimento utilizando resíduos como substitutos de outros materiais, em conformidade com a hierarquia de resíduos e com o Protocolo da UE para a Gestão de Resíduos de Construção e Demolição.</v>
      </c>
      <c r="E45" s="47" t="str">
        <f>_xlfn.XLOOKUP($B45,CE!$D:$D,CE!G:G,"N/A",0,1)</f>
        <v>Os operadores recorrem à demolição seletiva para permitir a remoção e o manuseio seguro de substâncias perigosas e para facilitar a reutilização e a reciclagem de elevada qualidade.</v>
      </c>
      <c r="F45" s="47" t="str">
        <f>_xlfn.XLOOKUP($B45,CE!$D:$D,CE!H:H,"N/A",0,1)</f>
        <v>No caso da produção de constituintes, a atividade avalia a disponibilidade e, sempre que viável, adota técnicas que promovam:
a reutilização e o uso de matérias-primas secundárias e de componentes reaproveitados nos produtos fabricados;
o design orientado para elevada durabilidade, reciclabilidade, fácil desmontagem e adaptabilidade dos produtos fabricados;
a gestão de resíduos que priorize a reciclagem em detrimento da eliminação no processo de fabrico;
a informação e rastreabilidade das substâncias preocupantes ao longo do ciclo de vida dos produtos fabricados.</v>
      </c>
      <c r="G45" s="47">
        <f>_xlfn.XLOOKUP($B45,CE!$D:$D,CE!I:I,"N/A",0,1)</f>
        <v>0</v>
      </c>
      <c r="H45" s="47">
        <f>_xlfn.XLOOKUP($B45,CE!$D:$D,CE!J:J,"N/A",0,1)</f>
        <v>0</v>
      </c>
      <c r="I45" s="47">
        <f>_xlfn.XLOOKUP($B45,CE!$D:$D,CE!K:K,"N/A",0,1)</f>
        <v>0</v>
      </c>
      <c r="J45" s="47">
        <f>_xlfn.XLOOKUP($B45,CE!$D:$D,CE!L:L,"N/A",0,1)</f>
        <v>0</v>
      </c>
    </row>
    <row r="46" spans="1:10" ht="144">
      <c r="A46" s="47" t="s">
        <v>4076</v>
      </c>
      <c r="B46" s="47" t="s">
        <v>597</v>
      </c>
      <c r="C46" s="47" t="str">
        <f>_xlfn.XLOOKUP($B46,CE!$D:$D,CE!E:E,"N/A",0,1)</f>
        <v>Pelo menos 70 % (em peso) dos resíduos de construção e demolição não perigosos (excluindo os materiais naturais definidos na categoria 17 05 04 da Lista Europeia de Resíduos estabelecida pela Decisão 2000/532/CE) gerados no canteiro de obras é preparado para reutilização, reciclagem e outra valorização de materiais, incluindo operações de retroenchimento que utilizem os resíduos como substitutos de outros materiais, em conformidade com a hierarquia de resíduos e com o Protocolo da UE para a Gestão de Resíduos de Construção e Demolição.</v>
      </c>
      <c r="D46" s="47" t="str">
        <f>_xlfn.XLOOKUP($B46,CE!$D:$D,CE!F:F,"N/A",0,1)</f>
        <v>Os operadores limitam a geração de resíduos nos processos relacionados com construção e demolição, tendo em conta as melhores técnicas disponíveis.</v>
      </c>
      <c r="E46" s="47" t="str">
        <f>_xlfn.XLOOKUP($B46,CE!$D:$D,CE!G:G,"N/A",0,1)</f>
        <v>É utilizada demolição seletiva para permitir a remoção e o manuseio seguro de substâncias perigosas e para facilitar a reutilização e a reciclagem de elevada qualidade, por meio da separação seletiva de materiais, utilizando os sistemas de triagem disponíveis para resíduos de construção e demolição.</v>
      </c>
      <c r="F46" s="47">
        <f>_xlfn.XLOOKUP($B46,CE!$D:$D,CE!H:H,"N/A",0,1)</f>
        <v>0</v>
      </c>
      <c r="G46" s="47">
        <f>_xlfn.XLOOKUP($B46,CE!$D:$D,CE!I:I,"N/A",0,1)</f>
        <v>0</v>
      </c>
      <c r="H46" s="47">
        <f>_xlfn.XLOOKUP($B46,CE!$D:$D,CE!J:J,"N/A",0,1)</f>
        <v>0</v>
      </c>
      <c r="I46" s="47">
        <f>_xlfn.XLOOKUP($B46,CE!$D:$D,CE!K:K,"N/A",0,1)</f>
        <v>0</v>
      </c>
      <c r="J46" s="47">
        <f>_xlfn.XLOOKUP($B46,CE!$D:$D,CE!L:L,"N/A",0,1)</f>
        <v>0</v>
      </c>
    </row>
    <row r="47" spans="1:10" ht="144">
      <c r="A47" s="47" t="s">
        <v>4077</v>
      </c>
      <c r="B47" s="47" t="s">
        <v>606</v>
      </c>
      <c r="C47" s="47" t="str">
        <f>_xlfn.XLOOKUP($B47,CE!$D:$D,CE!E:E,"N/A",0,1)</f>
        <v>Os operadores limitam a geração de resíduos nos processos relacionados com construção e demolição, tendo em conta as melhores técnicas disponíveis.</v>
      </c>
      <c r="D47" s="47" t="str">
        <f>_xlfn.XLOOKUP($B47,CE!$D:$D,CE!F:F,"N/A",0,1)</f>
        <v>Pelo menos 70 % (em peso) dos resíduos de construção e demolição não perigosos (excluindo os materiais naturais referidos na categoria 17 05 04 da Lista Europeia de Resíduos estabelecida pela Decisão 2000/532/CE) gerados no canteiro de obras é preparado para reutilização, reciclagem e outra valorização de materiais, incluindo operações de retroenchimento que utilizem os resíduos como substitutos de outros materiais, em conformidade com a hierarquia de resíduos e com o Protocolo da UE para a Gestão de Resíduos de Construção e Demolição.</v>
      </c>
      <c r="E47" s="47" t="str">
        <f>_xlfn.XLOOKUP($B47,CE!$D:$D,CE!G:G,"N/A",0,1)</f>
        <v>É aplicada demolição seletiva para permitir a remoção e o manuseio seguro de substâncias perigosas e para facilitar a reutilização e a reciclagem de elevada qualidade.</v>
      </c>
      <c r="F47" s="47" t="str">
        <f>_xlfn.XLOOKUP($B47,CE!$D:$D,CE!H:H,"N/A",0,1)</f>
        <v>A atividade avalia a disponibilidade e, quando viável, adota técnicas que promovam: a reutilização e o uso de matérias-primas secundárias e componentes reutilizados nos produtos fabricados; o design para elevada durabilidade, reciclabilidade, fácil desmontagem e adaptabilidade dos produtos fabricados; a gestão de resíduos que priorize a reciclagem sobre a eliminação durante o processo de fabricação; e a informação e rastreabilidade de substâncias de preocupação ao longo do ciclo de vida dos produtos fabricados.</v>
      </c>
      <c r="G47" s="47">
        <f>_xlfn.XLOOKUP($B47,CE!$D:$D,CE!I:I,"N/A",0,1)</f>
        <v>0</v>
      </c>
      <c r="H47" s="47">
        <f>_xlfn.XLOOKUP($B47,CE!$D:$D,CE!J:J,"N/A",0,1)</f>
        <v>0</v>
      </c>
      <c r="I47" s="47">
        <f>_xlfn.XLOOKUP($B47,CE!$D:$D,CE!K:K,"N/A",0,1)</f>
        <v>0</v>
      </c>
      <c r="J47" s="47">
        <f>_xlfn.XLOOKUP($B47,CE!$D:$D,CE!L:L,"N/A",0,1)</f>
        <v>0</v>
      </c>
    </row>
    <row r="48" spans="1:10" ht="168">
      <c r="A48" s="47" t="s">
        <v>4078</v>
      </c>
      <c r="B48" s="47" t="s">
        <v>614</v>
      </c>
      <c r="C48" s="47" t="str">
        <f>_xlfn.XLOOKUP($B48,CE!$D:$D,CE!E:E,"N/A",0,1)</f>
        <v>Pelo menos 70 % (em peso) dos resíduos de construção e demolição não perigosos (excluindo materiais naturais definidos na categoria 17 05 04 da Lista Europeia de Resíduos estabelecida pela Decisão 2000/532/CE) gerados no canteiro de obras é preparado para reutilização, reciclagem e outra valorização de materiais, incluindo operações de retroenchimento que utilizem os resíduos como substitutos de outros materiais, em conformidade com a hierarquia de resíduos e com o Protocolo da UE para a Gestão de Resíduos de Construção e Demolição (https://ec.europa.eu/growth/content/eu-construction-and-demolition-waste-protocol-0_en
).</v>
      </c>
      <c r="D48" s="47" t="str">
        <f>_xlfn.XLOOKUP($B48,CE!$D:$D,CE!F:F,"N/A",0,1)</f>
        <v>Os operadores limitam a geração de resíduos nos processos relacionados com construção e demolição, tendo em conta as melhores técnicas disponíveis, e aplicam demolição seletiva para permitir a remoção e o manuseio seguro de substâncias perigosas. Este procedimento também facilita a reutilização e a reciclagem de elevada qualidade, utilizando sistemas de triagem disponíveis para resíduos de construção e demolição.</v>
      </c>
      <c r="E48" s="47">
        <f>_xlfn.XLOOKUP($B48,CE!$D:$D,CE!G:G,"N/A",0,1)</f>
        <v>0</v>
      </c>
      <c r="F48" s="47">
        <f>_xlfn.XLOOKUP($B48,CE!$D:$D,CE!H:H,"N/A",0,1)</f>
        <v>0</v>
      </c>
      <c r="G48" s="47">
        <f>_xlfn.XLOOKUP($B48,CE!$D:$D,CE!I:I,"N/A",0,1)</f>
        <v>0</v>
      </c>
      <c r="H48" s="47">
        <f>_xlfn.XLOOKUP($B48,CE!$D:$D,CE!J:J,"N/A",0,1)</f>
        <v>0</v>
      </c>
      <c r="I48" s="47">
        <f>_xlfn.XLOOKUP($B48,CE!$D:$D,CE!K:K,"N/A",0,1)</f>
        <v>0</v>
      </c>
      <c r="J48" s="47">
        <f>_xlfn.XLOOKUP($B48,CE!$D:$D,CE!L:L,"N/A",0,1)</f>
        <v>0</v>
      </c>
    </row>
    <row r="49" spans="1:10" ht="120">
      <c r="A49" s="47" t="s">
        <v>4079</v>
      </c>
      <c r="B49" s="47" t="s">
        <v>621</v>
      </c>
      <c r="C49" s="47" t="str">
        <f>_xlfn.XLOOKUP($B49,CE!$D:$D,CE!E:E,"N/A",0,1)</f>
        <v>Medidas estão implementadas para prevenir a geração de resíduos na fase de utilização (manutenção) e para gerir quaisquer resíduos remanescentes em conformidade com a hierarquia de resíduos.</v>
      </c>
      <c r="D49" s="47" t="str">
        <f>_xlfn.XLOOKUP($B49,CE!$D:$D,CE!F:F,"N/A",0,1)</f>
        <v>A atividade avalia a disponibilidade e, sempre que viável, adota técnicas que promovam: reutilização e utilização de matérias-primas secundárias e componentes reusados nos produtos fabricados; design para alta durabilidade, reciclabilidade, fácil desmontagem e adaptabilidade dos produtos; gestão de resíduos que priorize a reciclagem em vez da eliminação no processo de fabricação; informação e rastreabilidade de substâncias de preocupação ao longo do ciclo de vida dos produtos.</v>
      </c>
      <c r="E49" s="47" t="str">
        <f>_xlfn.XLOOKUP($B49,CE!$D:$D,CE!G:G,"N/A",0,1)</f>
        <v>Medidas também estão em vigor para gerir e reciclar resíduos no fim de vida, incluindo através de acordos contratuais de desmantelamento com prestadores de serviços de reciclagem e a sua integração em projeções financeiras ou documentação oficial do projeto.</v>
      </c>
      <c r="F49" s="47" t="str">
        <f>_xlfn.XLOOKUP($B49,CE!$D:$D,CE!H:H,"N/A",0,1)</f>
        <v>Estas medidas asseguram que os componentes e materiais sejam segregados e tratados para maximizar a reciclagem e a reutilização, em conformidade com a hierarquia de resíduos, os princípios da regulamentação da UE e a legislação aplicável, em particular através da reutilização e reciclagem de baterias e eletrónica e dos materiais críticos nelas contidos. Incluem ainda o controlo e gestão de materiais perigosos.</v>
      </c>
      <c r="G49" s="47">
        <f>_xlfn.XLOOKUP($B49,CE!$D:$D,CE!I:I,"N/A",0,1)</f>
        <v>0</v>
      </c>
      <c r="H49" s="47">
        <f>_xlfn.XLOOKUP($B49,CE!$D:$D,CE!J:J,"N/A",0,1)</f>
        <v>0</v>
      </c>
      <c r="I49" s="47">
        <f>_xlfn.XLOOKUP($B49,CE!$D:$D,CE!K:K,"N/A",0,1)</f>
        <v>0</v>
      </c>
      <c r="J49" s="47">
        <f>_xlfn.XLOOKUP($B49,CE!$D:$D,CE!L:L,"N/A",0,1)</f>
        <v>0</v>
      </c>
    </row>
    <row r="50" spans="1:10" ht="108">
      <c r="A50" s="47" t="s">
        <v>4080</v>
      </c>
      <c r="B50" s="47" t="s">
        <v>629</v>
      </c>
      <c r="C50" s="47" t="str">
        <f>_xlfn.XLOOKUP($B50,CE!$D:$D,CE!E:E,"N/A",0,1)</f>
        <v>Medidas estão implementadas para prevenir a geração de resíduos durante a fase de utilização (manutenção e operação de serviços de transporte, incluindo resíduos de catering) e para gerir quaisquer resíduos remanescentes em conformidade com a hierarquia de resíduos.</v>
      </c>
      <c r="D50" s="47" t="str">
        <f>_xlfn.XLOOKUP($B50,CE!$D:$D,CE!F:F,"N/A",0,1)</f>
        <v>Além disso, existem medidas para gerir e reciclar resíduos no fim de vida, incluindo acordos contratuais com prestadores de serviços de reciclagem e a sua consideração em projeções financeiras ou documentação oficial do projeto.</v>
      </c>
      <c r="E50" s="47" t="str">
        <f>_xlfn.XLOOKUP($B50,CE!$D:$D,CE!G:G,"N/A",0,1)</f>
        <v>Estas medidas garantem que os componentes e materiais sejam segregados e tratados para maximizar a reciclagem e a reutilização, em conformidade com a hierarquia de resíduos, os princípios da regulamentação da UE e a legislação aplicável, incluindo a reutilização e reciclagem de baterias, eletrónica e os materiais críticos nelas contidos. Incluem também o controlo e gestão de materiais perigosos.</v>
      </c>
      <c r="F50" s="47">
        <f>_xlfn.XLOOKUP($B50,CE!$D:$D,CE!H:H,"N/A",0,1)</f>
        <v>0</v>
      </c>
      <c r="G50" s="47">
        <f>_xlfn.XLOOKUP($B50,CE!$D:$D,CE!I:I,"N/A",0,1)</f>
        <v>0</v>
      </c>
      <c r="H50" s="47">
        <f>_xlfn.XLOOKUP($B50,CE!$D:$D,CE!J:J,"N/A",0,1)</f>
        <v>0</v>
      </c>
      <c r="I50" s="47">
        <f>_xlfn.XLOOKUP($B50,CE!$D:$D,CE!K:K,"N/A",0,1)</f>
        <v>0</v>
      </c>
      <c r="J50" s="47">
        <f>_xlfn.XLOOKUP($B50,CE!$D:$D,CE!L:L,"N/A",0,1)</f>
        <v>0</v>
      </c>
    </row>
    <row r="51" spans="1:10" ht="108">
      <c r="A51" s="47" t="s">
        <v>4081</v>
      </c>
      <c r="B51" s="47" t="s">
        <v>629</v>
      </c>
      <c r="C51" s="47" t="str">
        <f>_xlfn.XLOOKUP($B51,CE!$D:$D,CE!E:E,"N/A",0,1)</f>
        <v>Medidas estão implementadas para prevenir a geração de resíduos durante a fase de utilização (manutenção e operação de serviços de transporte, incluindo resíduos de catering) e para gerir quaisquer resíduos remanescentes em conformidade com a hierarquia de resíduos.</v>
      </c>
      <c r="D51" s="47" t="str">
        <f>_xlfn.XLOOKUP($B51,CE!$D:$D,CE!F:F,"N/A",0,1)</f>
        <v>Além disso, existem medidas para gerir e reciclar resíduos no fim de vida, incluindo acordos contratuais com prestadores de serviços de reciclagem e a sua consideração em projeções financeiras ou documentação oficial do projeto.</v>
      </c>
      <c r="E51" s="47" t="str">
        <f>_xlfn.XLOOKUP($B51,CE!$D:$D,CE!G:G,"N/A",0,1)</f>
        <v>Estas medidas garantem que os componentes e materiais sejam segregados e tratados para maximizar a reciclagem e a reutilização, em conformidade com a hierarquia de resíduos, os princípios da regulamentação da UE e a legislação aplicável, incluindo a reutilização e reciclagem de baterias, eletrónica e os materiais críticos nelas contidos. Incluem também o controlo e gestão de materiais perigosos.</v>
      </c>
      <c r="F51" s="47">
        <f>_xlfn.XLOOKUP($B51,CE!$D:$D,CE!H:H,"N/A",0,1)</f>
        <v>0</v>
      </c>
      <c r="G51" s="47">
        <f>_xlfn.XLOOKUP($B51,CE!$D:$D,CE!I:I,"N/A",0,1)</f>
        <v>0</v>
      </c>
      <c r="H51" s="47">
        <f>_xlfn.XLOOKUP($B51,CE!$D:$D,CE!J:J,"N/A",0,1)</f>
        <v>0</v>
      </c>
      <c r="I51" s="47">
        <f>_xlfn.XLOOKUP($B51,CE!$D:$D,CE!K:K,"N/A",0,1)</f>
        <v>0</v>
      </c>
      <c r="J51" s="47">
        <f>_xlfn.XLOOKUP($B51,CE!$D:$D,CE!L:L,"N/A",0,1)</f>
        <v>0</v>
      </c>
    </row>
    <row r="52" spans="1:10" ht="144">
      <c r="A52" s="47" t="s">
        <v>4082</v>
      </c>
      <c r="B52" s="47" t="s">
        <v>644</v>
      </c>
      <c r="C52" s="47" t="str">
        <f>_xlfn.XLOOKUP($B52,CE!$D:$D,CE!E:E,"N/A",0,1)</f>
        <v>Pelo menos 70 % (em peso) dos resíduos de construção e demolição não perigosos (excluindo materiais naturalmente presentes referidos na categoria 17 05 04 da Lista Europeia de Resíduos estabelecida pela Decisão 2000/532/CE) gerados no local da construção são preparados para reutilização, reciclagem e outras formas de valorização de materiais, incluindo operações de aterro que substituem outros materiais, em conformidade com a hierarquia de resíduos e com o Protocolo da UE para Gestão de Resíduos de Construção e Demolição.</v>
      </c>
      <c r="D52" s="47" t="str">
        <f>_xlfn.XLOOKUP($B52,CE!$D:$D,CE!F:F,"N/A",0,1)</f>
        <v>Os operadores limitam a geração de resíduos nos processos de construção e demolição, tendo em conta as melhores técnicas disponíveis e utilizando demolição seletiva para permitir a remoção e o manuseio seguro de substâncias perigosas, além de facilitar a reutilização e a reciclagem de alta qualidade através da separação seletiva de materiais e do uso de sistemas de triagem disponíveis para resíduos de construção e demolição.</v>
      </c>
      <c r="E52" s="47" t="str">
        <f>_xlfn.XLOOKUP($B52,CE!$D:$D,CE!G:G,"N/A",0,1)</f>
        <v>Os projetos de construção e as técnicas construtivas suportam a circularidade e demonstram, com referência à ISO 20887:2020 ou outros standards para avaliação da desmontabilidade ou adaptabilidade de edifícios, como o design é mais eficiente em termos de recursos, adaptável, flexível e passível de desmontagem para possibilitar a reutilização e a reciclagem.</v>
      </c>
      <c r="F52" s="47">
        <f>_xlfn.XLOOKUP($B52,CE!$D:$D,CE!H:H,"N/A",0,1)</f>
        <v>0</v>
      </c>
      <c r="G52" s="47">
        <f>_xlfn.XLOOKUP($B52,CE!$D:$D,CE!I:I,"N/A",0,1)</f>
        <v>0</v>
      </c>
      <c r="H52" s="47">
        <f>_xlfn.XLOOKUP($B52,CE!$D:$D,CE!J:J,"N/A",0,1)</f>
        <v>0</v>
      </c>
      <c r="I52" s="47">
        <f>_xlfn.XLOOKUP($B52,CE!$D:$D,CE!K:K,"N/A",0,1)</f>
        <v>0</v>
      </c>
      <c r="J52" s="47">
        <f>_xlfn.XLOOKUP($B52,CE!$D:$D,CE!L:L,"N/A",0,1)</f>
        <v>0</v>
      </c>
    </row>
    <row r="53" spans="1:10" ht="144">
      <c r="A53" s="47" t="s">
        <v>4083</v>
      </c>
      <c r="B53" s="47" t="s">
        <v>654</v>
      </c>
      <c r="C53" s="47" t="str">
        <f>_xlfn.XLOOKUP($B53,CE!$D:$D,CE!E:E,"N/A",0,1)</f>
        <v>Pelo menos 70 % (em peso) dos resíduos de construção e demolição não perigosos (excluindo materiais naturalmente presentes na categoria 17 05 04 da Lista Europeia de Resíduos estabelecida pela Decisão 2000/532/CE) gerados no local da obra são preparados para reutilização, reciclagem e outras formas de valorização de materiais, incluindo operações de aterro que substituem outros materiais, em conformidade com a hierarquia de resíduos e com o Protocolo da UE para Gestão de Resíduos de Construção e Demolição.</v>
      </c>
      <c r="D53" s="47" t="str">
        <f>_xlfn.XLOOKUP($B53,CE!$D:$D,CE!F:F,"N/A",0,1)</f>
        <v>Os operadores limitam a geração de resíduos nos processos de construção e demolição, considerando as melhores técnicas disponíveis e utilizando demolição seletiva para permitir a remoção e o manuseio seguro de substâncias perigosas, além de facilitar a reutilização e a reciclagem de alta qualidade por meio da separação seletiva de materiais e do uso de sistemas de triagem adequados.</v>
      </c>
      <c r="E53" s="47" t="str">
        <f>_xlfn.XLOOKUP($B53,CE!$D:$D,CE!G:G,"N/A",0,1)</f>
        <v>Os projetos de construção e as técnicas construtivas suportam a circularidade e demonstram, com referência à ISO 20887:2020 – “Sustentabilidade em edifícios e obras de engenharia civil – Design para desmontagem e adaptabilidade – Princípios, requisitos e orientações” – ou outros standards aplicáveis à desmontabilidade e adaptabilidade de edifícios, como são projetados para serem mais eficientes em termos de recursos, adaptáveis, flexíveis e passíveis de desmontagem, de modo a possibilitar a reutilização e a reciclagem.</v>
      </c>
      <c r="F53" s="47">
        <f>_xlfn.XLOOKUP($B53,CE!$D:$D,CE!H:H,"N/A",0,1)</f>
        <v>0</v>
      </c>
      <c r="G53" s="47">
        <f>_xlfn.XLOOKUP($B53,CE!$D:$D,CE!I:I,"N/A",0,1)</f>
        <v>0</v>
      </c>
      <c r="H53" s="47">
        <f>_xlfn.XLOOKUP($B53,CE!$D:$D,CE!J:J,"N/A",0,1)</f>
        <v>0</v>
      </c>
      <c r="I53" s="47">
        <f>_xlfn.XLOOKUP($B53,CE!$D:$D,CE!K:K,"N/A",0,1)</f>
        <v>0</v>
      </c>
      <c r="J53" s="47">
        <f>_xlfn.XLOOKUP($B53,CE!$D:$D,CE!L:L,"N/A",0,1)</f>
        <v>0</v>
      </c>
    </row>
    <row r="54" spans="1:10" ht="108">
      <c r="A54" s="47" t="s">
        <v>4089</v>
      </c>
      <c r="B54" s="47" t="s">
        <v>689</v>
      </c>
      <c r="C54" s="47" t="str">
        <f>_xlfn.XLOOKUP($B54,CE!$D:$D,CE!E:E,"N/A",0,1)</f>
        <v>O equipamento utilizado cumpre os requisitos estabelecidos na Diretiva 2009/125/CE para servidores e produtos de armazenamento de dados.</v>
      </c>
      <c r="D54" s="47" t="str">
        <f>_xlfn.XLOOKUP($B54,CE!$D:$D,CE!F:F,"N/A",0,1)</f>
        <v>O equipamento não contém as substâncias restritas listadas no Anexo II da Diretiva 2011/65/UE do Parlamento Europeu e do Conselho, exceto quando os valores de concentração por peso em materiais homogêneos não excedem os valores máximos estabelecidos nesse Anexo.</v>
      </c>
      <c r="E54" s="47" t="str">
        <f>_xlfn.XLOOKUP($B54,CE!$D:$D,CE!G:G,"N/A",0,1)</f>
        <v>Está implementado um plano de gestão de resíduos que garante a reciclagem máxima do equipamento elétrico e eletrônico ao final de sua vida útil, incluindo por meio de contratos com parceiros de reciclagem, integração em projeções financeiras ou documentação oficial do projeto.</v>
      </c>
      <c r="F54" s="47" t="str">
        <f>_xlfn.XLOOKUP($B54,CE!$D:$D,CE!H:H,"N/A",0,1)</f>
        <v>Ao final de sua vida útil, o equipamento é preparado para reutilização, recuperação ou operações de reciclagem, ou tratamento adequado, incluindo a remoção de todos os fluidos e tratamento seletivo, em conformidade com o Anexo VII da Diretiva 2012/19/UE do Parlamento Europeu e do Conselho.</v>
      </c>
      <c r="G54" s="47">
        <f>_xlfn.XLOOKUP($B54,CE!$D:$D,CE!I:I,"N/A",0,1)</f>
        <v>0</v>
      </c>
      <c r="H54" s="47">
        <f>_xlfn.XLOOKUP($B54,CE!$D:$D,CE!J:J,"N/A",0,1)</f>
        <v>0</v>
      </c>
      <c r="I54" s="47">
        <f>_xlfn.XLOOKUP($B54,CE!$D:$D,CE!K:K,"N/A",0,1)</f>
        <v>0</v>
      </c>
      <c r="J54" s="47">
        <f>_xlfn.XLOOKUP($B54,CE!$D:$D,CE!L:L,"N/A",0,1)</f>
        <v>0</v>
      </c>
    </row>
    <row r="55" spans="1:10" ht="96">
      <c r="A55" s="47" t="s">
        <v>4090</v>
      </c>
      <c r="B55" s="47" t="s">
        <v>696</v>
      </c>
      <c r="C55" s="47" t="str">
        <f>_xlfn.XLOOKUP($B55,CE!$D:$D,CE!E:E,"N/A",0,1)</f>
        <v>O equipamento utilizado cumpre os requisitos estabelecidos na Diretiva 2009/125/CE relativos a servidores e produtos de armazenamento de dados. O equipamento não contém as substâncias restritas listadas no Anexo II da Diretiva 2011/65/UE, exceto quando a concentração em materiais homogéneos não excede os valores máximos especificados nesse Anexo.</v>
      </c>
      <c r="D55" s="47" t="str">
        <f>_xlfn.XLOOKUP($B55,CE!$D:$D,CE!F:F,"N/A",0,1)</f>
        <v>Está implementado um plano de gestão de resíduos que garante a reciclagem máxima de equipamentos elétricos e eletrónicos no fim de vida, incluindo através de acordos contratuais com parceiros de reciclagem e consideração nos documentos financeiros ou oficiais do projeto.</v>
      </c>
      <c r="E55" s="47" t="str">
        <f>_xlfn.XLOOKUP($B55,CE!$D:$D,CE!G:G,"N/A",0,1)</f>
        <v>No fim de vida, o equipamento é preparado para reutilização, recuperação ou operações de reciclagem, ou devidamente tratado, incluindo a remoção de todos os fluidos e tratamento seletivo, de acordo com o Anexo VII da Diretiva 2012/19/UE.</v>
      </c>
      <c r="F55" s="47">
        <f>_xlfn.XLOOKUP($B55,CE!$D:$D,CE!H:H,"N/A",0,1)</f>
        <v>0</v>
      </c>
      <c r="G55" s="47">
        <f>_xlfn.XLOOKUP($B55,CE!$D:$D,CE!I:I,"N/A",0,1)</f>
        <v>0</v>
      </c>
      <c r="H55" s="47">
        <f>_xlfn.XLOOKUP($B55,CE!$D:$D,CE!J:J,"N/A",0,1)</f>
        <v>0</v>
      </c>
      <c r="I55" s="47">
        <f>_xlfn.XLOOKUP($B55,CE!$D:$D,CE!K:K,"N/A",0,1)</f>
        <v>0</v>
      </c>
      <c r="J55" s="47">
        <f>_xlfn.XLOOKUP($B55,CE!$D:$D,CE!L:L,"N/A",0,1)</f>
        <v>0</v>
      </c>
    </row>
    <row r="56" spans="1:10" ht="72">
      <c r="A56" s="47" t="s">
        <v>4091</v>
      </c>
      <c r="B56" s="47" t="s">
        <v>706</v>
      </c>
      <c r="C56" s="47" t="str">
        <f>_xlfn.XLOOKUP($B56,CE!$D:$D,CE!E:E,"N/A",0,1)</f>
        <v>Quaisquer riscos potenciais para os objetivos da economia circular decorrentes da tecnologia, produto ou outra solução investigada são avaliados e tratados, considerando os tipos de danos significativos potenciais estabelecidos no n.º 1, ponto d), do Artigo 17.º do Regulamento (UE) 2020/852.</v>
      </c>
      <c r="D56" s="47">
        <f>_xlfn.XLOOKUP($B56,CE!$D:$D,CE!F:F,"N/A",0,1)</f>
        <v>0</v>
      </c>
      <c r="E56" s="47">
        <f>_xlfn.XLOOKUP($B56,CE!$D:$D,CE!G:G,"N/A",0,1)</f>
        <v>0</v>
      </c>
      <c r="F56" s="47">
        <f>_xlfn.XLOOKUP($B56,CE!$D:$D,CE!H:H,"N/A",0,1)</f>
        <v>0</v>
      </c>
      <c r="G56" s="47">
        <f>_xlfn.XLOOKUP($B56,CE!$D:$D,CE!I:I,"N/A",0,1)</f>
        <v>0</v>
      </c>
      <c r="H56" s="47">
        <f>_xlfn.XLOOKUP($B56,CE!$D:$D,CE!J:J,"N/A",0,1)</f>
        <v>0</v>
      </c>
      <c r="I56" s="47">
        <f>_xlfn.XLOOKUP($B56,CE!$D:$D,CE!K:K,"N/A",0,1)</f>
        <v>0</v>
      </c>
      <c r="J56" s="47">
        <f>_xlfn.XLOOKUP($B56,CE!$D:$D,CE!L:L,"N/A",0,1)</f>
        <v>0</v>
      </c>
    </row>
    <row r="57" spans="1:10" ht="72">
      <c r="A57" s="47" t="s">
        <v>4092</v>
      </c>
      <c r="B57" s="47" t="s">
        <v>714</v>
      </c>
      <c r="C57" s="47" t="str">
        <f>_xlfn.XLOOKUP($B57,CE!$D:$D,CE!E:E,"N/A",0,1)</f>
        <v>Quaisquer riscos potenciais para os objetivos da economia circular decorrentes da tecnologia, produto ou outra solução investigada são avaliados e tratados, considerando os tipos de danos significativos potenciais estabelecidos no n.º 1, ponto d), do Artigo 17.º do Regulamento (UE) 2020/852.</v>
      </c>
      <c r="D57" s="47">
        <f>_xlfn.XLOOKUP($B57,CE!$D:$D,CE!F:F,"N/A",0,1)</f>
        <v>0</v>
      </c>
      <c r="E57" s="47">
        <f>_xlfn.XLOOKUP($B57,CE!$D:$D,CE!G:G,"N/A",0,1)</f>
        <v>0</v>
      </c>
      <c r="F57" s="47">
        <f>_xlfn.XLOOKUP($B57,CE!$D:$D,CE!H:H,"N/A",0,1)</f>
        <v>0</v>
      </c>
      <c r="G57" s="47">
        <f>_xlfn.XLOOKUP($B57,CE!$D:$D,CE!I:I,"N/A",0,1)</f>
        <v>0</v>
      </c>
      <c r="H57" s="47">
        <f>_xlfn.XLOOKUP($B57,CE!$D:$D,CE!J:J,"N/A",0,1)</f>
        <v>0</v>
      </c>
      <c r="I57" s="47">
        <f>_xlfn.XLOOKUP($B57,CE!$D:$D,CE!K:K,"N/A",0,1)</f>
        <v>0</v>
      </c>
      <c r="J57" s="47">
        <f>_xlfn.XLOOKUP($B57,CE!$D:$D,CE!L:L,"N/A",0,1)</f>
        <v>0</v>
      </c>
    </row>
    <row r="58" spans="1:10" ht="192">
      <c r="A58" s="47" t="s">
        <v>4096</v>
      </c>
      <c r="B58" s="47" t="s">
        <v>1080</v>
      </c>
      <c r="C58" s="47" t="str">
        <f>_xlfn.XLOOKUP($B58,CE!$D:$D,CE!E:E,"N/A",0,1)</f>
        <v>Pelo menos 70 % (em peso) dos resíduos de construção e demolição não perigosos (excluindo o material de ocorrência natural definido na categoria 17 05 04 da Lista Europeia de Resíduos estabelecida pela Decisão 2000/532/CE) gerados no local de construção é preparado para reutilização, reciclagem e outras formas de valorização de materiais, incluindo operações de aterro utilizando resíduos para substituir outros materiais, de acordo com a hierarquia de resíduos e o Protocolo da UE para Gestão de Resíduos de Construção e Demolição(598)Protocolo da UE para Resíduos de Construção e Demolição (versão de [data de adoção]: https://ec.europa.eu/growth/content/eu-construction-and-demolition-waste-protocol-0_en
).</v>
      </c>
      <c r="D58" s="47" t="str">
        <f>_xlfn.XLOOKUP($B58,CE!$D:$D,CE!F:F,"N/A",0,1)</f>
        <v>Os operadores limitam a geração de resíduos nos processos relacionados com a construção e demolição, em conformidade com o Protocolo da UE para Gestão de Resíduos de Construção e Demolição, tendo em conta as melhores técnicas disponíveis e utilizando demolição seletiva para permitir a remoção e manuseamento seguro de substâncias perigosas e facilitar a reutilização e reciclagem de elevada qualidade através da remoção seletiva de materiais, utilizando os sistemas de triagem disponíveis para resíduos de construção e demolição.</v>
      </c>
      <c r="E58" s="47">
        <f>_xlfn.XLOOKUP($B58,CE!$D:$D,CE!G:G,"N/A",0,1)</f>
        <v>0</v>
      </c>
      <c r="F58" s="47">
        <f>_xlfn.XLOOKUP($B58,CE!$D:$D,CE!H:H,"N/A",0,1)</f>
        <v>0</v>
      </c>
      <c r="G58" s="47">
        <f>_xlfn.XLOOKUP($B58,CE!$D:$D,CE!I:I,"N/A",0,1)</f>
        <v>0</v>
      </c>
      <c r="H58" s="47">
        <f>_xlfn.XLOOKUP($B58,CE!$D:$D,CE!J:J,"N/A",0,1)</f>
        <v>0</v>
      </c>
      <c r="I58" s="47">
        <f>_xlfn.XLOOKUP($B58,CE!$D:$D,CE!K:K,"N/A",0,1)</f>
        <v>0</v>
      </c>
      <c r="J58" s="47">
        <f>_xlfn.XLOOKUP($B58,CE!$D:$D,CE!L:L,"N/A",0,1)</f>
        <v>0</v>
      </c>
    </row>
    <row r="59" spans="1:10" ht="192">
      <c r="A59" s="47" t="s">
        <v>4097</v>
      </c>
      <c r="B59" s="47" t="s">
        <v>1089</v>
      </c>
      <c r="C59" s="47" t="str">
        <f>_xlfn.XLOOKUP($B59,CE!$D:$D,CE!E:E,"N/A",0,1)</f>
        <v>Pelo menos 70 % (em peso) dos resíduos de construção e demolição não perigosos (excluindo o material de ocorrência natural definido na categoria 17 05 04 da Lista Europeia de Resíduos estabelecida pela Decisão 2000/532/CE) gerados no local de construção é preparado para reutilização, reciclagem e outras formas de valorização de materiais, incluindo operações de aterro que utilizem resíduos para substituir outros materiais, em conformidade com a hierarquia de resíduos e com o Protocolo da UE para Gestão de Resíduos de Construção e Demolição(604)Protocolo da UE para Resíduos de Construção e Demolição (versão de [data de adoção]: https://ec.europa.eu/growth/content/eu-construction-and-demolition-waste-protocol-0_en
).</v>
      </c>
      <c r="D59" s="47" t="str">
        <f>_xlfn.XLOOKUP($B59,CE!$D:$D,CE!F:F,"N/A",0,1)</f>
        <v>Os operadores limitam a produção de resíduos nos processos relacionados com a construção e demolição, em conformidade com o Protocolo da UE para Gestão de Resíduos de Construção e Demolição, tendo em conta as melhores técnicas disponíveis e utilizando demolição seletiva para permitir a remoção e o manuseamento seguro de substâncias perigosas e para facilitar a reutilização e a reciclagem de elevada qualidade, através da remoção seletiva de materiais, utilizando os sistemas de triagem disponíveis para resíduos de construção e demolição.</v>
      </c>
      <c r="E59" s="47">
        <f>_xlfn.XLOOKUP($B59,CE!$D:$D,CE!G:G,"N/A",0,1)</f>
        <v>0</v>
      </c>
      <c r="F59" s="47">
        <f>_xlfn.XLOOKUP($B59,CE!$D:$D,CE!H:H,"N/A",0,1)</f>
        <v>0</v>
      </c>
      <c r="G59" s="47">
        <f>_xlfn.XLOOKUP($B59,CE!$D:$D,CE!I:I,"N/A",0,1)</f>
        <v>0</v>
      </c>
      <c r="H59" s="47">
        <f>_xlfn.XLOOKUP($B59,CE!$D:$D,CE!J:J,"N/A",0,1)</f>
        <v>0</v>
      </c>
      <c r="I59" s="47">
        <f>_xlfn.XLOOKUP($B59,CE!$D:$D,CE!K:K,"N/A",0,1)</f>
        <v>0</v>
      </c>
      <c r="J59" s="47">
        <f>_xlfn.XLOOKUP($B59,CE!$D:$D,CE!L:L,"N/A",0,1)</f>
        <v>0</v>
      </c>
    </row>
    <row r="60" spans="1:10" ht="192">
      <c r="A60" s="47" t="s">
        <v>4098</v>
      </c>
      <c r="B60" s="47" t="s">
        <v>1095</v>
      </c>
      <c r="C60" s="47" t="str">
        <f>_xlfn.XLOOKUP($B60,CE!$D:$D,CE!E:E,"N/A",0,1)</f>
        <v>Pelo menos 70 % (em peso) dos resíduos de construção e demolição não perigosos (excluindo o material de ocorrência natural definido na categoria 17 05 04 da Lista Europeia de Resíduos estabelecida pela Decisão 2000/532/CE) gerados no local de construção é preparado para reutilização, reciclagem e outras formas de valorização de materiais, incluindo operações de aterro que utilizem resíduos para substituir outros materiais, em conformidade com a hierarquia de resíduos e com o Protocolo da UE para Gestão de Resíduos de Construção e Demolição(610)Protocolo da UE para Resíduos de Construção e Demolição (versão de [data de adoção]: https://ec.europa.eu/growth/content/eu-construction-and-demolition-waste-protocol-0_en
).</v>
      </c>
      <c r="D60" s="47" t="str">
        <f>_xlfn.XLOOKUP($B60,CE!$D:$D,CE!F:F,"N/A",0,1)</f>
        <v>Os operadores limitam a produção de resíduos nos processos relacionados com a construção e demolição, em conformidade com o Protocolo da UE para Gestão de Resíduos de Construção e Demolição, tendo em conta as melhores técnicas disponíveis e utilizando demolição seletiva para permitir a remoção e o manuseamento seguro de substâncias perigosas, bem como para facilitar a reutilização e a reciclagem de elevada qualidade através da remoção seletiva de materiais, utilizando os sistemas de triagem disponíveis para resíduos de construção e demolição.</v>
      </c>
      <c r="E60" s="47">
        <f>_xlfn.XLOOKUP($B60,CE!$D:$D,CE!G:G,"N/A",0,1)</f>
        <v>0</v>
      </c>
      <c r="F60" s="47">
        <f>_xlfn.XLOOKUP($B60,CE!$D:$D,CE!H:H,"N/A",0,1)</f>
        <v>0</v>
      </c>
      <c r="G60" s="47">
        <f>_xlfn.XLOOKUP($B60,CE!$D:$D,CE!I:I,"N/A",0,1)</f>
        <v>0</v>
      </c>
      <c r="H60" s="47">
        <f>_xlfn.XLOOKUP($B60,CE!$D:$D,CE!J:J,"N/A",0,1)</f>
        <v>0</v>
      </c>
      <c r="I60" s="47">
        <f>_xlfn.XLOOKUP($B60,CE!$D:$D,CE!K:K,"N/A",0,1)</f>
        <v>0</v>
      </c>
      <c r="J60" s="47">
        <f>_xlfn.XLOOKUP($B60,CE!$D:$D,CE!L:L,"N/A",0,1)</f>
        <v>0</v>
      </c>
    </row>
    <row r="61" spans="1:10" ht="409.6">
      <c r="A61" s="47" t="s">
        <v>4111</v>
      </c>
      <c r="B61" s="47" t="s">
        <v>1225</v>
      </c>
      <c r="C61" s="47" t="str">
        <f>_xlfn.XLOOKUP($B61,CE!$D:$D,CE!E:E,"N/A",0,1)</f>
        <v>O operador desta atividade desenvolveu e implementou um plano de mitigação das alterações climáticas e proteção ambiental que:
identifica os principais impactos ambientais prejudiciais dos seus ativos e operações relevantes para a transição para uma economia circular, incluindo impactos na geração, gestão e tratamento de resíduos. Conforme definido na lista de resíduos da Decisão da Comissão 2000/532/CE, incluindo os impactos negativos do uso elevado ou frequente de produtos de utilização única não recicláveis e a gestão inadequada de resíduos (tanto perigosos como não perigosos) e o armazenamento e eliminação de agentes químicos. Como os presentes em espumas de combate a incêndios, agentes extintores, retardadores de fogo, e resíduos médicos. Ver Comitê Internacional da Cruz Vermelha, Gestão de Resíduos Médicos, 2011, disponível em: https://www.icrc.org/en/doc/assets/files/publications/icrc-002-4032.pdf
.;
define as medidas necessárias para minimizar os impactos prejudiciais identificados da atividade sobre o ambiente, mantendo ao mesmo tempo o objetivo principal do serviço de emergência, em conformidade com a Diretiva 2008/98/CE do Parlamento Europeu e do Conselho e Diretiva 2008/98/CE do Parlamento Europeu e do Conselho de 19 de novembro de 2008 relativa aos resíduos e que revoga certas Diretivas (OJ L 312, 22.11.2008, p. 3)., incluindo medidas para minimizar a destruição de stocks não utilizados e boas práticas industriais para a remoção de infraestruturas temporárias, conforme definido no Protocolo da UE para Resíduos de Construção e Demolição e Protocolo e Guias da UE para Resíduos de Construção e Demolição, Mercado Interno, Indústria, Empreendedorismo e PME, disponível em: https://single-market-economy.ec.europa.eu/content/eu-construction-and-demolition-waste-protocol-0_en
.;
explica o nível de melhoria alcançável com a implementação das medidas propostas e inclui um plano temporal para a implementação dessas medidas;
monitoriza e documenta a implementação das medidas identificadas de acordo com o plano temporal e o nível de melhorias alcançado.</v>
      </c>
      <c r="D61" s="47" t="str">
        <f>_xlfn.XLOOKUP($B61,CE!$D:$D,CE!F:F,"N/A",0,1)</f>
        <v>O plano de mitigação das alterações climáticas e proteção ambiental é:
baseado nas melhores evidências científicas disponíveis, as quais são divulgadas publicamente;
desenvolvido em consulta com as partes interessadas relevantes, incluindo as autoridades de proteção ambiental;
atualizado sempre que as características e a operação da atividade mudem significativamente, de modo a alterar a natureza ou a escala dos impactos no clima e no ambiente.</v>
      </c>
      <c r="E61" s="47">
        <f>_xlfn.XLOOKUP($B61,CE!$D:$D,CE!G:G,"N/A",0,1)</f>
        <v>0</v>
      </c>
      <c r="F61" s="47">
        <f>_xlfn.XLOOKUP($B61,CE!$D:$D,CE!H:H,"N/A",0,1)</f>
        <v>0</v>
      </c>
      <c r="G61" s="47">
        <f>_xlfn.XLOOKUP($B61,CE!$D:$D,CE!I:I,"N/A",0,1)</f>
        <v>0</v>
      </c>
      <c r="H61" s="47">
        <f>_xlfn.XLOOKUP($B61,CE!$D:$D,CE!J:J,"N/A",0,1)</f>
        <v>0</v>
      </c>
      <c r="I61" s="47">
        <f>_xlfn.XLOOKUP($B61,CE!$D:$D,CE!K:K,"N/A",0,1)</f>
        <v>0</v>
      </c>
      <c r="J61" s="47">
        <f>_xlfn.XLOOKUP($B61,CE!$D:$D,CE!L:L,"N/A",0,1)</f>
        <v>0</v>
      </c>
    </row>
    <row r="62" spans="1:10" ht="216">
      <c r="A62" s="47" t="s">
        <v>4112</v>
      </c>
      <c r="B62" s="47" t="s">
        <v>1235</v>
      </c>
      <c r="C62" s="47" t="str">
        <f>_xlfn.XLOOKUP($B62,CE!$D:$D,CE!E:E,"N/A",0,1)</f>
        <v>Os operadores limitam a geração de resíduos nos processos relacionados com construção e demolição, tendo em conta as melhores técnicas disponíveis.</v>
      </c>
      <c r="D62" s="47" t="str">
        <f>_xlfn.XLOOKUP($B62,CE!$D:$D,CE!F:F,"N/A",0,1)</f>
        <v>Pelo menos 70 % (em peso) dos resíduos de construção e demolição não perigosos (excluindo o material de ocorrência natural referido na categoria 17 05 04 da Lista Europeia de Resíduos estabelecida pela Decisão 2000/532/CE) gerados no local de construção são preparados para reutilização, reciclagem e outras formas de valorização de materiais, incluindo operações de aterro utilizando resíduos para substituir outros materiais, em conformidade com a hierarquia dos resíduos e com o Protocolo da UE para Gestão de Resíduos de Construção e Demolição e Protocolo e Guias da UE para Resíduos de Construção e Demolição, Mercado Interno, Indústria, Empreendedorismo e PME (europa.eu) https://single-market-economy.ec.europa.eu/content/eu-construction-and-demolition-waste-protocol-0_en
.</v>
      </c>
      <c r="E62" s="47" t="str">
        <f>_xlfn.XLOOKUP($B62,CE!$D:$D,CE!G:G,"N/A",0,1)</f>
        <v>Os operadores utilizam demolição seletiva para permitir a remoção e o manuseamento seguro de substâncias perigosas e facilitar a reutilização e a reciclagem de alta qualidade.</v>
      </c>
      <c r="F62" s="47">
        <f>_xlfn.XLOOKUP($B62,CE!$D:$D,CE!H:H,"N/A",0,1)</f>
        <v>0</v>
      </c>
      <c r="G62" s="47">
        <f>_xlfn.XLOOKUP($B62,CE!$D:$D,CE!I:I,"N/A",0,1)</f>
        <v>0</v>
      </c>
      <c r="H62" s="47">
        <f>_xlfn.XLOOKUP($B62,CE!$D:$D,CE!J:J,"N/A",0,1)</f>
        <v>0</v>
      </c>
      <c r="I62" s="47">
        <f>_xlfn.XLOOKUP($B62,CE!$D:$D,CE!K:K,"N/A",0,1)</f>
        <v>0</v>
      </c>
      <c r="J62" s="47">
        <f>_xlfn.XLOOKUP($B62,CE!$D:$D,CE!L:L,"N/A",0,1)</f>
        <v>0</v>
      </c>
    </row>
    <row r="63" spans="1:10" ht="216">
      <c r="A63" s="47" t="s">
        <v>4114</v>
      </c>
      <c r="B63" s="47" t="s">
        <v>110</v>
      </c>
      <c r="C63" s="47" t="str">
        <f>_xlfn.XLOOKUP($B63,CE!$D:$D,CE!E:E,"N/A",0,1)</f>
        <v>A atividade avalia a disponibilidade e, sempre que viável, adota técnicas que promovam:
a reutilização e a utilização de matérias-primas secundárias e de componentes reutilizados nos produtos fabricados;
a conceção dos produtos fabricados para elevada durabilidade, reciclabilidade, fácil desmontagem e adaptabilidade;
a gestão de resíduos que dá prioridade à reciclagem em detrimento da eliminação, no processo de fabrico;
a disponibilização de informação e a rastreabilidade de substâncias preocupantes ao longo de todo o ciclo de vida dos produtos fabricados.</v>
      </c>
      <c r="D63" s="47">
        <f>_xlfn.XLOOKUP($B63,CE!$D:$D,CE!F:F,"N/A",0,1)</f>
        <v>0</v>
      </c>
      <c r="E63" s="47">
        <f>_xlfn.XLOOKUP($B63,CE!$D:$D,CE!G:G,"N/A",0,1)</f>
        <v>0</v>
      </c>
      <c r="F63" s="47">
        <f>_xlfn.XLOOKUP($B63,CE!$D:$D,CE!H:H,"N/A",0,1)</f>
        <v>0</v>
      </c>
      <c r="G63" s="47">
        <f>_xlfn.XLOOKUP($B63,CE!$D:$D,CE!I:I,"N/A",0,1)</f>
        <v>0</v>
      </c>
      <c r="H63" s="47">
        <f>_xlfn.XLOOKUP($B63,CE!$D:$D,CE!J:J,"N/A",0,1)</f>
        <v>0</v>
      </c>
      <c r="I63" s="47">
        <f>_xlfn.XLOOKUP($B63,CE!$D:$D,CE!K:K,"N/A",0,1)</f>
        <v>0</v>
      </c>
      <c r="J63" s="47">
        <f>_xlfn.XLOOKUP($B63,CE!$D:$D,CE!L:L,"N/A",0,1)</f>
        <v>0</v>
      </c>
    </row>
    <row r="64" spans="1:10" ht="192">
      <c r="A64" s="47" t="s">
        <v>4118</v>
      </c>
      <c r="B64" s="47" t="s">
        <v>1271</v>
      </c>
      <c r="C64" s="47" t="str">
        <f>_xlfn.XLOOKUP($B64,CE!$D:$D,CE!E:E,"N/A",0,1)</f>
        <v>Os operadores limitam a geração de resíduos nos processos relacionados com construção e demolição, tendo em conta as melhores técnicas disponíveis.</v>
      </c>
      <c r="D64" s="47" t="str">
        <f>_xlfn.XLOOKUP($B64,CE!$D:$D,CE!F:F,"N/A",0,1)</f>
        <v>Pelo menos 70 % (em peso) dos resíduos de construção e demolição não perigosos (excluindo o material de ocorrência natural referido na categoria 17 05 04 da Lista Europeia de Resíduos estabelecida pela Decisão 2000/532/CE) gerados no local de construção são preparados para reutilização, reciclagem e outras formas de valorização de materiais, incluindo operações de aterro utilizando resíduos para substituir outros materiais, em conformidade com a hierarquia de resíduos e com o Protocolo da UE para Gestão de Resíduos de Construção e Demolição e Protocolo da UE para Gestão de Resíduos de Construção e Demolição, setembro de 2016: https://ec.europa.eu/docsroom/documents/20509/
.</v>
      </c>
      <c r="E64" s="47" t="str">
        <f>_xlfn.XLOOKUP($B64,CE!$D:$D,CE!G:G,"N/A",0,1)</f>
        <v>Os operadores utilizam demolição seletiva para permitir a remoção e o manuseamento seguro de substâncias perigosas e facilitar a reutilização e a reciclagem de alta qualidade.</v>
      </c>
      <c r="F64" s="47">
        <f>_xlfn.XLOOKUP($B64,CE!$D:$D,CE!H:H,"N/A",0,1)</f>
        <v>0</v>
      </c>
      <c r="G64" s="47">
        <f>_xlfn.XLOOKUP($B64,CE!$D:$D,CE!I:I,"N/A",0,1)</f>
        <v>0</v>
      </c>
      <c r="H64" s="47">
        <f>_xlfn.XLOOKUP($B64,CE!$D:$D,CE!J:J,"N/A",0,1)</f>
        <v>0</v>
      </c>
      <c r="I64" s="47">
        <f>_xlfn.XLOOKUP($B64,CE!$D:$D,CE!K:K,"N/A",0,1)</f>
        <v>0</v>
      </c>
      <c r="J64" s="47">
        <f>_xlfn.XLOOKUP($B64,CE!$D:$D,CE!L:L,"N/A",0,1)</f>
        <v>0</v>
      </c>
    </row>
    <row r="65" spans="1:10" ht="120">
      <c r="A65" s="47" t="s">
        <v>4119</v>
      </c>
      <c r="B65" s="47" t="s">
        <v>1280</v>
      </c>
      <c r="C65" s="47" t="str">
        <f>_xlfn.XLOOKUP($B65,CE!$D:$D,CE!E:E,"N/A",0,1)</f>
        <v>Estão implementadas medidas para gerir e reciclar os resíduos no fim de vida, incluindo através de acordos contratuais de desativação com prestadores de serviços de reciclagem, reflexão nas projeções financeiras ou documentação oficial do projeto.</v>
      </c>
      <c r="D65" s="47" t="str">
        <f>_xlfn.XLOOKUP($B65,CE!$D:$D,CE!F:F,"N/A",0,1)</f>
        <v>Estas medidas garantem que os componentes e materiais são segregados e tratados de forma a maximizar a reciclagem e a reutilização, em conformidade com a hierarquia de resíduos, os princípios da regulamentação europeia de resíduos e os regulamentos aplicáveis, em particular através da reutilização e reciclagem de baterias e equipamentos eletrónicos e dos materiais críticos aí contidos.</v>
      </c>
      <c r="E65" s="47" t="str">
        <f>_xlfn.XLOOKUP($B65,CE!$D:$D,CE!G:G,"N/A",0,1)</f>
        <v>Estas medidas incluem igualmente o controlo e gestão de materiais perigosos.</v>
      </c>
      <c r="F65" s="47" t="str">
        <f>_xlfn.XLOOKUP($B65,CE!$D:$D,CE!H:H,"N/A",0,1)</f>
        <v>A preparação para reutilização, operações de valorização ou reciclagem, ou tratamento adequado, incluindo a remoção de todos os fluidos e um tratamento seletivo, é realizada em conformidade com o Anexo VII da Diretiva 2012/19/UE do Parlamento Europeu e do Conselho(23)Diretiva 2012/19/UE do Parlamento Europeu e do Conselho, de 4 de julho de 2012, relativa a resíduos de equipamentos elétricos e eletrónicos (REEE) (reformulada) (JO L 197, 24.7.2012, p. 38).</v>
      </c>
      <c r="G65" s="47">
        <f>_xlfn.XLOOKUP($B65,CE!$D:$D,CE!I:I,"N/A",0,1)</f>
        <v>0</v>
      </c>
      <c r="H65" s="47">
        <f>_xlfn.XLOOKUP($B65,CE!$D:$D,CE!J:J,"N/A",0,1)</f>
        <v>0</v>
      </c>
      <c r="I65" s="47">
        <f>_xlfn.XLOOKUP($B65,CE!$D:$D,CE!K:K,"N/A",0,1)</f>
        <v>0</v>
      </c>
      <c r="J65" s="47">
        <f>_xlfn.XLOOKUP($B65,CE!$D:$D,CE!L:L,"N/A",0,1)</f>
        <v>0</v>
      </c>
    </row>
    <row r="66" spans="1:10" ht="120">
      <c r="A66" s="47" t="s">
        <v>4138</v>
      </c>
      <c r="B66" s="47" t="s">
        <v>1449</v>
      </c>
      <c r="C66" s="47" t="str">
        <f>_xlfn.XLOOKUP($B66,CE!$D:$D,CE!E:E,"N/A",0,1)</f>
        <v>A atividade avalia a disponibilidade e, sempre que viável, adota técnicas que apoiem: a reutilização e o uso de matérias-primas secundárias e componentes reutilizados nos produtos fabricados; o design para elevada durabilidade, reciclabilidade, fácil desmontagem e adaptabilidade dos produtos fabricados; a gestão de resíduos que priorize a reciclagem sobre a eliminação no processo de fabrico; a informação sobre os constituintes do produto ao longo da cadeia de abastecimento.</v>
      </c>
      <c r="D66" s="47">
        <f>_xlfn.XLOOKUP($B66,CE!$D:$D,CE!F:F,"N/A",0,1)</f>
        <v>0</v>
      </c>
      <c r="E66" s="47">
        <f>_xlfn.XLOOKUP($B66,CE!$D:$D,CE!G:G,"N/A",0,1)</f>
        <v>0</v>
      </c>
      <c r="F66" s="47">
        <f>_xlfn.XLOOKUP($B66,CE!$D:$D,CE!H:H,"N/A",0,1)</f>
        <v>0</v>
      </c>
      <c r="G66" s="47">
        <f>_xlfn.XLOOKUP($B66,CE!$D:$D,CE!I:I,"N/A",0,1)</f>
        <v>0</v>
      </c>
      <c r="H66" s="47">
        <f>_xlfn.XLOOKUP($B66,CE!$D:$D,CE!J:J,"N/A",0,1)</f>
        <v>0</v>
      </c>
      <c r="I66" s="47">
        <f>_xlfn.XLOOKUP($B66,CE!$D:$D,CE!K:K,"N/A",0,1)</f>
        <v>0</v>
      </c>
      <c r="J66" s="47">
        <f>_xlfn.XLOOKUP($B66,CE!$D:$D,CE!L:L,"N/A",0,1)</f>
        <v>0</v>
      </c>
    </row>
    <row r="67" spans="1:10" ht="120">
      <c r="A67" s="47" t="s">
        <v>4139</v>
      </c>
      <c r="B67" s="47" t="s">
        <v>1449</v>
      </c>
      <c r="C67" s="47" t="str">
        <f>_xlfn.XLOOKUP($B67,CE!$D:$D,CE!E:E,"N/A",0,1)</f>
        <v>A atividade avalia a disponibilidade e, sempre que viável, adota técnicas que apoiem: a reutilização e o uso de matérias-primas secundárias e componentes reutilizados nos produtos fabricados; o design para elevada durabilidade, reciclabilidade, fácil desmontagem e adaptabilidade dos produtos fabricados; a gestão de resíduos que priorize a reciclagem sobre a eliminação no processo de fabrico; a informação sobre os constituintes do produto ao longo da cadeia de abastecimento.</v>
      </c>
      <c r="D67" s="47">
        <f>_xlfn.XLOOKUP($B67,CE!$D:$D,CE!F:F,"N/A",0,1)</f>
        <v>0</v>
      </c>
      <c r="E67" s="47">
        <f>_xlfn.XLOOKUP($B67,CE!$D:$D,CE!G:G,"N/A",0,1)</f>
        <v>0</v>
      </c>
      <c r="F67" s="47">
        <f>_xlfn.XLOOKUP($B67,CE!$D:$D,CE!H:H,"N/A",0,1)</f>
        <v>0</v>
      </c>
      <c r="G67" s="47">
        <f>_xlfn.XLOOKUP($B67,CE!$D:$D,CE!I:I,"N/A",0,1)</f>
        <v>0</v>
      </c>
      <c r="H67" s="47">
        <f>_xlfn.XLOOKUP($B67,CE!$D:$D,CE!J:J,"N/A",0,1)</f>
        <v>0</v>
      </c>
      <c r="I67" s="47">
        <f>_xlfn.XLOOKUP($B67,CE!$D:$D,CE!K:K,"N/A",0,1)</f>
        <v>0</v>
      </c>
      <c r="J67" s="47">
        <f>_xlfn.XLOOKUP($B67,CE!$D:$D,CE!L:L,"N/A",0,1)</f>
        <v>0</v>
      </c>
    </row>
    <row r="68" spans="1:10" ht="96">
      <c r="A68" s="47" t="s">
        <v>4140</v>
      </c>
      <c r="B68" s="47" t="s">
        <v>1464</v>
      </c>
      <c r="C68" s="47" t="str">
        <f>_xlfn.XLOOKUP($B68,CE!$D:$D,CE!E:E,"N/A",0,1)</f>
        <v>Os resíduos recolhidos separadamente não são misturados em instalações de armazenamento e transferência de resíduos com outros resíduos ou materiais com propriedades diferentes. Os resíduos recicláveis (‘resíduos recicláveis’ são resíduos que podem ser reciclados de acordo com o Artigo 3.º, n.º 17, da Diretiva 2008/98/CE) não são eliminados, incinerados nem coincinerados.</v>
      </c>
      <c r="D68" s="47">
        <f>_xlfn.XLOOKUP($B68,CE!$D:$D,CE!F:F,"N/A",0,1)</f>
        <v>0</v>
      </c>
      <c r="E68" s="47">
        <f>_xlfn.XLOOKUP($B68,CE!$D:$D,CE!G:G,"N/A",0,1)</f>
        <v>0</v>
      </c>
      <c r="F68" s="47">
        <f>_xlfn.XLOOKUP($B68,CE!$D:$D,CE!H:H,"N/A",0,1)</f>
        <v>0</v>
      </c>
      <c r="G68" s="47">
        <f>_xlfn.XLOOKUP($B68,CE!$D:$D,CE!I:I,"N/A",0,1)</f>
        <v>0</v>
      </c>
      <c r="H68" s="47">
        <f>_xlfn.XLOOKUP($B68,CE!$D:$D,CE!J:J,"N/A",0,1)</f>
        <v>0</v>
      </c>
      <c r="I68" s="47">
        <f>_xlfn.XLOOKUP($B68,CE!$D:$D,CE!K:K,"N/A",0,1)</f>
        <v>0</v>
      </c>
      <c r="J68" s="47">
        <f>_xlfn.XLOOKUP($B68,CE!$D:$D,CE!L:L,"N/A",0,1)</f>
        <v>0</v>
      </c>
    </row>
    <row r="69" spans="1:10" ht="108">
      <c r="A69" s="47" t="s">
        <v>4141</v>
      </c>
      <c r="B69" s="47" t="s">
        <v>1477</v>
      </c>
      <c r="C69" s="47" t="str">
        <f>_xlfn.XLOOKUP($B69,CE!$D:$D,CE!E:E,"N/A",0,1)</f>
        <v>Sempre que o projeto de remediação preveja a escavação e remoção do aterro existente ou do depósito de resíduos, os resíduos escavados são geridos de acordo com o princípio da hierarquia de resíduos, priorizando a reciclagem em relação a outros tipos de valorização de materiais, à incineração e à eliminação, na medida em que tal seja tecnicamente viável e não aumente os riscos para o ambiente ou para a saúde humana.</v>
      </c>
      <c r="D69" s="47">
        <f>_xlfn.XLOOKUP($B69,CE!$D:$D,CE!F:F,"N/A",0,1)</f>
        <v>0</v>
      </c>
      <c r="E69" s="47">
        <f>_xlfn.XLOOKUP($B69,CE!$D:$D,CE!G:G,"N/A",0,1)</f>
        <v>0</v>
      </c>
      <c r="F69" s="47">
        <f>_xlfn.XLOOKUP($B69,CE!$D:$D,CE!H:H,"N/A",0,1)</f>
        <v>0</v>
      </c>
      <c r="G69" s="47">
        <f>_xlfn.XLOOKUP($B69,CE!$D:$D,CE!I:I,"N/A",0,1)</f>
        <v>0</v>
      </c>
      <c r="H69" s="47">
        <f>_xlfn.XLOOKUP($B69,CE!$D:$D,CE!J:J,"N/A",0,1)</f>
        <v>0</v>
      </c>
      <c r="I69" s="47">
        <f>_xlfn.XLOOKUP($B69,CE!$D:$D,CE!K:K,"N/A",0,1)</f>
        <v>0</v>
      </c>
      <c r="J69" s="47">
        <f>_xlfn.XLOOKUP($B69,CE!$D:$D,CE!L:L,"N/A",0,1)</f>
        <v>0</v>
      </c>
    </row>
    <row r="70" spans="1:10" ht="228">
      <c r="A70" s="47" t="s">
        <v>4142</v>
      </c>
      <c r="B70" s="47" t="s">
        <v>1485</v>
      </c>
      <c r="C70" s="47" t="str">
        <f>_xlfn.XLOOKUP($B70,CE!$D:$D,CE!E:E,"N/A",0,1)</f>
        <v>Pelo menos 70 % (em peso) dos resíduos de construção, demolição ou outros resíduos não perigosos (excluindo materiais de ocorrência natural definidos na categoria 17 05 04 da Lista Europeia de Resíduos estabelecida pela Decisão 2000/532/CE) gerados no local sujeito a remediação são preparados para reutilização, reciclagem e outra valorização de materiais, incluindo operações de aterro utilizando resíduos para substituir outros materiais, de acordo com a hierarquia de resíduos e o Protocolo da UE para Gestão de Resíduos de Construção e Demolição(74)Protocolo da UE para Gestão de Resíduos de Construção e Demolição, setembro de 2016: https://ec.europa.eu/docsroom/documents/20509/
., salvo se for apresentada uma justificação clara no Plano de Remediação aprovado, baseada em razões técnicas ou ambientais, excluindo considerações de custo.</v>
      </c>
      <c r="D70" s="47">
        <f>_xlfn.XLOOKUP($B70,CE!$D:$D,CE!F:F,"N/A",0,1)</f>
        <v>0</v>
      </c>
      <c r="E70" s="47">
        <f>_xlfn.XLOOKUP($B70,CE!$D:$D,CE!G:G,"N/A",0,1)</f>
        <v>0</v>
      </c>
      <c r="F70" s="47">
        <f>_xlfn.XLOOKUP($B70,CE!$D:$D,CE!H:H,"N/A",0,1)</f>
        <v>0</v>
      </c>
      <c r="G70" s="47">
        <f>_xlfn.XLOOKUP($B70,CE!$D:$D,CE!I:I,"N/A",0,1)</f>
        <v>0</v>
      </c>
      <c r="H70" s="47">
        <f>_xlfn.XLOOKUP($B70,CE!$D:$D,CE!J:J,"N/A",0,1)</f>
        <v>0</v>
      </c>
      <c r="I70" s="47">
        <f>_xlfn.XLOOKUP($B70,CE!$D:$D,CE!K:K,"N/A",0,1)</f>
        <v>0</v>
      </c>
      <c r="J70" s="47">
        <f>_xlfn.XLOOKUP($B70,CE!$D:$D,CE!L:L,"N/A",0,1)</f>
        <v>0</v>
      </c>
    </row>
    <row r="71" spans="1:10" ht="284">
      <c r="A71" s="47" t="s">
        <v>4143</v>
      </c>
      <c r="B71" s="47" t="s">
        <v>1501</v>
      </c>
      <c r="C71" s="47" t="str">
        <f>_xlfn.XLOOKUP($B71,CE!$D:$D,CE!E:E,"N/A",0,1)</f>
        <v>O estabelecimento de alojamento:
não utiliza nem disponibiliza aos seus hóspedes quaisquer dos artigos listados na Parte B do Anexo da Diretiva (UE) 2019/904 do Parlamento Europeu e do Conselho(35)Diretiva (UE) 2019/904 do Parlamento Europeu e do Conselho de 5 de junho de 2019 relativa à redução do impacto de certos produtos de plástico no ambiente (OJ L 155, 12.6.2019, p. 1).;
separa na origem papel, metal, plástico, vidro e biorresíduos sempre que a recolha seletiva destes materiais esteja disponível na área(36)Apenas os materiais para os quais existe recolha seletiva precisam de ser separados na origem pelo estabelecimento.;
possui um plano de prevenção do desperdício alimentar com uma meta quantitativa específica e temporalmente definida para a redução do desperdício alimentar(37)‘Desperdício alimentar’, conforme definido no Artigo 3.º, ponto 4a, da Diretiva 2008/98/CE.</v>
      </c>
      <c r="D71" s="47">
        <f>_xlfn.XLOOKUP($B71,CE!$D:$D,CE!F:F,"N/A",0,1)</f>
        <v>0</v>
      </c>
      <c r="E71" s="47">
        <f>_xlfn.XLOOKUP($B71,CE!$D:$D,CE!G:G,"N/A",0,1)</f>
        <v>0</v>
      </c>
      <c r="F71" s="47">
        <f>_xlfn.XLOOKUP($B71,CE!$D:$D,CE!H:H,"N/A",0,1)</f>
        <v>0</v>
      </c>
      <c r="G71" s="47">
        <f>_xlfn.XLOOKUP($B71,CE!$D:$D,CE!I:I,"N/A",0,1)</f>
        <v>0</v>
      </c>
      <c r="H71" s="47">
        <f>_xlfn.XLOOKUP($B71,CE!$D:$D,CE!J:J,"N/A",0,1)</f>
        <v>0</v>
      </c>
      <c r="I71" s="47">
        <f>_xlfn.XLOOKUP($B71,CE!$D:$D,CE!K:K,"N/A",0,1)</f>
        <v>0</v>
      </c>
      <c r="J71" s="47">
        <f>_xlfn.XLOOKUP($B71,CE!$D:$D,CE!L:L,"N/A",0,1)</f>
        <v>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87A32-A737-49EC-B2A3-4634E2FB3FEC}">
  <sheetPr>
    <tabColor theme="0" tint="-0.249977111117893"/>
  </sheetPr>
  <dimension ref="A1:AG114"/>
  <sheetViews>
    <sheetView showGridLines="0" topLeftCell="D38" workbookViewId="0">
      <selection activeCell="E53" sqref="E53"/>
    </sheetView>
  </sheetViews>
  <sheetFormatPr baseColWidth="10" defaultColWidth="8.83203125" defaultRowHeight="11"/>
  <cols>
    <col min="1" max="1" width="30.5" style="38" customWidth="1"/>
    <col min="2" max="2" width="79.33203125" style="38" customWidth="1"/>
    <col min="3" max="3" width="8.83203125" style="38"/>
    <col min="4" max="4" width="78.33203125" style="38" customWidth="1"/>
    <col min="5" max="5" width="40.83203125" style="47" customWidth="1"/>
    <col min="6" max="6" width="128" style="47" customWidth="1"/>
    <col min="7" max="11" width="40.83203125" style="47" customWidth="1"/>
    <col min="12" max="12" width="41" style="47" customWidth="1"/>
    <col min="13" max="13" width="41.1640625" style="47" customWidth="1"/>
    <col min="14" max="33" width="8.83203125" style="47"/>
    <col min="34" max="16384" width="8.83203125" style="38"/>
  </cols>
  <sheetData>
    <row r="1" spans="1:13" ht="12">
      <c r="A1" s="37" t="s">
        <v>3987</v>
      </c>
      <c r="B1" s="41" t="s">
        <v>4151</v>
      </c>
      <c r="D1" s="40" t="s">
        <v>4153</v>
      </c>
      <c r="E1" s="40" t="s">
        <v>4154</v>
      </c>
      <c r="F1" s="40" t="s">
        <v>4155</v>
      </c>
      <c r="G1" s="40" t="s">
        <v>4156</v>
      </c>
      <c r="H1" s="40" t="s">
        <v>4157</v>
      </c>
      <c r="I1" s="40" t="s">
        <v>4158</v>
      </c>
      <c r="J1" s="40" t="s">
        <v>4159</v>
      </c>
      <c r="K1" s="40" t="s">
        <v>4160</v>
      </c>
      <c r="L1" s="40" t="s">
        <v>4161</v>
      </c>
      <c r="M1" s="40" t="s">
        <v>4162</v>
      </c>
    </row>
    <row r="2" spans="1:13" ht="295">
      <c r="A2" s="38" t="s">
        <v>3996</v>
      </c>
      <c r="B2" s="47" t="str">
        <f>IFERROR(IFERROR(IFERROR(IFERROR(VLOOKUP(A2,'Climate mitigation'!$E$2:$L$102,8,FALSE),VLOOKUP(A2,'Climate adaptation'!$E$2:$N$107,10,FALSE)),VLOOKUP(A2,Water!$E$2:$M$7,9,FALSE)),VLOOKUP(A2,'Circular economy'!$E$2:$M$22,9,FALSE)),VLOOKUP(A2,Biodiversity!$E$2:$N$3,10,FALSE))</f>
        <v>The use of pesticides is reduced and alternative approaches or techniques, which may include non-chemical alternatives to pesticides, are favoured, in accordance with Directive 2009/128/EC of the European Parliament and of the Council(13)Directive 2009/128/EC of the European Parliament and of the Council of 21 October 2009 establishing a framework for Community action to achieve the sustainable use of pesticides (OJ L 309, 24.11.2009, p. 71)., with exception of occasions where the use of pesticides is needed to control outbreaks of pests and of diseases. The activity minimises the use of fertilisers and does not use manure. The activity complies with Regulation (EU) 2019/1009 of the European Parliament and of the Council(14)Regulation (EU) 2019/1009 of the European Parliament and of the Council of 5 June 2019 laying down rules on the making available on the market of EU fertilising products and amending Regulations (EC) No 1069/2009 and (EC) No 1107/2009 and repealing Regulation (EC) No 2003/2003 (OJ L 170, 25.6.2019, p. 1). or national rules on fertilisers or soil improvers for agricultural use. Well documented and verifiable measures are taken to avoid the use of active ingredients that are listed in Annex I, part A, of Regulation (EU) 2019/1021(15)Which implements in the Union the Stockholm Convention on persistent organic pollutants (OJ L 209, 31.7.2006, p. 3.). of the European Parliament and of the Council(16)Regulation (EU) 2019/1021 of the European Parliament and of the Council of 20 June 2019 on persistent organic pollutants (OJ L 169, 25.6.2019, p. 45)., the Rotterdam Convention on the prior informed consent procedure for certain hazardous chemicals and pesticides in international trade(17)Rotterdam Convention on the Prior Informed Consent Procedure for Certain Hazardous Chemicals and Pesticides in International Trade (OJ L 63, 6.3.2003, p. 29)., the Minamata Convention on Mercury(18)Minamata Convention on Mercury (OJ L 142, 2.6.2017, p. 6.)., the Montreal Protocol on Substances that Deplete the Ozone Layer(19)Montreal Protocol on Substances that Deplete the Ozone Layer (OJ L 297, 31.10.1988, p. 21)., and of active ingredients that are listed as classification Ia (‘extremely hazardous’) or Ib (‘highly hazardous’) in the WHO Recommended Classification of Pesticides by Hazard(20)The WHO Recommended Classification of Pesticides by Hazard (version 2019), (version of [adoption date]: https://apps.who.int/iris/bitstream/handle/10665/332193/9789240005662-eng.pdf?ua=1).. The activity complies with the relevant national law on active ingredients. Pollution of water and soil is prevented and cleaning up measures are undertaken when pollution occurs.</v>
      </c>
      <c r="D2" s="47" t="s">
        <v>39</v>
      </c>
      <c r="E2" s="47" t="s">
        <v>4456</v>
      </c>
      <c r="F2" s="47" t="s">
        <v>4460</v>
      </c>
      <c r="G2" s="47" t="s">
        <v>6703</v>
      </c>
      <c r="H2" s="47" t="s">
        <v>6704</v>
      </c>
      <c r="I2" s="47" t="s">
        <v>4457</v>
      </c>
      <c r="J2" s="47" t="s">
        <v>4458</v>
      </c>
    </row>
    <row r="3" spans="1:13" ht="144">
      <c r="A3" s="38" t="s">
        <v>3998</v>
      </c>
      <c r="B3" s="47" t="str">
        <f>IFERROR(IFERROR(IFERROR(IFERROR(VLOOKUP(A3,'Climate mitigation'!$E$2:$L$102,8,FALSE),VLOOKUP(A3,'Climate adaptation'!$E$2:$N$107,10,FALSE)),VLOOKUP(A3,Water!$E$2:$M$7,9,FALSE)),VLOOKUP(A3,'Circular economy'!$E$2:$M$22,9,FALSE)),VLOOKUP(A3,Biodiversity!$E$2:$N$3,10,FALSE))</f>
        <v>The use of pesticides is reduced and alternative approaches or techniques, which may include non-chemical alternatives to pesticides, are favoured, in accordance with Directive 2009/128/EC, with exception of occasions where the use of pesticides is needed to control outbreaks of pests and of diseases. The activity minimises the use of fertilisers and does not use manure. The activity complies with Regulation (EU) 2019/1009 or national rules on fertilisers or soil improvers for agricultural use. Well documented and verifiable measures are taken to avoid the use of active ingredients that are listed in the Annex I, part A, of Regulation (EU) 2019/1021(38)Which implements in the Union the Stockholm Convention on persistent organic pollutants (OJ L 209, 31.7.2006, p. 3)., the Rotterdam Convention on the prior informed consent procedure for certain hazardous chemicals and pesticides in international trade, the Minamata Convention on Mercury, the Montreal Protocol on Substances that Deplete the Ozone Layer, and of active ingredients that are listed as classification Ia (‘extremely hazardous’) or Ib (‘highly hazardous’) in the WHO Recommended Classification of Pesticides by Hazard. The activity complies with the relevant national law on active ingredients. Pollution of water and soil is prevented and cleaning up measures are undertaken when pollution occurs.</v>
      </c>
      <c r="D3" s="47" t="s">
        <v>48</v>
      </c>
      <c r="E3" s="47" t="s">
        <v>4459</v>
      </c>
      <c r="F3" s="47" t="s">
        <v>4460</v>
      </c>
      <c r="G3" s="47" t="s">
        <v>4461</v>
      </c>
      <c r="H3" s="47" t="s">
        <v>4462</v>
      </c>
      <c r="I3" s="47" t="s">
        <v>4457</v>
      </c>
      <c r="J3" s="47" t="s">
        <v>4458</v>
      </c>
    </row>
    <row r="4" spans="1:13" ht="144">
      <c r="A4" s="38" t="s">
        <v>3997</v>
      </c>
      <c r="B4" s="47" t="str">
        <f>IFERROR(IFERROR(IFERROR(IFERROR(VLOOKUP(A4,'Climate mitigation'!$E$2:$L$102,8,FALSE),VLOOKUP(A4,'Climate adaptation'!$E$2:$N$107,10,FALSE)),VLOOKUP(A4,Water!$E$2:$M$7,9,FALSE)),VLOOKUP(A4,'Circular economy'!$E$2:$M$22,9,FALSE)),VLOOKUP(A4,Biodiversity!$E$2:$N$3,10,FALSE))</f>
        <v>The use of pesticides is reduced and alternative approaches or techniques, which may include non-chemical alternatives to pesticides, are favoured, in accordance with Directive 2009/128/EC, with exception of occasions where the use of pesticides is needed to control outbreaks of pests and of diseases. The activity minimised the use of fertilisers and does not use manure. The activity complies with Regulation (EU) 2019/1009 or national rules on fertilisers or soil improvers for agricultural use. Well documented and verifiable measures are taken to avoid the use of active ingredients that are listed in Annex I, part A, of Regulation (EU) 2019/1021(48)Which implements in the Union the Stockholm Convention on persistent organic pollutants (OJ L 209, 31.7.2006, p. 3.)., the Rotterdam Convention on the prior informed consent procedure for certain hazardous chemicals and pesticides in international trade, the Minamata Convention on Mercury, the Montreal Protocol on Substances that Deplete the Ozone Layer, and of active ingredients that are listed as classification Ia (‘extremely hazardous’) or Ib (‘highly hazardous’) in the WHO Recommended Classification of Pesticides by Hazard(49)The WHO Recommended Classification of Pesticides by Hazard (version 2019), (version of [adoption date]: https://apps.who.int/iris/bitstream/handle/10665/332193/9789240005662-eng.pdf?ua=1).. The activity complies with the relevant national law on active ingredients. Pollution of water and soil is prevented and cleaning up measures are undertaken when pollution occurs.</v>
      </c>
      <c r="D4" s="47" t="s">
        <v>55</v>
      </c>
      <c r="E4" s="47" t="s">
        <v>4459</v>
      </c>
      <c r="F4" s="47" t="s">
        <v>4460</v>
      </c>
      <c r="G4" s="47" t="s">
        <v>4461</v>
      </c>
      <c r="H4" s="47" t="s">
        <v>4463</v>
      </c>
      <c r="I4" s="47" t="s">
        <v>4457</v>
      </c>
      <c r="J4" s="47" t="s">
        <v>4458</v>
      </c>
    </row>
    <row r="5" spans="1:13" ht="108">
      <c r="A5" s="38" t="s">
        <v>3999</v>
      </c>
      <c r="B5" s="47" t="str">
        <f>IFERROR(IFERROR(IFERROR(IFERROR(VLOOKUP(A5,'Climate mitigation'!$E$2:$L$102,8,FALSE),VLOOKUP(A5,'Climate adaptation'!$E$2:$N$107,10,FALSE)),VLOOKUP(A5,Water!$E$2:$M$7,9,FALSE)),VLOOKUP(A5,'Circular economy'!$E$2:$M$22,9,FALSE)),VLOOKUP(A5,Biodiversity!$E$2:$N$3,10,FALSE))</f>
        <v>The activity does not use pesticides or fertilisers. Well documented and verifiable measures are taken to avoid the use of active ingredients that are listed in Annex I, part A, of Regulation (EU) 2019/1021(62)Which implements in the Union the Stockholm Convention on persistent organic pollutants (OJ L 209, 31.7.2006, p. 3.)., the Rotterdam Convention on the prior informed consent procedure for certain hazardous chemicals and pesticides in international trade, the Minamata Convention on Mercury, the Montreal Protocol on Substances that Deplete the Ozone Layer, and of active ingredients that are listed as classification Ia (‘extremely hazardous’) or Ib (‘highly hazardous’) in the WHO Recommended Classification of Pesticides by Hazard(63)The WHO Recommended Classification of Pesticides by Hazard (version 2019), (version of [adoption date]: https://apps.who.int/iris/bitstream/handle/10665/332193/9789240005662-eng.pdf?ua=1).. The activity complies with the relevant national law on active ingredients. Pollution of water and soil is prevented and cleaning up measures are undertaken when pollution occurs.</v>
      </c>
      <c r="D5" s="47" t="s">
        <v>63</v>
      </c>
      <c r="E5" s="47" t="s">
        <v>6705</v>
      </c>
      <c r="F5" s="47" t="s">
        <v>6706</v>
      </c>
      <c r="G5" s="47" t="s">
        <v>4464</v>
      </c>
      <c r="H5" s="47" t="s">
        <v>4465</v>
      </c>
    </row>
    <row r="6" spans="1:13" ht="156">
      <c r="A6" s="38" t="s">
        <v>4000</v>
      </c>
      <c r="B6" s="47" t="str">
        <f>IFERROR(IFERROR(IFERROR(IFERROR(VLOOKUP(A6,'Climate mitigation'!$E$2:$L$102,8,FALSE),VLOOKUP(A6,'Climate adaptation'!$E$2:$N$107,10,FALSE)),VLOOKUP(A6,Water!$E$2:$M$7,9,FALSE)),VLOOKUP(A6,'Circular economy'!$E$2:$M$22,9,FALSE)),VLOOKUP(A6,Biodiversity!$E$2:$N$3,10,FALSE))</f>
        <v>The use of pesticides is minimised and alternative approaches or techniques, which may include non-chemical alternatives to pesticides are favoured, in accordance with Directive 2009/128/EC, with exception of occasions where the use of pesticides is needed to control outbreaks of pests and diseases. The activity minimises the use of fertilisers and does not use manure. The activity complies with Regulation (EU) 2019/1009 or national rules on fertilisers or soil improvers for agricultural use. Well documented and verifiable measures are taken to avoid the use of active ingredients that are listed in Annex I, part A, of Regulation (EU) 2019/1021(72)Which implements in the Union the Stockholm Convention on persistent organic pollutants (OJ L 209, 31.7.2006, p. 3)., the Rotterdam Convention on the prior informed consent procedure for certain hazardous chemicals and pesticides in international trade, the Minamata Convention on Mercury, the Montreal Protocol on Substances that Deplete the Ozone Layer, and of active ingredients that are listed as classification Ia (‘extremely hazardous’) or Ib (‘highly hazardous’) in the WHO recommended Classification of Pesticides by Hazard(73)The WHO Recommended Classification of Pesticides by Hazard (version 2019), (version of [adoption date]: https://apps.who.int/iris/bitstream/handle/10665/332193/9789240005662-eng.pdf?ua=1).. The activity complies with the relevant national implementing law on active ingredients. Pollution of water and soil is prevented and cleaning up measures are undertaken when pollution occurs.</v>
      </c>
      <c r="D6" s="47" t="s">
        <v>73</v>
      </c>
      <c r="E6" s="47" t="s">
        <v>4466</v>
      </c>
      <c r="F6" s="47" t="s">
        <v>4460</v>
      </c>
      <c r="G6" s="47" t="s">
        <v>4461</v>
      </c>
      <c r="H6" s="47" t="s">
        <v>4467</v>
      </c>
      <c r="I6" s="47" t="s">
        <v>4457</v>
      </c>
      <c r="J6" s="47" t="s">
        <v>4458</v>
      </c>
    </row>
    <row r="7" spans="1:13" ht="36">
      <c r="A7" s="38" t="s">
        <v>4001</v>
      </c>
      <c r="B7" s="47" t="str">
        <f>IFERROR(IFERROR(IFERROR(IFERROR(VLOOKUP(A7,'Climate mitigation'!$E$2:$L$102,8,FALSE),VLOOKUP(A7,'Climate adaptation'!$E$2:$N$107,10,FALSE)),VLOOKUP(A7,Water!$E$2:$M$7,9,FALSE)),VLOOKUP(A7,'Circular economy'!$E$2:$M$22,9,FALSE)),VLOOKUP(A7,Biodiversity!$E$2:$N$3,10,FALSE))</f>
        <v>The activity complies with the criteria set out in Appendix C to this Annex.</v>
      </c>
      <c r="D7" s="47" t="s">
        <v>84</v>
      </c>
      <c r="E7" s="47" t="s">
        <v>4468</v>
      </c>
    </row>
    <row r="8" spans="1:13" ht="36">
      <c r="A8" s="38" t="s">
        <v>4002</v>
      </c>
      <c r="B8" s="47" t="str">
        <f>IFERROR(IFERROR(IFERROR(IFERROR(VLOOKUP(A8,'Climate mitigation'!$E$2:$L$102,8,FALSE),VLOOKUP(A8,'Climate adaptation'!$E$2:$N$107,10,FALSE)),VLOOKUP(A8,Water!$E$2:$M$7,9,FALSE)),VLOOKUP(A8,'Circular economy'!$E$2:$M$22,9,FALSE)),VLOOKUP(A8,Biodiversity!$E$2:$N$3,10,FALSE))</f>
        <v>The activity complies with the criteria set out in Appendix C to this Annex.</v>
      </c>
      <c r="D8" s="47" t="s">
        <v>96</v>
      </c>
      <c r="E8" s="47" t="s">
        <v>4468</v>
      </c>
      <c r="F8" s="47" t="s">
        <v>4469</v>
      </c>
    </row>
    <row r="9" spans="1:13" ht="84">
      <c r="A9" s="38" t="s">
        <v>4003</v>
      </c>
      <c r="B9" s="47" t="str">
        <f>IFERROR(IFERROR(IFERROR(IFERROR(VLOOKUP(A9,'Climate mitigation'!$E$2:$L$102,8,FALSE),VLOOKUP(A9,'Climate adaptation'!$E$2:$N$107,10,FALSE)),VLOOKUP(A9,Water!$E$2:$M$7,9,FALSE)),VLOOKUP(A9,'Circular economy'!$E$2:$M$22,9,FALSE)),VLOOKUP(A9,Biodiversity!$E$2:$N$3,10,FALSE))</f>
        <v>The activity complies with the criteria set out in Appendix C to this Annex. Where applicable, vehicles do not contain lead, mercury, hexavalent chromium and cadmium.</v>
      </c>
      <c r="D9" s="47" t="s">
        <v>104</v>
      </c>
      <c r="E9" s="47" t="s">
        <v>4468</v>
      </c>
      <c r="F9" s="47" t="s">
        <v>4470</v>
      </c>
    </row>
    <row r="10" spans="1:13" ht="108">
      <c r="A10" s="38" t="s">
        <v>4004</v>
      </c>
      <c r="B10" s="47" t="str">
        <f>IFERROR(IFERROR(IFERROR(IFERROR(VLOOKUP(A10,'Climate mitigation'!$E$2:$L$102,8,FALSE),VLOOKUP(A10,'Climate adaptation'!$E$2:$N$107,10,FALSE)),VLOOKUP(A10,Water!$E$2:$M$7,9,FALSE)),VLOOKUP(A10,'Circular economy'!$E$2:$M$22,9,FALSE)),VLOOKUP(A10,Biodiversity!$E$2:$N$3,10,FALSE))</f>
        <v>The activity complies with the criteria set out in Appendix C to this Annex. Batteries comply with the applicable sustainability rules on the placing on the market of batteries in the Union, including restrictions on the use of hazardous substances in batteries, including Regulation (EC) No 1907/2006 of the European Parliament and of the Council(97)Regulation (EC) No 1907/2006 of the European Parliament and of the Council of 18 December 2006 concerning the Registration, Evaluation, Authorisation and Restriction of Chemicals (REACH), establishing a European Chemicals Agency, amending Directive 1999/45/EC and repealing Council Regulation (EEC) No 793/93 and Commission Regulation (EC) No 1488/94 as well as Council Directive 76/769/EEC and Commission Directives 91/155/EEC, 93/67/EEC, 93/105/EC and 2000/21/EC (OJ L 396, 30.12.2006, p. 1). and Directive 2006/66/EC.</v>
      </c>
      <c r="D10" s="47" t="s">
        <v>124</v>
      </c>
      <c r="E10" s="47" t="s">
        <v>4468</v>
      </c>
      <c r="F10" s="47" t="s">
        <v>4471</v>
      </c>
      <c r="G10" s="47" t="s">
        <v>4472</v>
      </c>
      <c r="H10" s="47" t="s">
        <v>4473</v>
      </c>
    </row>
    <row r="11" spans="1:13" ht="72">
      <c r="A11" s="38" t="s">
        <v>4005</v>
      </c>
      <c r="B11" s="47" t="str">
        <f>IFERROR(IFERROR(IFERROR(IFERROR(VLOOKUP(A11,'Climate mitigation'!$E$2:$L$102,8,FALSE),VLOOKUP(A11,'Climate adaptation'!$E$2:$N$107,10,FALSE)),VLOOKUP(A11,Water!$E$2:$M$7,9,FALSE)),VLOOKUP(A11,'Circular economy'!$E$2:$M$22,9,FALSE)),VLOOKUP(A11,Biodiversity!$E$2:$N$3,10,FALSE))</f>
        <v>The activity complies with the criteria set out in Appendix C to this Annex.</v>
      </c>
      <c r="D11" s="47" t="s">
        <v>131</v>
      </c>
      <c r="E11" s="47" t="s">
        <v>4468</v>
      </c>
      <c r="F11" s="47" t="s">
        <v>4474</v>
      </c>
      <c r="G11" s="47" t="s">
        <v>4475</v>
      </c>
    </row>
    <row r="12" spans="1:13" ht="72">
      <c r="A12" s="38" t="s">
        <v>4006</v>
      </c>
      <c r="B12" s="47" t="str">
        <f>IFERROR(IFERROR(IFERROR(IFERROR(VLOOKUP(A12,'Climate mitigation'!$E$2:$L$102,8,FALSE),VLOOKUP(A12,'Climate adaptation'!$E$2:$N$107,10,FALSE)),VLOOKUP(A12,Water!$E$2:$M$7,9,FALSE)),VLOOKUP(A12,'Circular economy'!$E$2:$M$22,9,FALSE)),VLOOKUP(A12,Biodiversity!$E$2:$N$3,10,FALSE))</f>
        <v>The activity complies with the criteria set out in Appendix C to this Annex.</v>
      </c>
      <c r="D12" s="47" t="s">
        <v>138</v>
      </c>
      <c r="E12" s="47" t="s">
        <v>4468</v>
      </c>
      <c r="F12" s="47" t="s">
        <v>4476</v>
      </c>
      <c r="G12" s="47" t="s">
        <v>4475</v>
      </c>
    </row>
    <row r="13" spans="1:13" ht="144">
      <c r="A13" s="38" t="s">
        <v>2046</v>
      </c>
      <c r="B13" s="47" t="str">
        <f>IFERROR(IFERROR(IFERROR(IFERROR(VLOOKUP(A13,'Climate mitigation'!$E$2:$L$102,8,FALSE),VLOOKUP(A13,'Climate adaptation'!$E$2:$N$107,10,FALSE)),VLOOKUP(A13,Water!$E$2:$M$7,9,FALSE)),VLOOKUP(A13,'Circular economy'!$E$2:$M$22,9,FALSE)),VLOOKUP(A13,Biodiversity!$E$2:$N$3,10,FALSE))</f>
        <v>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(BAT) conclusions for the production of cement, lime and magnesium oxide(107)Commission Implementing Decision 2013/163/EU of 26 March 2013 establishing the best available techniques (BAT) conclusions under Directive 2010/75/EU of the European Parliament and of the Council on industrial emissions for the production of cement, lime and magnesium oxide (OJ L 100, 9.4.2013, p. 1).. No significant cross-media effects occur(108)See Best Available Techniques Reference Document (BREF) on Economics and Cross-Media Effects (version of [adoption date]: https://eippcb.jrc.ec.europa.eu/sites/default/files/2019-11/ecm_bref_0706.pdf).. For manufacture of cement employing hazardous wastes as alternative fuels, measures are in place to ensure the safe handling of waste.</v>
      </c>
      <c r="D13" s="47" t="s">
        <v>145</v>
      </c>
      <c r="E13" s="47" t="s">
        <v>4468</v>
      </c>
      <c r="F13" s="47" t="s">
        <v>4477</v>
      </c>
      <c r="G13" s="47" t="s">
        <v>4475</v>
      </c>
    </row>
    <row r="14" spans="1:13" ht="84">
      <c r="A14" s="38" t="s">
        <v>4007</v>
      </c>
      <c r="B14" s="47" t="str">
        <f>IFERROR(IFERROR(IFERROR(IFERROR(VLOOKUP(A14,'Climate mitigation'!$E$2:$L$102,8,FALSE),VLOOKUP(A14,'Climate adaptation'!$E$2:$N$107,10,FALSE)),VLOOKUP(A14,Water!$E$2:$M$7,9,FALSE)),VLOOKUP(A14,'Circular economy'!$E$2:$M$22,9,FALSE)),VLOOKUP(A14,Biodiversity!$E$2:$N$3,10,FALSE))</f>
        <v>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(BAT) conclusions for the non-ferrous metals industries(114)Commission Implementing Decision (EU) 2016/1032 of 13 June 2016 establishing best available techniques (BAT) conclusions, under Directive 2010/75/EU of the European Parliament and of the Council, for the non-ferrous metals industries (OJ L 174, 30.6.2016, p. 32).. No significant cross-media effects occur.</v>
      </c>
      <c r="D14" s="47" t="s">
        <v>152</v>
      </c>
      <c r="E14" s="47" t="s">
        <v>4468</v>
      </c>
      <c r="F14" s="47" t="s">
        <v>4478</v>
      </c>
      <c r="G14" s="47" t="s">
        <v>4475</v>
      </c>
    </row>
    <row r="15" spans="1:13" ht="84">
      <c r="A15" s="38" t="s">
        <v>4008</v>
      </c>
      <c r="B15" s="47" t="str">
        <f>IFERROR(IFERROR(IFERROR(IFERROR(VLOOKUP(A15,'Climate mitigation'!$E$2:$L$102,8,FALSE),VLOOKUP(A15,'Climate adaptation'!$E$2:$N$107,10,FALSE)),VLOOKUP(A15,Water!$E$2:$M$7,9,FALSE)),VLOOKUP(A15,'Circular economy'!$E$2:$M$22,9,FALSE)),VLOOKUP(A15,Biodiversity!$E$2:$N$3,10,FALSE))</f>
        <v>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(BAT) conclusions for iron and steel production(122)Commission Implementing Decision 2012/135/EU of 28 February 2012 establishing the best available techniques (BAT) conclusions under Directive 2010/75/EU of the European Parliament and of the Council on industrial emissions for iron and steel production (OJ L 70, 8.3.2012, p. 63).. No significant cross-media effects occur.</v>
      </c>
      <c r="D15" s="47" t="s">
        <v>158</v>
      </c>
      <c r="E15" s="47" t="s">
        <v>4468</v>
      </c>
      <c r="F15" s="47" t="s">
        <v>4479</v>
      </c>
      <c r="G15" s="47" t="s">
        <v>4475</v>
      </c>
    </row>
    <row r="16" spans="1:13" ht="144">
      <c r="A16" s="38" t="s">
        <v>4009</v>
      </c>
      <c r="B16" s="47" t="str">
        <f>IFERROR(IFERROR(IFERROR(IFERROR(VLOOKUP(A16,'Climate mitigation'!$E$2:$L$102,8,FALSE),VLOOKUP(A16,'Climate adaptation'!$E$2:$N$107,10,FALSE)),VLOOKUP(A16,Water!$E$2:$M$7,9,FALSE)),VLOOKUP(A16,'Circular economy'!$E$2:$M$22,9,FALSE)),VLOOKUP(A16,Biodiversity!$E$2:$N$3,10,FALSE))</f>
        <v>The activity complies with the criteria set out in Appendix C to this Annex. Emissions are within or lower than the emission levels associated with the best available techniques (BAT-AEL) ranges set out in the relevant best available techniques (BAT) conclusions, including: the best available techniques (BAT) conclusions for the production of chlor-alkali(125)Commission Implementing Decision 2013/732/EU of 9 December 2013 establishing the best available techniques (BAT) conclusions, under Directive 2010/75/EU of the European Parliament and of the Council on industrial emissions, for the production of chlor-alkali (OJ L 332, 11.12.2013, p. 34). and the best available techniques (BAT) conclusions for common waste water and waste gas treatment/management systems in the chemical sector(126)Commission Implementing Decision (EU) 2016/902 of 30 May 2016 establishing best available techniques (BAT) conclusions, under Directive 2010/75/EU of the European Parliament and of the Council, for common waste water and waste gas treatment/management systems in the chemical sector (OJ L 152, 9.6.2016, p. 23).; the best available techniques (BAT) conclusions for the refining of mineral oil and gas(127)Commission Implementing Decision 2014/738/EU of 9 October 2014 establishing best available techniques (BAT) conclusions, under Directive 2010/75/EU of the European Parliament and of the Council on industrial emissions, for the refining of mineral oil and gas (OJ L307, 28.10.2014, p. 38).. No significant cross-media effects occur.</v>
      </c>
      <c r="D16" s="47" t="s">
        <v>164</v>
      </c>
      <c r="E16" s="47" t="s">
        <v>4468</v>
      </c>
      <c r="F16" s="47" t="s">
        <v>4480</v>
      </c>
      <c r="G16" s="47" t="s">
        <v>4475</v>
      </c>
    </row>
    <row r="17" spans="1:10" ht="84">
      <c r="A17" s="38" t="s">
        <v>4010</v>
      </c>
      <c r="B17" s="47" t="str">
        <f>IFERROR(IFERROR(IFERROR(IFERROR(VLOOKUP(A17,'Climate mitigation'!$E$2:$L$102,8,FALSE),VLOOKUP(A17,'Climate adaptation'!$E$2:$N$107,10,FALSE)),VLOOKUP(A17,Water!$E$2:$M$7,9,FALSE)),VLOOKUP(A17,'Circular economy'!$E$2:$M$22,9,FALSE)),VLOOKUP(A17,Biodiversity!$E$2:$N$3,10,FALSE))</f>
        <v>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Reference Document (BREF) for the Large Volume Inorganic Chemicals – Solids and Others industry(130)Best Available Techniques (BAT) Reference Document for the Large Volumes Inorganic Chemicals- Solids and Others industry, (version of [adoption date]: https://eippcb.jrc.ec.europa.eu/sites/default/files/2019-11/lvic-s_bref_0907.pdf).; the best available techniques (BAT) conclusions for common waste water and waste gas treatment/management systems in the chemical sector(131)Implementing Decision (EU) 2016/902.. No significant cross-media effects occur.</v>
      </c>
      <c r="D17" s="47" t="s">
        <v>171</v>
      </c>
      <c r="E17" s="47" t="s">
        <v>4468</v>
      </c>
      <c r="F17" s="47" t="s">
        <v>4481</v>
      </c>
      <c r="G17" s="47" t="s">
        <v>4475</v>
      </c>
    </row>
    <row r="18" spans="1:10" ht="96">
      <c r="A18" s="38" t="s">
        <v>4011</v>
      </c>
      <c r="B18" s="47" t="str">
        <f>IFERROR(IFERROR(IFERROR(IFERROR(VLOOKUP(A18,'Climate mitigation'!$E$2:$L$102,8,FALSE),VLOOKUP(A18,'Climate adaptation'!$E$2:$N$107,10,FALSE)),VLOOKUP(A18,Water!$E$2:$M$7,9,FALSE)),VLOOKUP(A18,'Circular economy'!$E$2:$M$22,9,FALSE)),VLOOKUP(A18,Biodiversity!$E$2:$N$3,10,FALSE))</f>
        <v>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Reference Document (BREF) for the Large Volume Inorganic Chemicals – Solids and Others industry(134)Best Available Techniques (BAT) Reference Document for the Large Volumes Inorganic Chemicals- Solids and Others industry (version of [adoption date]: https://eippcb.jrc.ec.europa.eu/sites/default/files/2019-11/lvic-s_bref_0907.pdf).; the best available techniques (BAT) conclusions for common waste water and waste gas treatment/management systems in the chemical sector(135)Implementing Decision (EU) 2016/902.. No significant cross-media effects occur.</v>
      </c>
      <c r="D18" s="47" t="s">
        <v>178</v>
      </c>
      <c r="E18" s="47" t="s">
        <v>4468</v>
      </c>
      <c r="F18" s="47" t="s">
        <v>4482</v>
      </c>
      <c r="G18" s="47" t="s">
        <v>4475</v>
      </c>
    </row>
    <row r="19" spans="1:10" ht="96">
      <c r="A19" s="38" t="s">
        <v>4012</v>
      </c>
      <c r="B19" s="47" t="str">
        <f>IFERROR(IFERROR(IFERROR(IFERROR(VLOOKUP(A19,'Climate mitigation'!$E$2:$L$102,8,FALSE),VLOOKUP(A19,'Climate adaptation'!$E$2:$N$107,10,FALSE)),VLOOKUP(A19,Water!$E$2:$M$7,9,FALSE)),VLOOKUP(A19,'Circular economy'!$E$2:$M$22,9,FALSE)),VLOOKUP(A19,Biodiversity!$E$2:$N$3,10,FALSE))</f>
        <v>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(BAT) conclusions for the production of chlor-alkali(138)Implementing Decision 2013/732/EU.; the best available techniques (BAT) conclusions for common waste water and waste gas treatment/management systems in the chemical sector(139)Implementing Decision (EU) 2016/902.. No significant cross-media effects occur.</v>
      </c>
      <c r="D19" s="47" t="s">
        <v>183</v>
      </c>
      <c r="E19" s="47" t="s">
        <v>4468</v>
      </c>
      <c r="F19" s="47" t="s">
        <v>4483</v>
      </c>
      <c r="G19" s="47" t="s">
        <v>4475</v>
      </c>
    </row>
    <row r="20" spans="1:10" ht="84">
      <c r="A20" s="38" t="s">
        <v>4013</v>
      </c>
      <c r="B20" s="47" t="str">
        <f>IFERROR(IFERROR(IFERROR(IFERROR(VLOOKUP(A20,'Climate mitigation'!$E$2:$L$102,8,FALSE),VLOOKUP(A20,'Climate adaptation'!$E$2:$N$107,10,FALSE)),VLOOKUP(A20,Water!$E$2:$M$7,9,FALSE)),VLOOKUP(A20,'Circular economy'!$E$2:$M$22,9,FALSE)),VLOOKUP(A20,Biodiversity!$E$2:$N$3,10,FALSE))</f>
        <v>The activity complies with the criteria set out in Appendix C to this Annex. Emissions are within or lower than the emission levels associated with the best available techniques (BAT-AEL) ranges set out in relevant best available techniques (BAT) conclusions, including: the best available techniques (BAT) conclusions for the production of large volumes organic chemicals(149)Commission Implementing Decision (EU) 2017/2117 of 21 November 2017 establishing best available techniques (BAT) conclusions, under Directive 2010/75/EU of the European Parliament and of the Council, for the production of large volume organic chemicals (OJ L 323, 7.12.2017, p. 1).; the best available techniques (BAT) conclusions for common waste water and waste gas treatment/management systems in the chemical sector(150)Implementing Decision (EU) 2016/902.. No significant cross-media effects occur.</v>
      </c>
      <c r="D20" s="47" t="s">
        <v>190</v>
      </c>
      <c r="E20" s="47" t="s">
        <v>4468</v>
      </c>
      <c r="F20" s="47" t="s">
        <v>4484</v>
      </c>
      <c r="G20" s="47" t="s">
        <v>4475</v>
      </c>
    </row>
    <row r="21" spans="1:10" ht="96">
      <c r="A21" s="38" t="s">
        <v>4014</v>
      </c>
      <c r="B21" s="47" t="str">
        <f>IFERROR(IFERROR(IFERROR(IFERROR(VLOOKUP(A21,'Climate mitigation'!$E$2:$L$102,8,FALSE),VLOOKUP(A21,'Climate adaptation'!$E$2:$N$107,10,FALSE)),VLOOKUP(A21,Water!$E$2:$M$7,9,FALSE)),VLOOKUP(A21,'Circular economy'!$E$2:$M$22,9,FALSE)),VLOOKUP(A21,Biodiversity!$E$2:$N$3,10,FALSE))</f>
        <v>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Reference Document (BREF) for the manufacture of Large Volume Inorganic Chemicals - Ammonia, Acids and Fertilisers(151)Best Available Techniques (BAT) Reference Document for the manufacture of Large Volume Inorganic Chemicals - Ammonia, Acids and Fertilisers (version of [adoption date]: https://eippcb.jrc.ec.europa.eu/sites/default/files/2019-11/lvic_aaf.pdf).; the best available techniques (BAT) conclusions for common waste water and waste gas treatment/management systems in the chemical sector(152)Implementing Decision (EU) 2016/902.. No significant cross-media effects occur.</v>
      </c>
      <c r="D21" s="47" t="s">
        <v>199</v>
      </c>
      <c r="E21" s="47" t="s">
        <v>4468</v>
      </c>
      <c r="F21" s="47" t="s">
        <v>4485</v>
      </c>
    </row>
    <row r="22" spans="1:10" ht="96">
      <c r="A22" s="38" t="s">
        <v>4015</v>
      </c>
      <c r="B22" s="47" t="str">
        <f>IFERROR(IFERROR(IFERROR(IFERROR(VLOOKUP(A22,'Climate mitigation'!$E$2:$L$102,8,FALSE),VLOOKUP(A22,'Climate adaptation'!$E$2:$N$107,10,FALSE)),VLOOKUP(A22,Water!$E$2:$M$7,9,FALSE)),VLOOKUP(A22,'Circular economy'!$E$2:$M$22,9,FALSE)),VLOOKUP(A22,Biodiversity!$E$2:$N$3,10,FALSE))</f>
        <v>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Reference Document (BREF) for the manufacture of Large Volume Inorganic Chemicals - Ammonia, Acids and Fertilisers(155)Best Available Techniques (BAT) Reference Document for the manufacture of Large Volume Inorganic Chemicals - Ammonia, Acids and Fertilisers (version of [adoption date]: https://eippcb.jrc.ec.europa.eu/sites/default/files/2019-11/lvic_aaf.pdf).; the best available techniques (BAT) conclusions for common waste water and waste gas treatment/management systems in the chemical sector(156)Implementing Decision (EU) 2016/902.. No significant cross-media effects occur.</v>
      </c>
      <c r="D22" s="47" t="s">
        <v>206</v>
      </c>
      <c r="E22" s="47" t="s">
        <v>4468</v>
      </c>
      <c r="F22" s="47" t="s">
        <v>4486</v>
      </c>
    </row>
    <row r="23" spans="1:10" ht="96">
      <c r="A23" s="38" t="s">
        <v>4016</v>
      </c>
      <c r="B23" s="47" t="str">
        <f>IFERROR(IFERROR(IFERROR(IFERROR(VLOOKUP(A23,'Climate mitigation'!$E$2:$L$102,8,FALSE),VLOOKUP(A23,'Climate adaptation'!$E$2:$N$107,10,FALSE)),VLOOKUP(A23,Water!$E$2:$M$7,9,FALSE)),VLOOKUP(A23,'Circular economy'!$E$2:$M$22,9,FALSE)),VLOOKUP(A23,Biodiversity!$E$2:$N$3,10,FALSE))</f>
        <v>The activity complies with the criteria set out in Appendix C to this Annex. Emissions are within or lower than the emission levels associated with the best available techniques (BAT-AEL) ranges set out in relevant best available techniques (BAT) conclusions, including: the Best Available Techniques Reference Document (BREF) for the Production of Polymers(160)Best Available Techniques (BAT) Reference Document for the Production of Polymers (version of [adoption date]: https://eippcb.jrc.ec.europa.eu/sites/default/files/2019-11/pol_bref_0807.pdf).; the best available techniques (BAT) conclusions for common waste water and waste gas treatment/management systems in the chemical sector(161)Implementing Decision (EU) 2016/902.. No significant cross-media effects occur.</v>
      </c>
      <c r="D23" s="47" t="s">
        <v>220</v>
      </c>
      <c r="E23" s="47" t="s">
        <v>4468</v>
      </c>
      <c r="F23" s="47" t="s">
        <v>4487</v>
      </c>
      <c r="G23" s="47" t="s">
        <v>4488</v>
      </c>
    </row>
    <row r="24" spans="1:10" ht="84">
      <c r="A24" s="38" t="s">
        <v>4017</v>
      </c>
      <c r="B24" s="47" t="str">
        <f>IFERROR(IFERROR(IFERROR(IFERROR(VLOOKUP(A24,'Climate mitigation'!$E$2:$L$102,8,FALSE),VLOOKUP(A24,'Climate adaptation'!$E$2:$N$107,10,FALSE)),VLOOKUP(A24,Water!$E$2:$M$7,9,FALSE)),VLOOKUP(A24,'Circular economy'!$E$2:$M$22,9,FALSE)),VLOOKUP(A24,Biodiversity!$E$2:$N$3,10,FALSE))</f>
        <v>The activity complies with the criteria set out in Appendix C to this Annex Where applicable, the components and parts do not contain lead, mercury, hexavalent chromium and cadmium.</v>
      </c>
      <c r="D24" s="47" t="s">
        <v>244</v>
      </c>
      <c r="E24" s="47" t="s">
        <v>4489</v>
      </c>
    </row>
    <row r="25" spans="1:10" ht="144">
      <c r="A25" s="38" t="s">
        <v>4018</v>
      </c>
      <c r="B25" s="47" t="str">
        <f>IFERROR(IFERROR(IFERROR(IFERROR(VLOOKUP(A25,'Climate mitigation'!$E$2:$L$102,8,FALSE),VLOOKUP(A25,'Climate adaptation'!$E$2:$N$107,10,FALSE)),VLOOKUP(A25,Water!$E$2:$M$7,9,FALSE)),VLOOKUP(A25,'Circular economy'!$E$2:$M$22,9,FALSE)),VLOOKUP(A25,Biodiversity!$E$2:$N$3,10,FALSE))</f>
        <v>The activity complies with the criteria set out in Appendix C to this Annex. Where applicable, vehicles do not contain lead, mercury, hexavalent chromium and cadmium. </v>
      </c>
      <c r="D25" s="47" t="s">
        <v>257</v>
      </c>
      <c r="E25" s="47" t="s">
        <v>4490</v>
      </c>
    </row>
    <row r="26" spans="1:10" ht="120">
      <c r="A26" s="38" t="s">
        <v>4019</v>
      </c>
      <c r="B26" s="47" t="str">
        <f>IFERROR(IFERROR(IFERROR(IFERROR(VLOOKUP(A26,'Climate mitigation'!$E$2:$L$102,8,FALSE),VLOOKUP(A26,'Climate adaptation'!$E$2:$N$107,10,FALSE)),VLOOKUP(A26,Water!$E$2:$M$7,9,FALSE)),VLOOKUP(A26,'Circular economy'!$E$2:$M$22,9,FALSE)),VLOOKUP(A26,Biodiversity!$E$2:$N$3,10,FALSE))</f>
        <v>The activity complies with the criteria set out in Appendix C to this Annex.</v>
      </c>
      <c r="D26" s="47" t="s">
        <v>262</v>
      </c>
      <c r="E26" s="47" t="s">
        <v>4491</v>
      </c>
      <c r="F26" s="47" t="s">
        <v>4475</v>
      </c>
      <c r="G26" s="47" t="s">
        <v>4492</v>
      </c>
    </row>
    <row r="27" spans="1:10" ht="273">
      <c r="A27" s="38" t="s">
        <v>4020</v>
      </c>
      <c r="B27" s="47" t="str">
        <f>IFERROR(IFERROR(IFERROR(IFERROR(VLOOKUP(A27,'Climate mitigation'!$E$2:$L$102,8,FALSE),VLOOKUP(A27,'Climate adaptation'!$E$2:$N$107,10,FALSE)),VLOOKUP(A27,Water!$E$2:$M$7,9,FALSE)),VLOOKUP(A27,'Circular economy'!$E$2:$M$22,9,FALSE)),VLOOKUP(A27,Biodiversity!$E$2:$N$3,10,FALSE))</f>
        <v>The activity complies with the criteria set out in Appendix C to this Annex. The aircraft complies with Article 9(2) of Regulation (EU) 2018/1139. The aircraft referred to in points (b) and (c) of this Section complies with the following standards: amendment 13 of Volume I (noise), Chapter 14 of Annex 16 to the Chicago Convention, where the sum of the differences at all three measurement points between the maximum noise levels and the maximum permitted noise levels specified in 14.4.1.1, 14.4.1.2 and 14.4.1.3, shall not be less than 22 EPNdB; amendment 10 of Volume II (engine emissions), Chapters 2 and 4, of Annex 16 to the Chicago Convention.</v>
      </c>
      <c r="D27" s="47" t="s">
        <v>269</v>
      </c>
      <c r="E27" s="47" t="s">
        <v>4493</v>
      </c>
      <c r="F27" s="47" t="s">
        <v>4475</v>
      </c>
      <c r="G27" s="47" t="s">
        <v>4494</v>
      </c>
      <c r="H27" s="47" t="s">
        <v>4495</v>
      </c>
      <c r="I27" s="47" t="s">
        <v>4496</v>
      </c>
      <c r="J27" s="47" t="s">
        <v>4497</v>
      </c>
    </row>
    <row r="28" spans="1:10" ht="132">
      <c r="A28" s="38" t="s">
        <v>4024</v>
      </c>
      <c r="B28" s="47" t="str">
        <f>IFERROR(IFERROR(IFERROR(IFERROR(VLOOKUP(A28,'Climate mitigation'!$E$2:$L$102,8,FALSE),VLOOKUP(A28,'Climate adaptation'!$E$2:$N$107,10,FALSE)),VLOOKUP(A28,Water!$E$2:$M$7,9,FALSE)),VLOOKUP(A28,'Circular economy'!$E$2:$M$22,9,FALSE)),VLOOKUP(A28,Biodiversity!$E$2:$N$3,10,FALSE))</f>
        <v>Measures are in place to minimise toxicity of anti-fouling paint and biocides as laid down in Regulation (EU) No 528/2012 of the European Parliament and of the Council(177)Regulation (EU) No 528/2012 of the European Parliament and of the Council of 22 May 2012 concerning the making available on the market and use of biocidal products (OJ L 167, 27.6.2012, p. 1)..</v>
      </c>
      <c r="D28" s="47" t="s">
        <v>277</v>
      </c>
      <c r="E28" s="47" t="s">
        <v>4498</v>
      </c>
      <c r="F28" s="47" t="s">
        <v>4499</v>
      </c>
      <c r="G28" s="47" t="s">
        <v>4500</v>
      </c>
    </row>
    <row r="29" spans="1:10" ht="72">
      <c r="A29" s="38" t="s">
        <v>4026</v>
      </c>
      <c r="B29" s="47" t="str">
        <f>IFERROR(IFERROR(IFERROR(IFERROR(VLOOKUP(A29,'Climate mitigation'!$E$2:$L$102,8,FALSE),VLOOKUP(A29,'Climate adaptation'!$E$2:$N$107,10,FALSE)),VLOOKUP(A29,Water!$E$2:$M$7,9,FALSE)),VLOOKUP(A29,'Circular economy'!$E$2:$M$22,9,FALSE)),VLOOKUP(A29,Biodiversity!$E$2:$N$3,10,FALSE))</f>
        <v>For the operation of high-enthalpy geothermal energy systems, adequate abatement systems are in place to reduce emission levels in order not to hamper the achievement of air quality limit values set out in Directive 2004/107/EC of the European Parliament and of the Council(183)Directive 2004/107/EC of the European Parliament and of the Council of 15 December 2004 relating to arsenic, cadmium, mercury, nickel and polycyclic aromatic hydrocarbons in ambient air (OJ L 23, 26.1.2005, p. 3). and Directive 2008/50/EC of the European Parliament and of the Council(184)Directive 2008/50/EC of the European Parliament and of the Council of 21 May 2008 on ambient air quality and cleaner air for Europe (OJ L 152, 11.6.2008, p. 1)..</v>
      </c>
      <c r="D29" s="47" t="s">
        <v>295</v>
      </c>
      <c r="E29" s="47" t="s">
        <v>4501</v>
      </c>
    </row>
    <row r="30" spans="1:10" ht="108">
      <c r="A30" s="38" t="s">
        <v>4027</v>
      </c>
      <c r="B30" s="47" t="str">
        <f>IFERROR(IFERROR(IFERROR(IFERROR(VLOOKUP(A30,'Climate mitigation'!$E$2:$L$102,8,FALSE),VLOOKUP(A30,'Climate adaptation'!$E$2:$N$107,10,FALSE)),VLOOKUP(A30,Water!$E$2:$M$7,9,FALSE)),VLOOKUP(A30,'Circular economy'!$E$2:$M$22,9,FALSE)),VLOOKUP(A30,Biodiversity!$E$2:$N$3,10,FALSE))</f>
        <v>Emissions are within or lower than the emission levels associated with the best available techniques (BAT-AEL) ranges set out in the latest relevant best available techniques (BAT) conclusions, including the best available techniques (BAT) conclusions for large combustion plants(187)Commission Implementing Decision (EU) 2017/1442 of 31 July 2017 establishing best available techniques (BAT) conclusions, under Directive 2010/75/EU of the European Parliament and of the Council, for large combustion plants (OJ L 212, 17.8.2017, p. 1).. No significant cross-media effects occur. For combustion plants with thermal input greater than 1 MW but below the thresholds for the BAT conclusions for large combustion plants to apply, emissions are below the emission limit values set out in Annex II, part 2, to Directive (EU) 2015/2193 of the European Parliament and of the Council(188)Directive (EU) 2015/2193 of the European Parliament and of the Council of 25 November 2015 on the limitation of emissions of certain pollutants into the air from medium combustion plants (OJ L 313, 28.11.2015, p. 1)..</v>
      </c>
      <c r="D30" s="47" t="s">
        <v>301</v>
      </c>
      <c r="E30" s="47" t="s">
        <v>4502</v>
      </c>
      <c r="F30" s="47" t="s">
        <v>4503</v>
      </c>
      <c r="G30" s="47" t="s">
        <v>4475</v>
      </c>
      <c r="H30" s="47" t="s">
        <v>4504</v>
      </c>
    </row>
    <row r="31" spans="1:10" ht="262">
      <c r="A31" s="38" t="s">
        <v>4028</v>
      </c>
      <c r="B31" s="47" t="str">
        <f>IFERROR(IFERROR(IFERROR(IFERROR(VLOOKUP(A31,'Climate mitigation'!$E$2:$L$102,8,FALSE),VLOOKUP(A31,'Climate adaptation'!$E$2:$N$107,10,FALSE)),VLOOKUP(A31,Water!$E$2:$M$7,9,FALSE)),VLOOKUP(A31,'Circular economy'!$E$2:$M$22,9,FALSE)),VLOOKUP(A31,Biodiversity!$E$2:$N$3,10,FALSE))</f>
        <v>For installations falling within the scope of Directive 2010/75/EU of the European Parliament and of the Council(191)Directive 2010/75/EU of the European Parliament and of the Council of 24 November 2010 on industrial emissions (integrated pollution prevention and control) (OJ L 334, 17.12.2010, p. 17)., emissions are within or lower than the emission levels associated with the best available techniques (BAT-AEL) ranges set out in the latest relevant best available techniques (BAT) conclusions, including the best available techniques (BAT) conclusions for large combustion plants(192)Implementing Decision (EU) 2017/1442.. No significant cross-media effects occur. For combustion plants with thermal input greater than 1 MW but below the thresholds for the BAT conclusions for large combustion plants to apply, emissions are below the emission limit values set out in Annex II, part 2, to Directive (EU) 2015/2193. For plants in zones or parts of zones not complying with the air quality limit values laid down in Directive 2008/50/EC, measures are implemented to reduce emission levels taking into account the results of the information exchange(193)The final technology report resulting from the exchange of information with Member States, the industries concerned and non-governmental organisations contains technical information on best available technologies used in medium combustion plants to reduce their environmental impacts, and on the emission levels achievable with best available and emerging technologies and the related costs (version of [adoption date]: https://circabc.europa.eu/ui/group/06f33a94-9829-4eee-b187-21bb783a0fbf/library/9a99a632-9ba8-4cc0-9679-08d929afda59/details). which are published by the Commission in accordance with Article 6, paragraphs 9 and 10, of Directive (EU) 2015/2193 . For anaerobic digestion of organic material, where the produced digestate is used as fertiliser or soil improver, either directly or after composting or any other treatment, it meets the requirements for fertilising materials set out in Component Material Categories (CMC) 4 and 5 in Annex II to Regulation (EU) 2019/1009 or national rules on fertilisers or soil improvers for agricultural use. For anaerobic digestion plants treating over 100 tonnes per day, emissions to air and water are within or lower than the emission levels associated with the best available techniques (BAT-AEL) ranges set for anaerobic treatment of waste in the latest relevant best available techniques (BAT) conclusions, including the best available techniques (BAT) conclusions for waste treatment(194)Commission Implementing Decision (EU) 2018/1147 of 10 August 2018 establishing best available techniques (BAT) conclusions for waste treatment, under Directive 2010/75/EU of the European Parliament and of the Council (OJ L 208, 17.8.2018, p. 38).. No significant cross-media effects occur.</v>
      </c>
      <c r="D31" s="47" t="s">
        <v>307</v>
      </c>
      <c r="E31" s="47" t="s">
        <v>4505</v>
      </c>
    </row>
    <row r="32" spans="1:10" ht="132">
      <c r="A32" s="38" t="s">
        <v>4029</v>
      </c>
      <c r="B32" s="47" t="str">
        <f>IFERROR(IFERROR(IFERROR(IFERROR(VLOOKUP(A32,'Climate mitigation'!$E$2:$L$102,8,FALSE),VLOOKUP(A32,'Climate adaptation'!$E$2:$N$107,10,FALSE)),VLOOKUP(A32,Water!$E$2:$M$7,9,FALSE)),VLOOKUP(A32,'Circular economy'!$E$2:$M$22,9,FALSE)),VLOOKUP(A32,Biodiversity!$E$2:$N$3,10,FALSE))</f>
        <v>Overground high voltage lines: for construction site activities, activities follow the principles of the IFC General Environmental, Health, and Safety Guidelines(199)Environmental, Health, and Safety (EHS) Guidelines of 30 April 2007 (version of [adoption date]: https://www.ifc.org/wps/wcm/connect/29f5137d-6e17-4660-b1f9-02bf561935e5/Final%2B-%2BGeneral%2BEHS%2BGuidelines.pdf?MOD=AJPERES&amp;CVID=jOWim3p).. activities respect applicable norms and regulations to limit impact of electromagnetic radiation on human health, including for activities carried out in the Union, the Council recommendation on the limitation of exposure of the general public to electromagnetic fields (0 Hz to 300 GHz)(200)Council Recommendation of 12 July 1999 on the limitation of exposure of the general public to electromagnetic fields (0 Hz to 300 GHz) (1999/519/EC) (OJ L 199, 30.7.1999, p. 59). and for activities carried out in third countries, the 1998 Guidelines of International Commission on Non-Ionizing Radiation Protection (ICNIRP)(201)ICNIRP 1998 Guidelines for limiting exposure to time-varying electric, magnetic and electromagnetic fields (up to 300 ghz) (version of [adoption date]: https://www.icnirp.org/cms/upload/publications/ICNIRPemfgdl.pdf).. Activities do not use PCBs polyclorinated biphenyls.</v>
      </c>
      <c r="D32" s="47" t="s">
        <v>313</v>
      </c>
      <c r="E32" s="47" t="s">
        <v>4506</v>
      </c>
    </row>
    <row r="33" spans="1:11" ht="96">
      <c r="A33" s="38" t="s">
        <v>4031</v>
      </c>
      <c r="B33" s="47" t="str">
        <f>IFERROR(IFERROR(IFERROR(IFERROR(VLOOKUP(A33,'Climate mitigation'!$E$2:$L$102,8,FALSE),VLOOKUP(A33,'Climate adaptation'!$E$2:$N$107,10,FALSE)),VLOOKUP(A33,Water!$E$2:$M$7,9,FALSE)),VLOOKUP(A33,'Circular economy'!$E$2:$M$22,9,FALSE)),VLOOKUP(A33,Biodiversity!$E$2:$N$3,10,FALSE))</f>
        <v>In the case of storage above five tonnes, the activity complies with Directive 2012/18/EU of the European Parliament and of the Council(203)Directive 2012/18/EU of the European Parliament and of the Council of 4 July 2012 on the control of major-accident hazards involving dangerous substances, amending and subsequently repealing Council Directive 96/82/EC (OJ L 197, 24.7.2012, p. 1)..</v>
      </c>
      <c r="D33" s="47" t="s">
        <v>320</v>
      </c>
      <c r="E33" s="47" t="s">
        <v>4507</v>
      </c>
    </row>
    <row r="34" spans="1:11" ht="96">
      <c r="A34" s="38" t="s">
        <v>4032</v>
      </c>
      <c r="B34" s="47" t="str">
        <f>IFERROR(IFERROR(IFERROR(IFERROR(VLOOKUP(A34,'Climate mitigation'!$E$2:$L$102,8,FALSE),VLOOKUP(A34,'Climate adaptation'!$E$2:$N$107,10,FALSE)),VLOOKUP(A34,Water!$E$2:$M$7,9,FALSE)),VLOOKUP(A34,'Circular economy'!$E$2:$M$22,9,FALSE)),VLOOKUP(A34,Biodiversity!$E$2:$N$3,10,FALSE))</f>
        <v>For biogas production, a gas-tight cover on the digestate storage is applied. For anaerobic digestion plants treating over 100 tonnes per day, emissions to air and water are within or lower than the emission levels associated with the best available techniques (BAT-AEL) ranges set for anaerobic treatment of waste in the latest relevant best available techniques (BAT) conclusions, including the best available techniques (BAT) conclusions for waste treatment(204)Implementing Decision (EU) 2018/1147.. No significant cross-media effects occur. In case of anaerobic digestion of organic material, where the produced digestate is used as fertiliser or soil improver, either directly or after composting or any other treatment, it meets the requirements for fertilising materials set out in Component Material Categories (CMC) 4 and 5 for digestate or CMC 3 for compost, as applicable, in Annex II to Regulation EU 2019/1009 or national rules on fertilisers or soil improvers for agricultural use.</v>
      </c>
      <c r="D34" s="47" t="s">
        <v>332</v>
      </c>
      <c r="E34" s="47" t="s">
        <v>4508</v>
      </c>
    </row>
    <row r="35" spans="1:11" ht="72">
      <c r="A35" s="38" t="s">
        <v>4033</v>
      </c>
      <c r="B35" s="47" t="str">
        <f>IFERROR(IFERROR(IFERROR(IFERROR(VLOOKUP(A35,'Climate mitigation'!$E$2:$L$102,8,FALSE),VLOOKUP(A35,'Climate adaptation'!$E$2:$N$107,10,FALSE)),VLOOKUP(A35,Water!$E$2:$M$7,9,FALSE)),VLOOKUP(A35,'Circular economy'!$E$2:$M$22,9,FALSE)),VLOOKUP(A35,Biodiversity!$E$2:$N$3,10,FALSE))</f>
        <v>Fans, compressors, pumps and other equipment used which is covered by Directive 2009/125/EC of the European Parliament and of the Council(205)Directive 2009/125/EC of the European Parliament and of the Council of 21 October 2009 establishing a framework for the setting of ecodesign requirements for energy-related products (OJ L 285, 31.10.2009, p. 10). comply, where relevant, with the top class requirements of the energy label, and with implementing regulations under that Directive and represent the best available technology.</v>
      </c>
      <c r="D35" s="47" t="s">
        <v>338</v>
      </c>
      <c r="E35" s="47" t="s">
        <v>4509</v>
      </c>
      <c r="F35" s="47" t="s">
        <v>4475</v>
      </c>
      <c r="G35" s="47" t="s">
        <v>4510</v>
      </c>
    </row>
    <row r="36" spans="1:11" ht="228">
      <c r="A36" s="38" t="s">
        <v>4034</v>
      </c>
      <c r="B36" s="47" t="str">
        <f>IFERROR(IFERROR(IFERROR(IFERROR(VLOOKUP(A36,'Climate mitigation'!$E$2:$L$102,8,FALSE),VLOOKUP(A36,'Climate adaptation'!$E$2:$N$107,10,FALSE)),VLOOKUP(A36,Water!$E$2:$M$7,9,FALSE)),VLOOKUP(A36,'Circular economy'!$E$2:$M$22,9,FALSE)),VLOOKUP(A36,Biodiversity!$E$2:$N$3,10,FALSE))</f>
        <v>Fans, compressors, pumps and other equipment used which is covered by Directive 2009/125/EC comply, where relevant, with the top class requirements of the energy label, and otherwise comply with implementing regulations under that Directive and represent the best available technology.</v>
      </c>
      <c r="D36" s="47" t="s">
        <v>344</v>
      </c>
      <c r="E36" s="47" t="s">
        <v>4511</v>
      </c>
      <c r="F36" s="47" t="s">
        <v>4512</v>
      </c>
      <c r="G36" s="47" t="s">
        <v>4513</v>
      </c>
      <c r="H36" s="47" t="s">
        <v>4514</v>
      </c>
      <c r="I36" s="47" t="s">
        <v>4515</v>
      </c>
      <c r="J36" s="47" t="s">
        <v>4516</v>
      </c>
      <c r="K36" s="47" t="s">
        <v>4475</v>
      </c>
    </row>
    <row r="37" spans="1:11" ht="72">
      <c r="A37" s="38" t="s">
        <v>4035</v>
      </c>
      <c r="B37" s="47" t="str">
        <f>IFERROR(IFERROR(IFERROR(IFERROR(VLOOKUP(A37,'Climate mitigation'!$E$2:$L$102,8,FALSE),VLOOKUP(A37,'Climate adaptation'!$E$2:$N$107,10,FALSE)),VLOOKUP(A37,Water!$E$2:$M$7,9,FALSE)),VLOOKUP(A37,'Circular economy'!$E$2:$M$22,9,FALSE)),VLOOKUP(A37,Biodiversity!$E$2:$N$3,10,FALSE))</f>
        <v>For air to air heat pumps with rated capacity of 12kW or below, indoor and outdoor sound power levels are below the threshold set out in Commission Regulation (EU) No 206/2012(207)Commission Regulation (EU) No 206/2012 of 6 March 2012 implementing Directive 2009/125/EC of the European Parliament and of the Council with regard to ecodesign requirements for air conditioners and comfort fans (OJ L 72, 10.3.2012, p. 7)..</v>
      </c>
      <c r="D37" s="47" t="s">
        <v>357</v>
      </c>
      <c r="E37" s="47" t="s">
        <v>4517</v>
      </c>
      <c r="F37" s="47" t="s">
        <v>4475</v>
      </c>
      <c r="G37" s="47" t="s">
        <v>4518</v>
      </c>
    </row>
    <row r="38" spans="1:11" ht="228">
      <c r="A38" s="38" t="s">
        <v>4037</v>
      </c>
      <c r="B38" s="47" t="str">
        <f>IFERROR(IFERROR(IFERROR(IFERROR(VLOOKUP(A38,'Climate mitigation'!$E$2:$L$102,8,FALSE),VLOOKUP(A38,'Climate adaptation'!$E$2:$N$107,10,FALSE)),VLOOKUP(A38,Water!$E$2:$M$7,9,FALSE)),VLOOKUP(A38,'Circular economy'!$E$2:$M$22,9,FALSE)),VLOOKUP(A38,Biodiversity!$E$2:$N$3,10,FALSE))</f>
        <v>For the operation of high-enthalpy geothermal energy systems, adequate abatement systems are in place to reduce emission levels in order not to hamper the achievement of air quality limit values set out in Directives 2004/107/EC and 2008/50/EC.</v>
      </c>
      <c r="D38" s="47" t="s">
        <v>363</v>
      </c>
      <c r="E38" s="47" t="s">
        <v>4519</v>
      </c>
      <c r="F38" s="47" t="s">
        <v>4520</v>
      </c>
      <c r="G38" s="47" t="s">
        <v>4521</v>
      </c>
      <c r="H38" s="47" t="s">
        <v>4522</v>
      </c>
      <c r="I38" s="47" t="s">
        <v>4523</v>
      </c>
      <c r="J38" s="47" t="s">
        <v>4524</v>
      </c>
      <c r="K38" s="47" t="s">
        <v>4475</v>
      </c>
    </row>
    <row r="39" spans="1:11" ht="72">
      <c r="A39" s="38" t="s">
        <v>4038</v>
      </c>
      <c r="B39" s="47" t="str">
        <f>IFERROR(IFERROR(IFERROR(IFERROR(VLOOKUP(A39,'Climate mitigation'!$E$2:$L$102,8,FALSE),VLOOKUP(A39,'Climate adaptation'!$E$2:$N$107,10,FALSE)),VLOOKUP(A39,Water!$E$2:$M$7,9,FALSE)),VLOOKUP(A39,'Circular economy'!$E$2:$M$22,9,FALSE)),VLOOKUP(A39,Biodiversity!$E$2:$N$3,10,FALSE))</f>
        <v>Emissions are within or lower than the emission levels associated with the best available techniques (BAT-AEL) ranges set out in the latest relevant best available techniques (BAT) conclusions, including the best available techniques (BAT) conclusions for large combustion plants(213)Implementing Decision (EU) 2017/1442.. No significant cross-media effects occur. For combustion plants with thermal input greater than 1 MW but below the thresholds for the BAT conclusions for large combustion plants to apply, emissions are below the emission limit values set out in Annex II, part 2, to Directive (EU) 2015/2193.</v>
      </c>
      <c r="D39" s="47" t="s">
        <v>368</v>
      </c>
      <c r="E39" s="47" t="s">
        <v>4525</v>
      </c>
    </row>
    <row r="40" spans="1:11" ht="228">
      <c r="A40" s="38" t="s">
        <v>4039</v>
      </c>
      <c r="B40" s="47" t="str">
        <f>IFERROR(IFERROR(IFERROR(IFERROR(VLOOKUP(A40,'Climate mitigation'!$E$2:$L$102,8,FALSE),VLOOKUP(A40,'Climate adaptation'!$E$2:$N$107,10,FALSE)),VLOOKUP(A40,Water!$E$2:$M$7,9,FALSE)),VLOOKUP(A40,'Circular economy'!$E$2:$M$22,9,FALSE)),VLOOKUP(A40,Biodiversity!$E$2:$N$3,10,FALSE))</f>
        <v>For installations falling within the scope of Directive 2010/75/EU, emissions are within or lower than the emission levels associated with the best available techniques (BAT-AEL) ranges set out in the latest relevant best available techniques (BAT) conclusions, including the best available techniques (BAT) conclusions for large combustion plants(214)Implementing Decision (EU) 2017/1442., ensuring at the same time that no significant cross-media effects occur. For combustion plants with thermal input greater than 1 MW but below the thresholds for the BAT conclusions for large combustion plants to apply, emissions are below the emission limit values set out in Annex II, part 2, to Directive (EU) 2015/2193. For plants in zones or parts of zones not complying with the air quality limit values laid down in Directive 2008/50/EC, results of the information exchange(215)The final technology report resulting from the exchange of information with Member States, the industries concerned and non-governmental organisations contains technical information on best available technologies used in medium combustion plants to reduce their environmental impacts, and on the emission levels achievable with best available and emerging technologies and the related costs (version of [adoption date]: https://circabc.europa.eu/ui/group/06f33a94-9829-4eee-b187-21bb783a0fbf/library/9a99a632-9ba8-4cc0-9679-08d929afda59/details)., which are published by the Commission in accordance with Article 6, paragraphs 9 and 10, of Directive (EU) 2015/2193 are taken into account. In case of anaerobic digestion of organic material, where the produced digestate is used as fertiliser or soil improver, either directly or after composting or any other treatment, it meets the requirements for fertilising materials set out in Component Material Categories (CMC) 4 and 5 in Annex II to Regulation (EU) 2019/1009 or national rules on fertilisers or soil improvers for agricultural use. For anaerobic digestion plants treating over 100 tonnes per day, emissions to air and water are within or lower than the emission levels associated with the best available techniques (BAT-AEL) ranges set for anaerobic treatment of waste in the latest relevant best available techniques (BAT) conclusions, including the best available techniques (BAT) conclusions for waste treatment(216)Implementing Decision (EU) 2018/1147.. No significant cross-media effects occur.</v>
      </c>
      <c r="D40" s="47" t="s">
        <v>377</v>
      </c>
      <c r="E40" s="47" t="s">
        <v>4468</v>
      </c>
      <c r="F40" s="47" t="s">
        <v>4526</v>
      </c>
      <c r="G40" s="47" t="s">
        <v>4475</v>
      </c>
      <c r="H40" s="47" t="s">
        <v>4527</v>
      </c>
      <c r="I40" s="47" t="s">
        <v>4528</v>
      </c>
      <c r="J40" s="47" t="s">
        <v>4529</v>
      </c>
      <c r="K40" s="47" t="s">
        <v>4530</v>
      </c>
    </row>
    <row r="41" spans="1:11" ht="132">
      <c r="A41" s="38" t="s">
        <v>4041</v>
      </c>
      <c r="B41" s="47" t="str">
        <f>IFERROR(IFERROR(IFERROR(IFERROR(VLOOKUP(A41,'Climate mitigation'!$E$2:$L$102,8,FALSE),VLOOKUP(A41,'Climate adaptation'!$E$2:$N$107,10,FALSE)),VLOOKUP(A41,Water!$E$2:$M$7,9,FALSE)),VLOOKUP(A41,'Circular economy'!$E$2:$M$22,9,FALSE)),VLOOKUP(A41,Biodiversity!$E$2:$N$3,10,FALSE))</f>
        <v>For the operation of high-enthalpy geothermal energy systems, adequate abatement systems are in place to reduce emission levels in order not to hamper the achievement of air quality limit values set out in Directives 2004/107/EC and 2008/50/EC.</v>
      </c>
      <c r="D41" s="47" t="s">
        <v>386</v>
      </c>
      <c r="E41" s="47" t="s">
        <v>4468</v>
      </c>
      <c r="F41" s="47" t="s">
        <v>4531</v>
      </c>
      <c r="G41" s="47" t="s">
        <v>4475</v>
      </c>
      <c r="H41" s="47" t="s">
        <v>4532</v>
      </c>
      <c r="I41" s="47" t="s">
        <v>4533</v>
      </c>
      <c r="J41" s="47" t="s">
        <v>4534</v>
      </c>
      <c r="K41" s="47" t="s">
        <v>4535</v>
      </c>
    </row>
    <row r="42" spans="1:11" ht="60">
      <c r="A42" s="38" t="s">
        <v>4042</v>
      </c>
      <c r="B42" s="47" t="str">
        <f>IFERROR(IFERROR(IFERROR(IFERROR(VLOOKUP(A42,'Climate mitigation'!$E$2:$L$102,8,FALSE),VLOOKUP(A42,'Climate adaptation'!$E$2:$N$107,10,FALSE)),VLOOKUP(A42,Water!$E$2:$M$7,9,FALSE)),VLOOKUP(A42,'Circular economy'!$E$2:$M$22,9,FALSE)),VLOOKUP(A42,Biodiversity!$E$2:$N$3,10,FALSE))</f>
        <v>Emissions are within or lower than the emission levels associated with the best available techniques (BAT-AEL) ranges set in the latest relevant best available techniques (BAT) conclusions, including the best available techniques (BAT) conclusions for large combustion plants(219)Implementing Decision (EU) 2017/1442.. No significant cross-media effects occur. For combustion plants with thermal input greater than 1 MW but below the thresholds for the BAT conclusions for large combustion plants to apply, emissions are below the emission limit values set out in Annex II, part 2, to Directive (EU) 2015/2193.</v>
      </c>
      <c r="D42" s="47" t="s">
        <v>397</v>
      </c>
      <c r="E42" s="47" t="s">
        <v>4468</v>
      </c>
      <c r="F42" s="47" t="s">
        <v>4536</v>
      </c>
      <c r="G42" s="47" t="s">
        <v>4475</v>
      </c>
      <c r="H42" s="47" t="s">
        <v>4537</v>
      </c>
    </row>
    <row r="43" spans="1:11" ht="216">
      <c r="A43" s="38" t="s">
        <v>4043</v>
      </c>
      <c r="B43" s="47" t="str">
        <f>IFERROR(IFERROR(IFERROR(IFERROR(VLOOKUP(A43,'Climate mitigation'!$E$2:$L$102,8,FALSE),VLOOKUP(A43,'Climate adaptation'!$E$2:$N$107,10,FALSE)),VLOOKUP(A43,Water!$E$2:$M$7,9,FALSE)),VLOOKUP(A43,'Circular economy'!$E$2:$M$22,9,FALSE)),VLOOKUP(A43,Biodiversity!$E$2:$N$3,10,FALSE))</f>
        <v>For installations falling within the scope of Directive 2010/75/EU, emissions are within or lower than the emission levels associated with the best available techniques (BAT-AEL) ranges set out in the latest relevant best available techniques (BAT) conclusions, including the best available techniques (BAT) conclusions for large combustion plants(220)Implementing Decision (EU) 2017/1442., ensuring at the same time that no significant cross-media effects occur. For combustion plants with thermal input greater than 1 MW but below the thresholds for the BAT conclusions for large combustion plants to apply, emissions are below the emission limit values set out in Annex II, part 2, to Directive (EU) 2015/2193. For plants in zones or parts of zones not complying with the air quality limit values laid down in Directive 2008/50/EC, results of the information exchange(221)The final technology report resulting from the exchange of information with Member States, the industries concerned and non-governmental organisations contains technical information on best available technologies used in medium combustion plants to reduce their environmental impacts, and on the emission levels achievable with best available and emerging technologies and the related costs (version of [adoption date]: https://circabc.europa.eu/ui/group/06f33a94-9829-4eee-b187-21bb783a0fbf/library/9a99a632-9ba8-4cc0-9679-08d929afda59/details)., which are published by the Commission in accordance with Article 6, paragraphs 9 and 10 of Directive (EU) 2015/2193 are taken into account. For anaerobic digestion of organic material, where the produced digestate is used as fertiliser or soil improver, either directly or after composting or any other treatment, it meets the requirements for fertilising materials set out in Component Material Categories (CMC) 4 and 5 in Annex II to Regulation (EU) 2019/1009 or national rules on fertilisers or soil improvers for agricultural use. For anaerobic digestion plants treating over 100 tonnes per day, emissions to air and water are within or lower than the emission levels associated with the best available techniques (BAT-AEL) ranges set for anaerobic treatment of waste in the latest relevant best available techniques (BAT) conclusions, including the best available techniques (BAT) conclusions for waste treatment(222)Implementing Decision (EU) 2018/1147.. No significant cross-media effects occur.</v>
      </c>
      <c r="D43" s="47" t="s">
        <v>425</v>
      </c>
      <c r="E43" s="47" t="s">
        <v>4538</v>
      </c>
      <c r="F43" s="47" t="s">
        <v>4539</v>
      </c>
      <c r="G43" s="47" t="s">
        <v>4540</v>
      </c>
    </row>
    <row r="44" spans="1:11" ht="72">
      <c r="A44" s="38" t="s">
        <v>4044</v>
      </c>
      <c r="B44" s="47" t="str">
        <f>IFERROR(IFERROR(IFERROR(IFERROR(VLOOKUP(A44,'Climate mitigation'!$E$2:$L$102,8,FALSE),VLOOKUP(A44,'Climate adaptation'!$E$2:$N$107,10,FALSE)),VLOOKUP(A44,Water!$E$2:$M$7,9,FALSE)),VLOOKUP(A44,'Circular economy'!$E$2:$M$22,9,FALSE)),VLOOKUP(A44,Biodiversity!$E$2:$N$3,10,FALSE))</f>
        <v>Pumps and the kind of equipment used, which is covered by Ecodesign and Energy labelling comply, where relevant, with the top class requirements of the energy label laid down in Regulation (EU) 2017/1369, and with implementing regulations under Directive 2009/125/EC and represent the best available technology.</v>
      </c>
      <c r="D44" s="47" t="s">
        <v>433</v>
      </c>
      <c r="E44" s="47" t="s">
        <v>4541</v>
      </c>
      <c r="F44" s="47" t="s">
        <v>4542</v>
      </c>
      <c r="G44" s="47" t="s">
        <v>4543</v>
      </c>
    </row>
    <row r="45" spans="1:11" ht="144">
      <c r="A45" s="38" t="s">
        <v>4045</v>
      </c>
      <c r="B45" s="47" t="str">
        <f>IFERROR(IFERROR(IFERROR(IFERROR(VLOOKUP(A45,'Climate mitigation'!$E$2:$L$102,8,FALSE),VLOOKUP(A45,'Climate adaptation'!$E$2:$N$107,10,FALSE)),VLOOKUP(A45,Water!$E$2:$M$7,9,FALSE)),VLOOKUP(A45,'Circular economy'!$E$2:$M$22,9,FALSE)),VLOOKUP(A45,Biodiversity!$E$2:$N$3,10,FALSE))</f>
        <v>The activity complies with the criteria set out in Appendix C to this Annex. Non-radioactive emissions are within or lower than the emission levels associated with the best available techniques (BAT-AEL) ranges set out in the best available techniques (BAT) conclusions for large combustion plants. No significant cross-media effects occur. For nuclear power plants greater than 1 MW thermal input but below the thresholds for the BAT conclusions for large combustion plants to apply, emissions are below the emission limit values set out in Annex II, part 2, to Directive (EU) 2015/2193. Radioactive discharges to air, water bodies and ground (soil) comply with individual licence conditions for the specific operations, where applicable, or national threshold values in line with Directive 2013/51/Euratom(229)Council Directive 2013/51/Euratom of 22 October 2013 laying down requirements for the protection of the health of the general public with regard to radioactive substances in water intended for human consumption (OJ L 296, 7.11.2013, p. 12). and Directive 2013/59/Euratom. Spent fuel and radioactive waste is safely and responsibly managed in accordance with Directive 2011/70/Euratom and Directive 2013/59/Euratom. An adequate capacity of interim storage is available for the project, while national plans for disposal are in place to minimise the duration of interim storage, in compliance with the provision of Directive 2011/70/Euratom that considers radioactive waste storage, including long-term storage, as an interim solution, but not an alternative to disposal.</v>
      </c>
      <c r="D45" s="47" t="s">
        <v>445</v>
      </c>
      <c r="E45" s="47" t="s">
        <v>4544</v>
      </c>
      <c r="F45" s="47" t="s">
        <v>4475</v>
      </c>
      <c r="G45" s="47" t="s">
        <v>4545</v>
      </c>
    </row>
    <row r="46" spans="1:11" ht="120">
      <c r="A46" s="38" t="s">
        <v>4046</v>
      </c>
      <c r="B46" s="47" t="str">
        <f>IFERROR(IFERROR(IFERROR(IFERROR(VLOOKUP(A46,'Climate mitigation'!$E$2:$L$102,8,FALSE),VLOOKUP(A46,'Climate adaptation'!$E$2:$N$107,10,FALSE)),VLOOKUP(A46,Water!$E$2:$M$7,9,FALSE)),VLOOKUP(A46,'Circular economy'!$E$2:$M$22,9,FALSE)),VLOOKUP(A46,Biodiversity!$E$2:$N$3,10,FALSE))</f>
        <v>The activity complies with the criteria set out in Appendix C to this Annex. Non-radioactive emissions are within or lower than the emission levels associated with the best available techniques (BAT-AEL) ranges set out in the best available techniques (BAT) conclusions for large combustion plants. No significant cross-media effects occur. For nuclear power plants greater than 1 MW thermal input but below the thresholds for the BAT conclusions for large combustion plants to apply, emissions are below the emission limit values set out in Annex II, part 2, to Directive (EU) 2015/2193. Radioactive discharges to air, water bodies and ground (soil) comply with individual licence conditions for the specific operations, where applicable, or national threshold values in line with Directive 2013/51/Euratom and Directive 2013/59/Euratom. Spent fuel and radioactive waste is safely and responsibly managed in accordance with Directive 2011/70/Euratom and Directive 2013/59/Euratom. An adequate capacity of interim storage is available for the project, while national plans for disposal are in place to minimise the duration of interim storage, in compliance with Directive 2011/70/Euratom that considers radioactive waste storage, including long-term storage, as an interim solution, but not an alternative to disposal.</v>
      </c>
      <c r="D46" s="47" t="s">
        <v>451</v>
      </c>
      <c r="E46" s="47" t="s">
        <v>4546</v>
      </c>
      <c r="F46" s="47" t="s">
        <v>4475</v>
      </c>
      <c r="G46" s="47" t="s">
        <v>4547</v>
      </c>
      <c r="H46" s="47" t="s">
        <v>4548</v>
      </c>
    </row>
    <row r="47" spans="1:11" ht="120">
      <c r="A47" s="38" t="s">
        <v>4047</v>
      </c>
      <c r="B47" s="47" t="str">
        <f>IFERROR(IFERROR(IFERROR(IFERROR(VLOOKUP(A47,'Climate mitigation'!$E$2:$L$102,8,FALSE),VLOOKUP(A47,'Climate adaptation'!$E$2:$N$107,10,FALSE)),VLOOKUP(A47,Water!$E$2:$M$7,9,FALSE)),VLOOKUP(A47,'Circular economy'!$E$2:$M$22,9,FALSE)),VLOOKUP(A47,Biodiversity!$E$2:$N$3,10,FALSE))</f>
        <v>The activity complies with the criteria set out in Appendix C to this Annex. Non-radioactive emissions are within or lower than the emission levels associated with the best available techniques (BAT-AEL) ranges set out in the best available techniques (BAT) conclusions for large combustion plants. No significant cross-media effects occur. For nuclear power plants greater than 1 MW thermal input but below the thresholds for the BAT conclusions for large combustion plants to apply, emissions are below the emission limit values set out in Annex II, part 2, to Directive (EU) 2015/2193. Radioactive discharges to air, water bodies and ground (soil) comply with individual licence conditions for the specific operations, where applicable, or national threshold values in line with Directive 2013/51/Euratom and Directive 2013/59/Euratom. Spent fuel and radioactive waste is safely and responsibly managed in accordance with Directive 2011/70/Euratom and Directive 2013/59/Euratom. An adequate capacity of interim storage is available for the project, while national plans for disposal are in place to minimise the duration of interim storage, in compliance with Directive 2011/70/Euratom that considers radioactive waste storage, including long-term storage, as an interim solution, but not an alternative to disposal.</v>
      </c>
      <c r="D47" s="47" t="s">
        <v>457</v>
      </c>
      <c r="E47" s="47" t="s">
        <v>4549</v>
      </c>
      <c r="F47" s="47" t="s">
        <v>4475</v>
      </c>
      <c r="G47" s="47" t="s">
        <v>4550</v>
      </c>
      <c r="H47" s="47" t="s">
        <v>4551</v>
      </c>
    </row>
    <row r="48" spans="1:11" ht="72">
      <c r="A48" s="38" t="s">
        <v>4048</v>
      </c>
      <c r="B48" s="47" t="str">
        <f>IFERROR(IFERROR(IFERROR(IFERROR(VLOOKUP(A48,'Climate mitigation'!$E$2:$L$102,8,FALSE),VLOOKUP(A48,'Climate adaptation'!$E$2:$N$107,10,FALSE)),VLOOKUP(A48,Water!$E$2:$M$7,9,FALSE)),VLOOKUP(A48,'Circular economy'!$E$2:$M$22,9,FALSE)),VLOOKUP(A48,Biodiversity!$E$2:$N$3,10,FALSE))</f>
        <v>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(BAT) conclusions for large combustion plants. No significant cross-media effects occur. For combustion plants with thermal input greater than 1 MW but below the thresholds for the BAT conclusions for large combustion plants to apply, emissions are below the emission limit values set out in Annex II, part 2, to Directive (EU) 2015/2193.</v>
      </c>
      <c r="D48" s="47" t="s">
        <v>469</v>
      </c>
      <c r="E48" s="47" t="s">
        <v>4552</v>
      </c>
    </row>
    <row r="49" spans="1:13" ht="60">
      <c r="A49" s="38" t="s">
        <v>4049</v>
      </c>
      <c r="B49" s="47" t="str">
        <f>IFERROR(IFERROR(IFERROR(IFERROR(VLOOKUP(A49,'Climate mitigation'!$E$2:$L$102,8,FALSE),VLOOKUP(A49,'Climate adaptation'!$E$2:$N$107,10,FALSE)),VLOOKUP(A49,Water!$E$2:$M$7,9,FALSE)),VLOOKUP(A49,'Circular economy'!$E$2:$M$22,9,FALSE)),VLOOKUP(A49,Biodiversity!$E$2:$N$3,10,FALSE))</f>
        <v>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(BAT) conclusions for large combustion plants. No significant cross-media effects occur. For combustion plants with thermal input greater than 1 MW but below the thresholds for the BAT conclusions for large combustion plants to apply, emissions are below the emission limit values set out in Annex II, part 2, to Directive (EU) 2015/2193.</v>
      </c>
      <c r="D49" s="47" t="s">
        <v>481</v>
      </c>
      <c r="E49" s="47" t="s">
        <v>4553</v>
      </c>
    </row>
    <row r="50" spans="1:13" ht="108">
      <c r="A50" s="38" t="s">
        <v>4050</v>
      </c>
      <c r="B50" s="47" t="str">
        <f>IFERROR(IFERROR(IFERROR(IFERROR(VLOOKUP(A50,'Climate mitigation'!$E$2:$L$102,8,FALSE),VLOOKUP(A50,'Climate adaptation'!$E$2:$N$107,10,FALSE)),VLOOKUP(A50,Water!$E$2:$M$7,9,FALSE)),VLOOKUP(A50,'Circular economy'!$E$2:$M$22,9,FALSE)),VLOOKUP(A50,Biodiversity!$E$2:$N$3,10,FALSE))</f>
        <v>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(BAT) conclusions for large combustion plants. No significant cross-media effects occur. For combustion plants with thermal input greater than 1 MW but below the thresholds for the BAT conclusions for large combustion plants to apply, emissions are below the emission limit values set out in Annex II, part 2, to Directive (EU) 2015/2193.</v>
      </c>
      <c r="D50" s="47" t="s">
        <v>490</v>
      </c>
      <c r="E50" s="47" t="s">
        <v>4555</v>
      </c>
    </row>
    <row r="51" spans="1:13" ht="96">
      <c r="A51" s="38" t="s">
        <v>4053</v>
      </c>
      <c r="B51" s="47" t="str">
        <f>IFERROR(IFERROR(IFERROR(IFERROR(VLOOKUP(A51,'Climate mitigation'!$E$2:$L$102,8,FALSE),VLOOKUP(A51,'Climate adaptation'!$E$2:$N$107,10,FALSE)),VLOOKUP(A51,Water!$E$2:$M$7,9,FALSE)),VLOOKUP(A51,'Circular economy'!$E$2:$M$22,9,FALSE)),VLOOKUP(A51,Biodiversity!$E$2:$N$3,10,FALSE))</f>
        <v>Discharges to receiving waters meet the requirements laid down in Council Directive 91/271/EEC(236)Council Directive 91/271/EEC of 21 May 1991 concerning urban waste-water treatment (OJ L 135, 30.5.1991, p. 40). or as required by national provisions stating maximum permissible pollutant levels from discharges to receiving waters. Appropriate measures have been implemented to avoid and mitigate excessive storm water overflows from the waste water collection system, which may include nature-based solutions, separate storm water collection systems, retention tanks and treatment of the first flush. Sewage sludge is used in accordance with Council Directive 86/278/EEC(237)Council Directive 86/278/EEC of 12 June 1986 on the protection of the environment, and in particular of the soil, when sewage sludge is used in agriculture (OJ L 181, 4.7.1986, p. 6). or as required by national law relating to the spreading of sludge on the soil or any other application of sludge on and in the soil.</v>
      </c>
      <c r="D51" s="47" t="s">
        <v>497</v>
      </c>
      <c r="E51" s="47" t="s">
        <v>4554</v>
      </c>
    </row>
    <row r="52" spans="1:13" ht="72">
      <c r="A52" s="38" t="s">
        <v>4054</v>
      </c>
      <c r="B52" s="47" t="str">
        <f>IFERROR(IFERROR(IFERROR(IFERROR(VLOOKUP(A52,'Climate mitigation'!$E$2:$L$102,8,FALSE),VLOOKUP(A52,'Climate adaptation'!$E$2:$N$107,10,FALSE)),VLOOKUP(A52,Water!$E$2:$M$7,9,FALSE)),VLOOKUP(A52,'Circular economy'!$E$2:$M$22,9,FALSE)),VLOOKUP(A52,Biodiversity!$E$2:$N$3,10,FALSE))</f>
        <v>Discharges to receiving waters meet the requirements laid down in Directive 91/271/EEC or as required by national provisions stating maximum permissible pollutant levels from discharges to receiving waters. Appropriate measures have been implemented to avoid and mitigate excessive storm water overflows from the waste water collection system, which may include nature-based solutions, separate storm water collection systems, retention tanks and treatment of the first flush. Sewage sludge is used in accordance with Directive 86/278/EEC or as required by national law relating to the spreading of sludge on the soil or any other application of sludge on and in the soil.</v>
      </c>
      <c r="D52" s="47" t="s">
        <v>504</v>
      </c>
      <c r="E52" s="47" t="s">
        <v>4556</v>
      </c>
      <c r="F52" s="47" t="s">
        <v>4557</v>
      </c>
    </row>
    <row r="53" spans="1:13" ht="168">
      <c r="A53" s="38" t="s">
        <v>4056</v>
      </c>
      <c r="B53" s="47" t="str">
        <f>IFERROR(IFERROR(IFERROR(IFERROR(VLOOKUP(A53,'Climate mitigation'!$E$2:$L$102,8,FALSE),VLOOKUP(A53,'Climate adaptation'!$E$2:$N$107,10,FALSE)),VLOOKUP(A53,Water!$E$2:$M$7,9,FALSE)),VLOOKUP(A53,'Circular economy'!$E$2:$M$22,9,FALSE)),VLOOKUP(A53,Biodiversity!$E$2:$N$3,10,FALSE))</f>
        <v>Emissions are within or lower than the emission levels associated with the best available techniques (BAT-AEL) ranges set for anaerobic treatment of waste in the latest relevant best available techniques (BAT) conclusions, including the best available techniques (BAT) conclusions for waste treatment(240)Implementing Decision (EU) 2018/1147.. No significant cross-media effects occur. Where the resulting digestate is intended for use as fertiliser or soil improver, its nitrogen content (with tolerance level ±25 %) is communicated to the buyer or the entity in charge of taking off the digestate.</v>
      </c>
      <c r="D53" s="47" t="s">
        <v>518</v>
      </c>
      <c r="E53" s="47" t="s">
        <v>4558</v>
      </c>
      <c r="F53" s="47" t="s">
        <v>4559</v>
      </c>
      <c r="G53" s="47" t="s">
        <v>4560</v>
      </c>
      <c r="H53" s="47" t="s">
        <v>4561</v>
      </c>
    </row>
    <row r="54" spans="1:13" ht="96">
      <c r="A54" s="38" t="s">
        <v>4057</v>
      </c>
      <c r="B54" s="47" t="str">
        <f>IFERROR(IFERROR(IFERROR(IFERROR(VLOOKUP(A54,'Climate mitigation'!$E$2:$L$102,8,FALSE),VLOOKUP(A54,'Climate adaptation'!$E$2:$N$107,10,FALSE)),VLOOKUP(A54,Water!$E$2:$M$7,9,FALSE)),VLOOKUP(A54,'Circular economy'!$E$2:$M$22,9,FALSE)),VLOOKUP(A54,Biodiversity!$E$2:$N$3,10,FALSE))</f>
        <v>For anaerobic digestion plants treating over 100 tonnes per day, emissions to air and water are within or lower than the emission levels associated with the best available techniques (BAT-AEL) ranges set for anaerobic treatment of waste in the latest relevant best available techniques (BAT) conclusions, including the best available techniques (BAT) conclusions for waste treatment(243)Implementing Decision (EU) 2018/1147.. No significant cross-media effects occur. The produced digestate meets the requirements for fertilising materials set out in Component Material Categories (CMC) 4 and 5 for digestate or CMC 3 for compost, as applicable, in Annex II to Regulation (EU) 2019/1009, or national rules on fertilisers or soil improvers for agricultural use The Nitrogen content (with tolerance level ±25%) of the digestate used as fertiliser or soil improver is communicated to the buyer or the entity in charge of taking off the digestate.</v>
      </c>
      <c r="D54" s="47" t="s">
        <v>526</v>
      </c>
      <c r="E54" s="47" t="s">
        <v>4560</v>
      </c>
      <c r="F54" s="47" t="s">
        <v>4562</v>
      </c>
      <c r="G54" s="47" t="s">
        <v>4563</v>
      </c>
    </row>
    <row r="55" spans="1:13" ht="72">
      <c r="A55" s="38" t="s">
        <v>4058</v>
      </c>
      <c r="B55" s="47" t="str">
        <f>IFERROR(IFERROR(IFERROR(IFERROR(VLOOKUP(A55,'Climate mitigation'!$E$2:$L$102,8,FALSE),VLOOKUP(A55,'Climate adaptation'!$E$2:$N$107,10,FALSE)),VLOOKUP(A55,Water!$E$2:$M$7,9,FALSE)),VLOOKUP(A55,'Circular economy'!$E$2:$M$22,9,FALSE)),VLOOKUP(A55,Biodiversity!$E$2:$N$3,10,FALSE))</f>
        <v>For composting plants treating over 75 tonnes per day, emissions to air and water are within or lower than the emission levels associated with the best available techniques (BAT-AEL) ranges set out for aerobic treatment of waste in the latest relevant best available techniques (BAT) conclusions, including the best available techniques (BAT) conclusions for waste treatment(245)Implementing Decision (EU) 2018/1147.. No significant cross-media effects occur. The site has a system in place that prevents leachate reaching groundwater. The compost produced meets the requirements for fertilising materials set out in Component Material Category 3 in Annex II to Regulation (EU) 2019/1009 or national rules on fertilisers or soil improvers for agricultural use.</v>
      </c>
      <c r="D55" s="47" t="s">
        <v>534</v>
      </c>
      <c r="E55" s="47" t="s">
        <v>4564</v>
      </c>
    </row>
    <row r="56" spans="1:13" ht="36">
      <c r="A56" s="38" t="s">
        <v>4060</v>
      </c>
      <c r="B56" s="47" t="str">
        <f>IFERROR(IFERROR(IFERROR(IFERROR(VLOOKUP(A56,'Climate mitigation'!$E$2:$L$102,8,FALSE),VLOOKUP(A56,'Climate adaptation'!$E$2:$N$107,10,FALSE)),VLOOKUP(A56,Water!$E$2:$M$7,9,FALSE)),VLOOKUP(A56,'Circular economy'!$E$2:$M$22,9,FALSE)),VLOOKUP(A56,Biodiversity!$E$2:$N$3,10,FALSE))</f>
        <v>The permanent closure and remediation as well as the after-care of old landfills, where the landfill gas capture system is installed, are carried out in accordance with the following rules: general requirements set out in Annex I to Directive 1999/31/EC; control and monitoring procedures set out in Annex III to that Directive.</v>
      </c>
      <c r="D56" s="47" t="s">
        <v>548</v>
      </c>
      <c r="E56" s="47" t="s">
        <v>4468</v>
      </c>
      <c r="F56" s="47" t="s">
        <v>4564</v>
      </c>
    </row>
    <row r="57" spans="1:13" ht="180">
      <c r="A57" s="38" t="s">
        <v>4062</v>
      </c>
      <c r="B57" s="47" t="str">
        <f>IFERROR(IFERROR(IFERROR(IFERROR(VLOOKUP(A57,'Climate mitigation'!$E$2:$L$102,8,FALSE),VLOOKUP(A57,'Climate adaptation'!$E$2:$N$107,10,FALSE)),VLOOKUP(A57,Water!$E$2:$M$7,9,FALSE)),VLOOKUP(A57,'Circular economy'!$E$2:$M$22,9,FALSE)),VLOOKUP(A57,Biodiversity!$E$2:$N$3,10,FALSE))</f>
        <v>The activity complies with Directive 2009/31/EC.</v>
      </c>
      <c r="D57" s="47" t="s">
        <v>555</v>
      </c>
      <c r="E57" s="47" t="s">
        <v>4565</v>
      </c>
      <c r="F57" s="47" t="s">
        <v>4566</v>
      </c>
      <c r="G57" s="47" t="s">
        <v>4567</v>
      </c>
      <c r="H57" s="47" t="s">
        <v>4568</v>
      </c>
      <c r="I57" s="47" t="s">
        <v>4569</v>
      </c>
      <c r="J57" s="47" t="s">
        <v>4570</v>
      </c>
      <c r="K57" s="47" t="s">
        <v>4571</v>
      </c>
    </row>
    <row r="58" spans="1:13" ht="132">
      <c r="A58" s="38" t="s">
        <v>4063</v>
      </c>
      <c r="B58" s="47" t="str">
        <f>IFERROR(IFERROR(IFERROR(IFERROR(VLOOKUP(A58,'Climate mitigation'!$E$2:$L$102,8,FALSE),VLOOKUP(A58,'Climate adaptation'!$E$2:$N$107,10,FALSE)),VLOOKUP(A58,Water!$E$2:$M$7,9,FALSE)),VLOOKUP(A58,'Circular economy'!$E$2:$M$22,9,FALSE)),VLOOKUP(A58,Biodiversity!$E$2:$N$3,10,FALSE))</f>
        <v>Engines for the propulsion of railway locomotives (RLL) and engines for the propulsion of railcars (RLR) comply with emission limits set out in Annex II to Regulation (EU) 2016/1628 of the European Parliament and of the Council(252)Regulation (EU) 2016/1628 of the European Parliament and of the Council of 14 September 2016 on requirements relating to gaseous and particulate pollutant emission limits and type-approval for internal combustion engines for non-road mobile machinery, amending Regulations (EU) No 1024/2012 and (EU) No 167/2013, and amending and repealing Directive 97/68/EC (OJ L 252, 16.9.2016, p. 53)..</v>
      </c>
      <c r="D58" s="47" t="s">
        <v>564</v>
      </c>
      <c r="E58" s="47" t="s">
        <v>4572</v>
      </c>
      <c r="F58" s="47" t="s">
        <v>4573</v>
      </c>
      <c r="G58" s="47" t="s">
        <v>4574</v>
      </c>
      <c r="H58" s="47" t="s">
        <v>4575</v>
      </c>
      <c r="I58" s="47" t="s">
        <v>4576</v>
      </c>
      <c r="J58" s="47" t="s">
        <v>4570</v>
      </c>
      <c r="K58" s="47" t="s">
        <v>4571</v>
      </c>
    </row>
    <row r="59" spans="1:13" ht="132">
      <c r="A59" s="38" t="s">
        <v>2746</v>
      </c>
      <c r="B59" s="47" t="str">
        <f>IFERROR(IFERROR(IFERROR(IFERROR(VLOOKUP(A59,'Climate mitigation'!$E$2:$L$102,8,FALSE),VLOOKUP(A59,'Climate adaptation'!$E$2:$N$107,10,FALSE)),VLOOKUP(A59,Water!$E$2:$M$7,9,FALSE)),VLOOKUP(A59,'Circular economy'!$E$2:$M$22,9,FALSE)),VLOOKUP(A59,Biodiversity!$E$2:$N$3,10,FALSE))</f>
        <v>Engines for the propulsion of railway locomotives (RLL) and engines for the propulsion of railcars (RLR) comply with emission limits set out in Annex II to Regulation (EU) 2016/1628.</v>
      </c>
      <c r="D59" s="47" t="s">
        <v>573</v>
      </c>
      <c r="E59" s="47" t="s">
        <v>4468</v>
      </c>
      <c r="F59" s="47" t="s">
        <v>4572</v>
      </c>
      <c r="G59" s="47" t="s">
        <v>4573</v>
      </c>
      <c r="H59" s="47" t="s">
        <v>4574</v>
      </c>
      <c r="I59" s="47" t="s">
        <v>4575</v>
      </c>
      <c r="J59" s="47" t="s">
        <v>4568</v>
      </c>
      <c r="K59" s="47" t="s">
        <v>4569</v>
      </c>
      <c r="L59" s="47" t="s">
        <v>4570</v>
      </c>
      <c r="M59" s="47" t="s">
        <v>4571</v>
      </c>
    </row>
    <row r="60" spans="1:13" ht="60">
      <c r="A60" s="38" t="s">
        <v>4064</v>
      </c>
      <c r="B60" s="47" t="str">
        <f>IFERROR(IFERROR(IFERROR(IFERROR(VLOOKUP(A60,'Climate mitigation'!$E$2:$L$102,8,FALSE),VLOOKUP(A60,'Climate adaptation'!$E$2:$N$107,10,FALSE)),VLOOKUP(A60,Water!$E$2:$M$7,9,FALSE)),VLOOKUP(A60,'Circular economy'!$E$2:$M$22,9,FALSE)),VLOOKUP(A60,Biodiversity!$E$2:$N$3,10,FALSE))</f>
        <v>For road vehicles of categories M, tyres comply with external rolling noise requirements in the highest populated class and with Rolling Resistance Coefficient (influencing the vehicle energy efficiency) in the highest two populated classes as set out in Regulation (EU) 2020/740 and as can be verified from the European Product Registry for Energy Labelling (EPREL). Where applicable, vehicles comply with the requirements of the most recent applicable stage of the Euro VI heavy duty emission type-approval set out in accordance with Regulation (EC) No 595/2009.</v>
      </c>
      <c r="D60" s="47" t="s">
        <v>582</v>
      </c>
      <c r="E60" s="47" t="s">
        <v>4577</v>
      </c>
    </row>
    <row r="61" spans="1:13" ht="168">
      <c r="A61" s="38" t="s">
        <v>4066</v>
      </c>
      <c r="B61" s="47" t="str">
        <f>IFERROR(IFERROR(IFERROR(IFERROR(VLOOKUP(A61,'Climate mitigation'!$E$2:$L$102,8,FALSE),VLOOKUP(A61,'Climate adaptation'!$E$2:$N$107,10,FALSE)),VLOOKUP(A61,Water!$E$2:$M$7,9,FALSE)),VLOOKUP(A61,'Circular economy'!$E$2:$M$22,9,FALSE)),VLOOKUP(A61,Biodiversity!$E$2:$N$3,10,FALSE))</f>
        <v>Vehicles comply with the requirements of the most recent applicable stage of the Euro 6 light-duty emission type-approval(263)Commission Regulation (EU) 2018/1832 of 5 November 2018 amending Directive 2007/46/EC of the European Parliament and of the Council, Commission Regulation (EC) No 692/2008 and Commission Regulation (EU) 2017/1151 for the purpose of improving the emission type approval tests and procedures for light passenger and commercial vehicles, including those for in-service conformity and real-driving emissions and introducing devices for monitoring the consumption of fuel and electric energy (OJ L 301, 27.11.2018, p. 1). set out in accordance with Regulation (EC) No. 715/2007. Vehicles comply with the emission thresholds for clean light-duty vehicles set out in Table 2 of the Annex to Directive 2009/33/EC of the European Parliament and of the Council(264)Directive 2009/33/EC of the European Parliament and of the Council of 23 April 2009 on the promotion of clean and energy-efficient road transport vehicles (OJ L 120, 15.5.2009, p. 5).. For road vehicles of categories M and N, tyres comply with external rolling noise requirements in the highest populated class and with Rolling Resistance Coefficient (influencing the vehicle energy efficiency) in the highest two populated classes as set out in Regulation (EU) 2020/740 and as can be verified from the European Product Registry for Energy Labelling (EPREL). Vehicles comply with Regulation (EU) No 540/2014 of the European Parliament and of the Council(265)Regulation (EU) No 540/2014 of the European Parliament and of the Council of 16 April 2014 on the sound level of motor vehicles and of replacement silencing systems, and amending Directive 2007/46/EC and repealing Directive 70/157/EEC (OJ L 158, 27.5.2014, p. 131)..</v>
      </c>
      <c r="D61" s="47" t="s">
        <v>589</v>
      </c>
      <c r="E61" s="47" t="s">
        <v>4578</v>
      </c>
      <c r="F61" s="47" t="s">
        <v>4579</v>
      </c>
    </row>
    <row r="62" spans="1:13" ht="96">
      <c r="A62" s="38" t="s">
        <v>4067</v>
      </c>
      <c r="B62" s="47" t="str">
        <f>IFERROR(IFERROR(IFERROR(IFERROR(VLOOKUP(A62,'Climate mitigation'!$E$2:$L$102,8,FALSE),VLOOKUP(A62,'Climate adaptation'!$E$2:$N$107,10,FALSE)),VLOOKUP(A62,Water!$E$2:$M$7,9,FALSE)),VLOOKUP(A62,'Circular economy'!$E$2:$M$22,9,FALSE)),VLOOKUP(A62,Biodiversity!$E$2:$N$3,10,FALSE))</f>
        <v>For road vehicles of categories M and N, tyres comply with external rolling noise requirements in the highest populated class and with Rolling Resistance Coefficient (influencing the vehicle energy efficiency) in the highest two populated classes as set out in Regulation (EU) 2020/740 and as can be verified from the European Product Registry for Energy Labelling (EPREL). Vehicles comply with the requirements of the most recent applicable stage of the Euro VI heavy duty emission type-approval(273)Commission Regulation (EU) No 582/2011 of 25 May 2011 implementing and amending Regulation (EC) No 595/2009 of the European Parliament and of the Council with respect to emissions from heavy duty vehicles (Euro VI) and amending Annexes I and III to Directive 2007/46/EC of the European Parliament and of the Council (OJ L 167, 25.6.2011, p. 1). set out in accordance with Regulation (EC) No 595/2009. Vehicles comply with Regulation (EU) No 540/2014.</v>
      </c>
      <c r="D62" s="47" t="s">
        <v>598</v>
      </c>
      <c r="E62" s="47" t="s">
        <v>4580</v>
      </c>
      <c r="F62" s="47" t="s">
        <v>4581</v>
      </c>
    </row>
    <row r="63" spans="1:13" ht="36">
      <c r="A63" s="38" t="s">
        <v>4068</v>
      </c>
      <c r="B63" s="47" t="str">
        <f>IFERROR(IFERROR(IFERROR(IFERROR(VLOOKUP(A63,'Climate mitigation'!$E$2:$L$102,8,FALSE),VLOOKUP(A63,'Climate adaptation'!$E$2:$N$107,10,FALSE)),VLOOKUP(A63,Water!$E$2:$M$7,9,FALSE)),VLOOKUP(A63,'Circular economy'!$E$2:$M$22,9,FALSE)),VLOOKUP(A63,Biodiversity!$E$2:$N$3,10,FALSE))</f>
        <v>Engines in vessels comply with emission limits set out in Annex II to Regulation (EU) 2016/1628 (including vessels meeting those limits without type-approved solutions such as through after-treatment).</v>
      </c>
      <c r="D63" s="47" t="s">
        <v>607</v>
      </c>
      <c r="E63" s="47" t="s">
        <v>4468</v>
      </c>
      <c r="F63" s="47" t="s">
        <v>4581</v>
      </c>
    </row>
    <row r="64" spans="1:13" ht="36">
      <c r="A64" s="38" t="s">
        <v>4069</v>
      </c>
      <c r="B64" s="47" t="str">
        <f>IFERROR(IFERROR(IFERROR(IFERROR(VLOOKUP(A64,'Climate mitigation'!$E$2:$L$102,8,FALSE),VLOOKUP(A64,'Climate adaptation'!$E$2:$N$107,10,FALSE)),VLOOKUP(A64,Water!$E$2:$M$7,9,FALSE)),VLOOKUP(A64,'Circular economy'!$E$2:$M$22,9,FALSE)),VLOOKUP(A64,Biodiversity!$E$2:$N$3,10,FALSE))</f>
        <v>Engines in vessels comply with emission limits set out in Annex II to Regulation (EU) 2016/1628 (including vessels meeting those limits without type-approved solutions such as through after-treatment).</v>
      </c>
      <c r="D64" s="47" t="s">
        <v>615</v>
      </c>
      <c r="E64" s="47" t="s">
        <v>4581</v>
      </c>
    </row>
    <row r="65" spans="1:8" ht="180">
      <c r="A65" s="38" t="s">
        <v>4070</v>
      </c>
      <c r="B65" s="47" t="str">
        <f>IFERROR(IFERROR(IFERROR(IFERROR(VLOOKUP(A65,'Climate mitigation'!$E$2:$L$102,8,FALSE),VLOOKUP(A65,'Climate adaptation'!$E$2:$N$107,10,FALSE)),VLOOKUP(A65,Water!$E$2:$M$7,9,FALSE)),VLOOKUP(A65,'Circular economy'!$E$2:$M$22,9,FALSE)),VLOOKUP(A65,Biodiversity!$E$2:$N$3,10,FALSE))</f>
        <v>The activity complies with the criteria set out in Appendix C to this Annex. Engines in vessels comply with emission limits set out in Annex II to Regulation (EU) 2016/1628 (including vessels meeting those limits without type-approved solutions such as through after-treatment).</v>
      </c>
      <c r="D65" s="47" t="s">
        <v>622</v>
      </c>
      <c r="E65" s="47" t="s">
        <v>4468</v>
      </c>
      <c r="F65" s="47" t="s">
        <v>4582</v>
      </c>
      <c r="G65" s="47" t="s">
        <v>4583</v>
      </c>
    </row>
    <row r="66" spans="1:8" ht="180">
      <c r="A66" s="38" t="s">
        <v>4071</v>
      </c>
      <c r="B66" s="47" t="str">
        <f>IFERROR(IFERROR(IFERROR(IFERROR(VLOOKUP(A66,'Climate mitigation'!$E$2:$L$102,8,FALSE),VLOOKUP(A66,'Climate adaptation'!$E$2:$N$107,10,FALSE)),VLOOKUP(A66,Water!$E$2:$M$7,9,FALSE)),VLOOKUP(A66,'Circular economy'!$E$2:$M$22,9,FALSE)),VLOOKUP(A66,Biodiversity!$E$2:$N$3,10,FALSE))</f>
        <v>As regards the reduction of sulphur oxides emissions and particulate matters, vessels comply with Directive (EU) 2016/802 of the European Parliament and of the Council(291)Directive (EU) 2016/802 of the European Parliament and of the Council of 11 May 2016 relating to a reduction in the sulphur content of certain liquid fuels (OJ L 132, 21.5.2016, p. 58)., and with Regulation 14(292)(Version of [adoption date]: http://www.imo.org/en/OurWork/Environment/PollutionPrevention/AirPollution/Pages/Sulphur-oxides- (SOx)-%E2%80%93-Regulation-14.aspx). of Annex VI to the IMO MARPOL Convention. Sulphur in fuel content does not exceed 0,5 % in mass (the global sulphur limit) and 0,1 % in mass in emission control area (ECA) for sulphur oxides designated in the North and Baltic Seas as well as in the Mediterranean Sea (as of 2025) by the IMO(293)As regards the extension of the requirements applying in Emission Control Area to other Union seas, countries bordering the Mediterranean Sea are discussing the creation of relevant ECA under the legal framework of the Barcelona Convention.. As regards nitrogen oxides (NOx) emissions, vessels comply with Regulation 13(294)(Version of [adoption date]: http://www.imo.org/en/OurWork/Environment/PollutionPrevention/AirPollution/Pages/Nitrogenoxides-(NOx)-–-Regulation-13.aspx). of Annex VI to IMO MARPOL Convention. Tier II NOx requirement applies to ships constructed after 2011. Only while operating in NOx emission control areas established under IMO rules, ships constructed after 1 January 2016 comply with stricter engine requirements (Tier III) reducing NOx emissions(295)In Union seas, the requirement is applicable as of 2021 in the Baltic and North Seas.. Discharges of black and grey water comply with Annex IV to the IMO MARPOL Convention. Measures are in place to minimise toxicity of anti-fouling paint and biocides as laid down in Regulation (EU) No 528/2012.</v>
      </c>
      <c r="D66" s="47" t="s">
        <v>630</v>
      </c>
      <c r="E66" s="47" t="s">
        <v>4468</v>
      </c>
      <c r="F66" s="47" t="s">
        <v>4582</v>
      </c>
      <c r="G66" s="47" t="s">
        <v>4584</v>
      </c>
    </row>
    <row r="67" spans="1:8" ht="156">
      <c r="A67" s="38" t="s">
        <v>4072</v>
      </c>
      <c r="B67" s="47" t="str">
        <f>IFERROR(IFERROR(IFERROR(IFERROR(VLOOKUP(A67,'Climate mitigation'!$E$2:$L$102,8,FALSE),VLOOKUP(A67,'Climate adaptation'!$E$2:$N$107,10,FALSE)),VLOOKUP(A67,Water!$E$2:$M$7,9,FALSE)),VLOOKUP(A67,'Circular economy'!$E$2:$M$22,9,FALSE)),VLOOKUP(A67,Biodiversity!$E$2:$N$3,10,FALSE))</f>
        <v>As regards the reduction of sulphur oxides emissions and particulate matters, vessels comply with Directive (EU) 2016/802, and with Regulation 14 of Annex VI to the IMO MARPOL Convention. Sulphur in fuel content does not exceed 0,50 % in mass (the global sulphur limit) and 0,10 % in mass in emission control area (ECA) for sulphur oxides designated in the North and Baltic Seas as well as in the Mediterranean Sea (as of 2025) by the IMO(311)As regards the extension of the requirements applying in Emission Control Area to other Union seas, countries bordering the Mediterranean Sea are discussing the creation of relevant ECA under the legal framework of the Barcelona Convention.. As regards nitrogen oxides (NOx) emissions, vessels comply with Regulation 13 of Annex VI to IMO MARPOL Convention. Tier II NOx requirement applies to ships constructed after 2011. Only while operating in NOx emission control areas established under IMO rules, ships constructed after 1 January 2016 comply with stricter engine requirements (Tier III) reducing NOx emissions(312)In Union seas, the requirement is applicable as of 2021 in the Baltic and North Seas.. Discharges of black and grey water comply with Annex IV to the IMO MARPOL Convention. Measures are in place to minimise toxicity of anti-fouling paint and biocides as laid down in Regulation (EU) No 528/2012.</v>
      </c>
      <c r="D67" s="47" t="s">
        <v>645</v>
      </c>
      <c r="E67" s="47" t="s">
        <v>4585</v>
      </c>
      <c r="F67" s="47" t="s">
        <v>4586</v>
      </c>
      <c r="G67" s="47" t="s">
        <v>4587</v>
      </c>
      <c r="H67" s="47" t="s">
        <v>4588</v>
      </c>
    </row>
    <row r="68" spans="1:8" ht="132">
      <c r="A68" s="38" t="s">
        <v>4073</v>
      </c>
      <c r="B68" s="47" t="str">
        <f>IFERROR(IFERROR(IFERROR(IFERROR(VLOOKUP(A68,'Climate mitigation'!$E$2:$L$102,8,FALSE),VLOOKUP(A68,'Climate adaptation'!$E$2:$N$107,10,FALSE)),VLOOKUP(A68,Water!$E$2:$M$7,9,FALSE)),VLOOKUP(A68,'Circular economy'!$E$2:$M$22,9,FALSE)),VLOOKUP(A68,Biodiversity!$E$2:$N$3,10,FALSE))</f>
        <v>The activity complies with the criteria set out in Appendix C to this Annex. As regards the reduction of sulphur oxides emissions and particulate matters, vessels comply with Directive (EU) 2016/802, and with Regulation 14 of Annex VI to the IMO MARPOL Convention. Sulphur in fuel content does not exceed 0,50 % in mass (the global sulphur limit) and 0,10 % in mass in emission control area (ECA) for sulphur oxides designated in the North and Baltic Seas as well as in the Mediterranean Sea (as of 2025) by the IMO(318)As regards the extension of the requirements applying in Emission Control Area to other Union seas, countries bordering the Mediterranean Sea are discussing the creation of relevant ECA under the legal framework of the Barcelona Convention.. As regards nitrogen oxides (NOx) emissions, vessels comply with Regulation 13 of Annex VI to IMO MARPOL Convention. Tier II NOx requirement applies to ships constructed after 2011. Only while operating in NOx emission control areas established under IMO rules, ships constructed after 1 January 2016 comply with stricter engine requirements (Tier III) reducing NOx emissions(319)In Union seas, the requirement is applicable as of 2021 in the Baltic and North Seas.. Discharges of black and grey water comply with Annex IV to the IMO MARPOL Convention. Measures are in place to minimise toxicity of anti-fouling paint and biocides as laid down in Regulation (EU) No 528/2012. .</v>
      </c>
      <c r="D68" s="47" t="s">
        <v>655</v>
      </c>
      <c r="E68" s="47" t="s">
        <v>4585</v>
      </c>
      <c r="F68" s="47" t="s">
        <v>4589</v>
      </c>
      <c r="G68" s="47" t="s">
        <v>4588</v>
      </c>
    </row>
    <row r="69" spans="1:8" ht="84">
      <c r="A69" s="38" t="s">
        <v>4074</v>
      </c>
      <c r="B69" s="47" t="str">
        <f>IFERROR(IFERROR(IFERROR(IFERROR(VLOOKUP(A69,'Climate mitigation'!$E$2:$L$102,8,FALSE),VLOOKUP(A69,'Climate adaptation'!$E$2:$N$107,10,FALSE)),VLOOKUP(A69,Water!$E$2:$M$7,9,FALSE)),VLOOKUP(A69,'Circular economy'!$E$2:$M$22,9,FALSE)),VLOOKUP(A69,Biodiversity!$E$2:$N$3,10,FALSE))</f>
        <v>Measures are taken to reduce noise, dust and pollutant emissions during construction or maintenance works.</v>
      </c>
      <c r="D69" s="47" t="s">
        <v>663</v>
      </c>
      <c r="E69" s="47" t="s">
        <v>4585</v>
      </c>
      <c r="F69" s="47" t="s">
        <v>4590</v>
      </c>
      <c r="G69" s="47" t="s">
        <v>4591</v>
      </c>
    </row>
    <row r="70" spans="1:8" ht="84">
      <c r="A70" s="38" t="s">
        <v>4075</v>
      </c>
      <c r="B70" s="47" t="str">
        <f>IFERROR(IFERROR(IFERROR(IFERROR(VLOOKUP(A70,'Climate mitigation'!$E$2:$L$102,8,FALSE),VLOOKUP(A70,'Climate adaptation'!$E$2:$N$107,10,FALSE)),VLOOKUP(A70,Water!$E$2:$M$7,9,FALSE)),VLOOKUP(A70,'Circular economy'!$E$2:$M$22,9,FALSE)),VLOOKUP(A70,Biodiversity!$E$2:$N$3,10,FALSE))</f>
        <v>Where appropriate, given the sensitivity of the area affected, in particular in terms of the size of population affected, noise and vibrations from use of infrastructure are mitigated by introducing open trenches, wall barriers, or other measures and they comply with Directive 2002/49/EC of the European Parliament and of the Council(331)Directive 2002/49/EC of the European Parliament and of the Council of 25 June 2002 relating to the assessment and management of environmental noise - Declaration by the Commission in the Conciliation Committee on the Directive relating to the assessment and management of environmental noise (OJ L 189, 18.7.2002, p. 12).. Measures are taken to reduce noise, dust and pollutant emissions during construction or maintenance works. For manufacturing of constituents, the activity complies with the criteria set out in Appendix C to this Annex.</v>
      </c>
      <c r="D70" s="47" t="s">
        <v>707</v>
      </c>
      <c r="E70" s="47" t="s">
        <v>4592</v>
      </c>
    </row>
    <row r="71" spans="1:8" ht="132">
      <c r="A71" s="38" t="s">
        <v>4076</v>
      </c>
      <c r="B71" s="47" t="str">
        <f>IFERROR(IFERROR(IFERROR(IFERROR(VLOOKUP(A71,'Climate mitigation'!$E$2:$L$102,8,FALSE),VLOOKUP(A71,'Climate adaptation'!$E$2:$N$107,10,FALSE)),VLOOKUP(A71,Water!$E$2:$M$7,9,FALSE)),VLOOKUP(A71,'Circular economy'!$E$2:$M$22,9,FALSE)),VLOOKUP(A71,Biodiversity!$E$2:$N$3,10,FALSE))</f>
        <v>Where relevant, noise and vibrations from use of infrastructure are mitigated by introducing open trenches, wall barriers or other measures and comply with Directive 2002/49/EC. Measures are taken to reduce noise, dust and pollutant emissions during construction or maintenance works.</v>
      </c>
      <c r="D71" s="47" t="s">
        <v>1003</v>
      </c>
      <c r="E71" s="47" t="s">
        <v>4593</v>
      </c>
      <c r="F71" s="47" t="s">
        <v>4594</v>
      </c>
      <c r="G71" s="47" t="s">
        <v>4595</v>
      </c>
      <c r="H71" s="47" t="s">
        <v>4596</v>
      </c>
    </row>
    <row r="72" spans="1:8" ht="48">
      <c r="A72" s="38" t="s">
        <v>4077</v>
      </c>
      <c r="B72" s="47" t="str">
        <f>IFERROR(IFERROR(IFERROR(IFERROR(VLOOKUP(A72,'Climate mitigation'!$E$2:$L$102,8,FALSE),VLOOKUP(A72,'Climate adaptation'!$E$2:$N$107,10,FALSE)),VLOOKUP(A72,Water!$E$2:$M$7,9,FALSE)),VLOOKUP(A72,'Circular economy'!$E$2:$M$22,9,FALSE)),VLOOKUP(A72,Biodiversity!$E$2:$N$3,10,FALSE))</f>
        <v>The activity complies with the criteria set out in Appendix C to this Annex. Measures are taken to reduce noise, vibration, dust and pollutant emissions during construction maintenance works.</v>
      </c>
      <c r="D72" s="47" t="s">
        <v>1081</v>
      </c>
      <c r="E72" s="47" t="s">
        <v>4597</v>
      </c>
      <c r="F72" s="47" t="s">
        <v>4598</v>
      </c>
    </row>
    <row r="73" spans="1:8" ht="72">
      <c r="A73" s="38" t="s">
        <v>4078</v>
      </c>
      <c r="B73" s="47" t="str">
        <f>IFERROR(IFERROR(IFERROR(IFERROR(VLOOKUP(A73,'Climate mitigation'!$E$2:$L$102,8,FALSE),VLOOKUP(A73,'Climate adaptation'!$E$2:$N$107,10,FALSE)),VLOOKUP(A73,Water!$E$2:$M$7,9,FALSE)),VLOOKUP(A73,'Circular economy'!$E$2:$M$22,9,FALSE)),VLOOKUP(A73,Biodiversity!$E$2:$N$3,10,FALSE))</f>
        <v>Measures are taken to reduce noise, vibration, dust and pollutant emissions during construction maintenance works.</v>
      </c>
      <c r="D73" s="47" t="s">
        <v>1196</v>
      </c>
      <c r="E73" s="47" t="s">
        <v>4599</v>
      </c>
    </row>
    <row r="74" spans="1:8" ht="216">
      <c r="A74" s="38" t="s">
        <v>4079</v>
      </c>
      <c r="B74" s="47" t="str">
        <f>IFERROR(IFERROR(IFERROR(IFERROR(VLOOKUP(A74,'Climate mitigation'!$E$2:$L$102,8,FALSE),VLOOKUP(A74,'Climate adaptation'!$E$2:$N$107,10,FALSE)),VLOOKUP(A74,Water!$E$2:$M$7,9,FALSE)),VLOOKUP(A74,'Circular economy'!$E$2:$M$22,9,FALSE)),VLOOKUP(A74,Biodiversity!$E$2:$N$3,10,FALSE))</f>
        <v>The activity complies with the criteria set out in Appendix C to this Annex. The aircraft complies with the relevant requirements referred to in Article 9(2) of Regulation (EU) 2018/1139. The aircraft referred to in subsection ‘Substantial contribution to climate change mitigation’, points (b) to (c), complies with the following standards: for aircraft other than freighter: amendment 13 of Volume I (noise), Chapter 14 of Annex 16 to the Chicago Convention, where the sum of the differences at all three measurement points between the maximum noise levels and the maximum permitted noise levels specified in 14.4.1.1, 14.4.1.2 and 14.4.1.3, shall not be less than 22 EPNdB; for freighter aircraft: amendment 13 of Volume I (noise), Chapter 14 of Annex 16 to the Chicago Convention; amendment 10 of Volume II (engine emissions), Chapters 2 and 4, of Annex 16 to the Chicago Convention.</v>
      </c>
      <c r="D74" s="47" t="s">
        <v>1226</v>
      </c>
      <c r="E74" s="47" t="s">
        <v>4600</v>
      </c>
      <c r="F74" s="47" t="s">
        <v>4601</v>
      </c>
    </row>
    <row r="75" spans="1:8" ht="84">
      <c r="A75" s="38" t="s">
        <v>4080</v>
      </c>
      <c r="B75" s="47" t="str">
        <f>IFERROR(IFERROR(IFERROR(IFERROR(VLOOKUP(A75,'Climate mitigation'!$E$2:$L$102,8,FALSE),VLOOKUP(A75,'Climate adaptation'!$E$2:$N$107,10,FALSE)),VLOOKUP(A75,Water!$E$2:$M$7,9,FALSE)),VLOOKUP(A75,'Circular economy'!$E$2:$M$22,9,FALSE)),VLOOKUP(A75,Biodiversity!$E$2:$N$3,10,FALSE))</f>
        <v>The activity complies with the criteria set out in Appendix C to this Annex. The aircraft complies with the relevant requirements referred to in Article 9(2) of the Regulation (EU) 2018/1139. The aircraft compliant with the technical screening criteria in points (b) to (e) complies with the following standards: for aircraft other than freighter: amendment 13 of Volume I (noise), Chapter 14 of Annex 16 to the Chicago Convention, where the sum of the differences at all three measurement points between the maximum noise levels and the maximum permitted noise levels specified in 14.4.1.1, 14.4.1.2 and 14.4.1.3, shall not be less than 22 EPNdB; for freighter aircraft: amendment 13 of Volume I (noise), Chapter 14 of Annex 16 to the Chicago Convention; amendment 10 of Volume II (engine emissions), Chapters 2 and 4, of Annex 16 to the Chicago Convention.</v>
      </c>
      <c r="D75" s="47" t="s">
        <v>1236</v>
      </c>
      <c r="E75" s="47" t="s">
        <v>4602</v>
      </c>
    </row>
    <row r="76" spans="1:8" ht="84">
      <c r="A76" s="38" t="s">
        <v>4081</v>
      </c>
      <c r="B76" s="47" t="str">
        <f>IFERROR(IFERROR(IFERROR(IFERROR(VLOOKUP(A76,'Climate mitigation'!$E$2:$L$102,8,FALSE),VLOOKUP(A76,'Climate adaptation'!$E$2:$N$107,10,FALSE)),VLOOKUP(A76,Water!$E$2:$M$7,9,FALSE)),VLOOKUP(A76,'Circular economy'!$E$2:$M$22,9,FALSE)),VLOOKUP(A76,Biodiversity!$E$2:$N$3,10,FALSE))</f>
        <v>The activity complies with the criteria set out in Appendix C to this Annex.</v>
      </c>
      <c r="D76" s="47" t="s">
        <v>1256</v>
      </c>
      <c r="E76" s="47" t="s">
        <v>4603</v>
      </c>
      <c r="F76" s="47" t="s">
        <v>4604</v>
      </c>
      <c r="G76" s="47" t="s">
        <v>4605</v>
      </c>
    </row>
    <row r="77" spans="1:8" ht="156">
      <c r="A77" s="38" t="s">
        <v>4082</v>
      </c>
      <c r="B77" s="47" t="str">
        <f>IFERROR(IFERROR(IFERROR(IFERROR(VLOOKUP(A77,'Climate mitigation'!$E$2:$L$102,8,FALSE),VLOOKUP(A77,'Climate adaptation'!$E$2:$N$107,10,FALSE)),VLOOKUP(A77,Water!$E$2:$M$7,9,FALSE)),VLOOKUP(A77,'Circular economy'!$E$2:$M$22,9,FALSE)),VLOOKUP(A77,Biodiversity!$E$2:$N$3,10,FALSE))</f>
        <v>Building components and materials used in the construction comply with the criteria set out in Appendix C to this Annex. Building components and materials used in the construction that may come into contact with occupiers(351)Applying to paints and varnishes, ceiling tiles, floor coverings, including associated adhesives and sealants, internal insulation and interior surface treatments, such as those to treat damp and mould. emit less than 0,06 mg of formaldehyde per m3 of test chamber air upon testing in accordance with the conditions specified in Annex XVII to Regulation (EC) No 1907/2006 and less than 0,001 mg of other categories 1A and 1B carcinogenic volatile organic compounds per m3 of test chamber air, upon testing in accordance with CEN/EN 16516(352)CEN/TS 16516: 2013, Construction products - Assessment of release of dangerous substances - Determination of emissions into indoor air. or ISO 16000-3:2011(353)ISO 16000-3:2011, Indoor air — Part 3: Determination of formaldehyde and other carbonyl compounds in indoor air and test chamber air — Active sampling method (version of 4.6.2021: https://www.iso.org/standard/51812.html). or other equivalent standardised test conditions and determination methods(354)The emissions thresholds for carcinogenic volatile organic compounds relate to a 28-day test period.. Where the new construction is located on a potentially contaminated site (brownfield site), the site has been subject to an investigation for potential contaminants, for example using standard ISO 18400(355)ISO 18400 series on Soil quality — Sampling.. Measures are taken to reduce noise, dust and pollutant emissions during construction or maintenance works.</v>
      </c>
      <c r="D77" s="47" t="s">
        <v>1263</v>
      </c>
      <c r="E77" s="47" t="s">
        <v>4606</v>
      </c>
    </row>
    <row r="78" spans="1:8" ht="120">
      <c r="A78" s="38" t="s">
        <v>4083</v>
      </c>
      <c r="B78" s="47" t="str">
        <f>IFERROR(IFERROR(IFERROR(IFERROR(VLOOKUP(A78,'Climate mitigation'!$E$2:$L$102,8,FALSE),VLOOKUP(A78,'Climate adaptation'!$E$2:$N$107,10,FALSE)),VLOOKUP(A78,Water!$E$2:$M$7,9,FALSE)),VLOOKUP(A78,'Circular economy'!$E$2:$M$22,9,FALSE)),VLOOKUP(A78,Biodiversity!$E$2:$N$3,10,FALSE))</f>
        <v>Building components and materials used in the construction comply with the criteria set out in Appendix C to this Annex. Building components and materials used in the building renovation that may come into contact with occupiers(369)Applying to paints and varnishes, ceiling tiles, floor coverings (including associated adhesives and sealants), internal insulation and interior surface treatments (such as to treat damp and mould). emit less than 0,06 mg of formaldehyde per m3 of test chamber air upon testing in accordance with the conditions specified in Annex XVII to Regulation (EC) No 1907/2006 and less than 0,001 mg of other categories 1A and 1B carcinogenic volatile organic compounds per m3 of test chamber air, upon testing in accordance with CEN/EN 16516 or ISO 16000-3:2011(370)ISO 16000-3:2011, Indoor air — Part 3: Determination of formaldehyde and other carbonyl compounds in indoor air and test chamber air — Active sampling method (version of 4.6.2021: https://www.iso.org/standard/51812.html). or other equivalent standardised test conditions and determination methods(371)The emissions thresholds for carcinogenic volatile organic compounds relate to a 28-day test period.. Measures are taken to reduce noise, dust and pollutant emissions during construction or maintenance works.</v>
      </c>
      <c r="D78" s="47" t="s">
        <v>1272</v>
      </c>
      <c r="E78" s="47" t="s">
        <v>4607</v>
      </c>
      <c r="F78" s="47" t="s">
        <v>4608</v>
      </c>
    </row>
    <row r="79" spans="1:8" ht="84">
      <c r="A79" s="38" t="s">
        <v>4084</v>
      </c>
      <c r="B79" s="47" t="str">
        <f>IFERROR(IFERROR(IFERROR(IFERROR(VLOOKUP(A79,'Climate mitigation'!$E$2:$L$102,8,FALSE),VLOOKUP(A79,'Climate adaptation'!$E$2:$N$107,10,FALSE)),VLOOKUP(A79,Water!$E$2:$M$7,9,FALSE)),VLOOKUP(A79,'Circular economy'!$E$2:$M$22,9,FALSE)),VLOOKUP(A79,Biodiversity!$E$2:$N$3,10,FALSE))</f>
        <v>Building components and materials comply with the criteria set out in Appendix C to this Annex. In case of addition of thermal insulation to an existing building envelope, a building survey is carried out in accordance with national law by a competent specialist with training in asbestos surveying. Any stripping of lagging that contains or is likely to contain asbestos, breaking or mechanical drilling or screwing or removal of insulation board, tiles and other asbestos containing materials is carried out by appropriately trained personnel, with health monitoring before, during and after the works, in accordance with national law.</v>
      </c>
      <c r="D79" s="47" t="s">
        <v>1281</v>
      </c>
      <c r="E79" s="47" t="s">
        <v>4609</v>
      </c>
      <c r="F79" s="47" t="s">
        <v>4610</v>
      </c>
    </row>
    <row r="80" spans="1:8" ht="361">
      <c r="A80" s="38" t="s">
        <v>4091</v>
      </c>
      <c r="B80" s="47" t="str">
        <f>IFERROR(IFERROR(IFERROR(IFERROR(VLOOKUP(A80,'Climate mitigation'!$E$2:$L$102,8,FALSE),VLOOKUP(A80,'Climate adaptation'!$E$2:$N$107,10,FALSE)),VLOOKUP(A80,Water!$E$2:$M$7,9,FALSE)),VLOOKUP(A80,'Circular economy'!$E$2:$M$22,9,FALSE)),VLOOKUP(A80,Biodiversity!$E$2:$N$3,10,FALSE))</f>
        <v>Any potential risks to generate a significant increase in the emissions of pollutants to air, water or land from the researched technology, product or other solution are evaluated and addressed.</v>
      </c>
      <c r="D80" s="47" t="s">
        <v>1291</v>
      </c>
      <c r="E80" s="47" t="s">
        <v>4468</v>
      </c>
      <c r="F80" s="47" t="s">
        <v>4611</v>
      </c>
      <c r="G80" s="47" t="s">
        <v>4475</v>
      </c>
    </row>
    <row r="81" spans="1:13" ht="60">
      <c r="A81" s="38" t="s">
        <v>4092</v>
      </c>
      <c r="B81" s="47" t="str">
        <f>IFERROR(IFERROR(IFERROR(IFERROR(VLOOKUP(A81,'Climate mitigation'!$E$2:$L$102,8,FALSE),VLOOKUP(A81,'Climate adaptation'!$E$2:$N$107,10,FALSE)),VLOOKUP(A81,Water!$E$2:$M$7,9,FALSE)),VLOOKUP(A81,'Circular economy'!$E$2:$M$22,9,FALSE)),VLOOKUP(A81,Biodiversity!$E$2:$N$3,10,FALSE))</f>
        <v>Any potential risks to generate a significant increase in the emissions of pollutants to air, water or land from the researched technology, product or other solution are evaluated and addressed.</v>
      </c>
      <c r="D81" s="47" t="s">
        <v>1300</v>
      </c>
      <c r="E81" s="47" t="s">
        <v>4468</v>
      </c>
      <c r="F81" s="47" t="s">
        <v>4612</v>
      </c>
    </row>
    <row r="82" spans="1:13" ht="120">
      <c r="A82" s="38" t="s">
        <v>4095</v>
      </c>
      <c r="B82" s="47" t="str">
        <f>IFERROR(IFERROR(IFERROR(IFERROR(VLOOKUP(A82,'Climate mitigation'!$E$2:$L$102,8,FALSE),VLOOKUP(A82,'Climate adaptation'!$E$2:$N$107,10,FALSE)),VLOOKUP(A82,Water!$E$2:$M$7,9,FALSE)),VLOOKUP(A82,'Circular economy'!$E$2:$M$22,9,FALSE)),VLOOKUP(A82,Biodiversity!$E$2:$N$3,10,FALSE))</f>
        <v>The brine disposal is based on an environmental impact study including a site-specific assessment of impacts relative to brine marine disposal taking into account the following elements: description and understanding of the local baseline conditions, such as seawater quality, topography, hydrodynamic characteristics, and marine ecosystems based on field measurements and surveys; analysis of brine discharge impacts, based on dispersion modelling of the brine discharge and laboratory toxicity testing, aimed at defining safe discharge conditions taking into account salt concentration, total alkalinity, temperature and toxic metals. The level of detail required in the assessment is appropriate to the size, process and recovery rates of the desalination plant, as well as its location. The environmental impact study demonstrates that the impact of brine discharge does not deteriorate the ecosystem’s integrity. Based on the environmental impact study, the activity adopts safe brine discharge criteria, including site-specific minimum brine dilution objectives, based on an appropriate characterisation of local water conditions, ecosystems, species and habitats, in order to mitigate the possible adverse effects of brine disposal.</v>
      </c>
      <c r="D82" s="47" t="s">
        <v>1307</v>
      </c>
      <c r="E82" s="47" t="s">
        <v>4613</v>
      </c>
    </row>
    <row r="83" spans="1:13" ht="36">
      <c r="A83" s="38" t="s">
        <v>4096</v>
      </c>
      <c r="B83" s="47" t="str">
        <f>IFERROR(IFERROR(IFERROR(IFERROR(VLOOKUP(A83,'Climate mitigation'!$E$2:$L$102,8,FALSE),VLOOKUP(A83,'Climate adaptation'!$E$2:$N$107,10,FALSE)),VLOOKUP(A83,Water!$E$2:$M$7,9,FALSE)),VLOOKUP(A83,'Circular economy'!$E$2:$M$22,9,FALSE)),VLOOKUP(A83,Biodiversity!$E$2:$N$3,10,FALSE))</f>
        <v>Where relevant, noise and vibrations from use of infrastructure are mitigated by introducing open trenches, wall barriers or other measures and comply with the Directive 2002/49/EC. Measures are taken to reduce noise, dust and pollutant emissions during construction or maintenance works.</v>
      </c>
      <c r="D83" s="47" t="s">
        <v>1314</v>
      </c>
      <c r="E83" s="47" t="s">
        <v>4614</v>
      </c>
      <c r="F83" s="47" t="s">
        <v>4615</v>
      </c>
    </row>
    <row r="84" spans="1:13" ht="192">
      <c r="A84" s="38" t="s">
        <v>4097</v>
      </c>
      <c r="B84" s="47" t="str">
        <f>IFERROR(IFERROR(IFERROR(IFERROR(VLOOKUP(A84,'Climate mitigation'!$E$2:$L$102,8,FALSE),VLOOKUP(A84,'Climate adaptation'!$E$2:$N$107,10,FALSE)),VLOOKUP(A84,Water!$E$2:$M$7,9,FALSE)),VLOOKUP(A84,'Circular economy'!$E$2:$M$22,9,FALSE)),VLOOKUP(A84,Biodiversity!$E$2:$N$3,10,FALSE))</f>
        <v>Measures are taken to reduce noise, vibration, dust and pollutant emissions during construction maintenance works.</v>
      </c>
      <c r="D84" s="47" t="s">
        <v>1321</v>
      </c>
      <c r="E84" s="47" t="s">
        <v>4616</v>
      </c>
      <c r="F84" s="47" t="s">
        <v>4617</v>
      </c>
      <c r="G84" s="47" t="s">
        <v>4618</v>
      </c>
      <c r="H84" s="47" t="s">
        <v>4619</v>
      </c>
      <c r="I84" s="47" t="s">
        <v>4620</v>
      </c>
      <c r="J84" s="47" t="s">
        <v>4621</v>
      </c>
      <c r="K84" s="47" t="s">
        <v>4622</v>
      </c>
      <c r="L84" s="47" t="s">
        <v>4623</v>
      </c>
      <c r="M84" s="47" t="s">
        <v>4624</v>
      </c>
    </row>
    <row r="85" spans="1:13" ht="48">
      <c r="A85" s="38" t="s">
        <v>4098</v>
      </c>
      <c r="B85" s="47" t="str">
        <f>IFERROR(IFERROR(IFERROR(IFERROR(VLOOKUP(A85,'Climate mitigation'!$E$2:$L$102,8,FALSE),VLOOKUP(A85,'Climate adaptation'!$E$2:$N$107,10,FALSE)),VLOOKUP(A85,Water!$E$2:$M$7,9,FALSE)),VLOOKUP(A85,'Circular economy'!$E$2:$M$22,9,FALSE)),VLOOKUP(A85,Biodiversity!$E$2:$N$3,10,FALSE))</f>
        <v>Measures are taken to reduce noise, vibration, dust and pollutant emissions during construction maintenance works.</v>
      </c>
      <c r="D85" s="47" t="s">
        <v>1330</v>
      </c>
      <c r="E85" s="47" t="s">
        <v>4625</v>
      </c>
      <c r="F85" s="47" t="s">
        <v>4626</v>
      </c>
      <c r="G85" s="47" t="s">
        <v>4627</v>
      </c>
    </row>
    <row r="86" spans="1:13" ht="108">
      <c r="A86" s="38" t="s">
        <v>4107</v>
      </c>
      <c r="B86" s="47" t="str">
        <f>IFERROR(IFERROR(IFERROR(IFERROR(VLOOKUP(A86,'Climate mitigation'!$E$2:$L$102,8,FALSE),VLOOKUP(A86,'Climate adaptation'!$E$2:$N$107,10,FALSE)),VLOOKUP(A86,Water!$E$2:$M$7,9,FALSE)),VLOOKUP(A86,'Circular economy'!$E$2:$M$22,9,FALSE)),VLOOKUP(A86,Biodiversity!$E$2:$N$3,10,FALSE))</f>
        <v>A waste management plan is in place and ensures (1) the safe and environmentally-sound handling of hazardous waste (in particular toxic or infectious waste) and pharmaceuticals and (2) maximal re-use or recycling of non-hazardous waste, including through contractual agreements with waste management partners.</v>
      </c>
      <c r="D86" s="47" t="s">
        <v>1338</v>
      </c>
      <c r="E86" s="47" t="s">
        <v>4628</v>
      </c>
      <c r="F86" s="47" t="s">
        <v>4629</v>
      </c>
      <c r="G86" s="47" t="s">
        <v>4630</v>
      </c>
    </row>
    <row r="87" spans="1:13" ht="251">
      <c r="A87" s="38" t="s">
        <v>4111</v>
      </c>
      <c r="B87" s="47" t="str">
        <f>IFERROR(IFERROR(IFERROR(IFERROR(VLOOKUP(A87,'Climate mitigation'!$E$2:$L$102,8,FALSE),VLOOKUP(A87,'Climate adaptation'!$E$2:$N$107,10,FALSE)),VLOOKUP(A87,Water!$E$2:$M$7,9,FALSE)),VLOOKUP(A87,'Circular economy'!$E$2:$M$22,9,FALSE)),VLOOKUP(A87,Biodiversity!$E$2:$N$3,10,FALSE))</f>
        <v>1. The operator of this activity has developed and implemented a climate change mitigation and environmental protection plan that: identifies key harmful environmental impacts of their assets and operations relevant for the prevention and control of pollution, including impacts from polluting emissions to air, water or land as defined in Article 3(2) of Directive 2010/75/EU of the European Parliament and of the Council(758)Directive 2010/75/EU of the European Parliament and of the Council of 24 November 2010 on industrial emissions (integrated pollution prevention and control) (recast) (OJ L 334, 17.12.2010, p. 17–119)., including the negative impacts of harmful substances in firefighting foams, fire extinguishing agents, fire retardants on environmental pollution levels and the negative impacts of the use of halons on the depletion of ozone layer; defines the necessary measures to minimise the identified harmful impacts of the activity on the environment while achieving the main purpose of the emergency service; explains the level of improvement achievable with the implementation of the proposed measures and includes a time plan for the implementation of those measures; monitors and documents the implementation of the identified measures in accordance with the time plan and the level of improvements achieved. 2. The climate change mitigation and environmental protection plan: is based on best available scientific evidence, which is transparently disclosed; is developed in consultation with relevant stakeholders, including environmental protection authorities; is updated where the characteristics and operation of the activity change significantly, potentially altering the nature or scale of impacts on climate and the environment; for firefighting operations, complies with Article 13 of Regulation No 1005/2009 of the European Parliament and of the Council(759)Regulation (EC) No 1005/2009 of the European Parliament and of the Council of 16 September 2009 on substances that deplete the ozone layer (recast) (OJ L 286, 31.10.2009, p. 1–30)..</v>
      </c>
      <c r="D87" s="47" t="s">
        <v>1345</v>
      </c>
      <c r="E87" s="47" t="s">
        <v>4631</v>
      </c>
      <c r="F87" s="47" t="s">
        <v>4632</v>
      </c>
      <c r="G87" s="47" t="s">
        <v>4633</v>
      </c>
      <c r="H87" s="47" t="s">
        <v>4634</v>
      </c>
      <c r="I87" s="47" t="s">
        <v>4635</v>
      </c>
      <c r="J87" s="47" t="s">
        <v>4636</v>
      </c>
      <c r="K87" s="47" t="s">
        <v>4637</v>
      </c>
    </row>
    <row r="88" spans="1:13" ht="96">
      <c r="A88" s="38" t="s">
        <v>4112</v>
      </c>
      <c r="B88" s="47" t="str">
        <f>IFERROR(IFERROR(IFERROR(IFERROR(VLOOKUP(A88,'Climate mitigation'!$E$2:$L$102,8,FALSE),VLOOKUP(A88,'Climate adaptation'!$E$2:$N$107,10,FALSE)),VLOOKUP(A88,Water!$E$2:$M$7,9,FALSE)),VLOOKUP(A88,'Circular economy'!$E$2:$M$22,9,FALSE)),VLOOKUP(A88,Biodiversity!$E$2:$N$3,10,FALSE))</f>
        <v>Appropriate measures are implemented to avoid and mitigate harmful stormwater overflows from the combined wastewater collection system, which may include SUDS, separate stormwater collection systems, retention tanks and treatment of the first flush.</v>
      </c>
      <c r="D88" s="47" t="s">
        <v>1352</v>
      </c>
      <c r="E88" s="47" t="s">
        <v>4638</v>
      </c>
      <c r="F88" s="47" t="s">
        <v>4639</v>
      </c>
      <c r="G88" s="47" t="s">
        <v>4640</v>
      </c>
      <c r="H88" s="47" t="s">
        <v>4641</v>
      </c>
      <c r="I88" s="47" t="s">
        <v>4642</v>
      </c>
    </row>
    <row r="89" spans="1:13" ht="24">
      <c r="A89" s="38" t="s">
        <v>4114</v>
      </c>
      <c r="B89" s="47" t="str">
        <f>IFERROR(IFERROR(IFERROR(IFERROR(VLOOKUP(A89,'Climate mitigation'!$E$2:$L$102,8,FALSE),VLOOKUP(A89,'Climate adaptation'!$E$2:$N$107,10,FALSE)),VLOOKUP(A89,Water!$E$2:$M$7,9,FALSE)),VLOOKUP(A89,'Circular economy'!$E$2:$M$22,9,FALSE)),VLOOKUP(A89,Biodiversity!$E$2:$N$3,10,FALSE))</f>
        <v>The activity complies with the criteria set out in Appendix C to this Annex.</v>
      </c>
      <c r="D89" s="47" t="s">
        <v>1372</v>
      </c>
      <c r="E89" s="47" t="s">
        <v>4640</v>
      </c>
    </row>
    <row r="90" spans="1:13" ht="84">
      <c r="A90" s="38" t="s">
        <v>4116</v>
      </c>
      <c r="B90" s="47" t="str">
        <f>IFERROR(IFERROR(IFERROR(IFERROR(VLOOKUP(A90,'Climate mitigation'!$E$2:$L$102,8,FALSE),VLOOKUP(A90,'Climate adaptation'!$E$2:$N$107,10,FALSE)),VLOOKUP(A90,Water!$E$2:$M$7,9,FALSE)),VLOOKUP(A90,'Circular economy'!$E$2:$M$22,9,FALSE)),VLOOKUP(A90,Biodiversity!$E$2:$N$3,10,FALSE))</f>
        <v>Discharges to receiving waters meet the requirements laid down in Directive 91/271/EEC or as required by national provisions stating maximum permissible pollutant levels from discharges to receiving waters. Measures have been implemented to avoid and mitigate harmful storm water overflows from the waste water collection system, which may include nature-based solutions, separate storm water collection systems, retention tanks and treatment of the first flush. Sewage sludge is used in accordance with Council Directive 86/278/EEC(9)Council Directive 86/278/EEC of 12 June 1986 on the protection of the environment, and in particular of the soil, when sewage sludge is used in agriculture (OJ L 181, 4.7.1986, p. 6). or as required by national law relating to the spreading of sludge on the soil or any other application of sludge on and in the soil.</v>
      </c>
      <c r="D90" s="47" t="s">
        <v>1380</v>
      </c>
      <c r="E90" s="47" t="s">
        <v>4641</v>
      </c>
      <c r="F90" s="47" t="s">
        <v>4643</v>
      </c>
    </row>
    <row r="91" spans="1:13" ht="216">
      <c r="A91" s="38" t="s">
        <v>4117</v>
      </c>
      <c r="B91" s="47" t="str">
        <f>IFERROR(IFERROR(IFERROR(IFERROR(VLOOKUP(A91,'Climate mitigation'!$E$2:$L$102,8,FALSE),VLOOKUP(A91,'Climate adaptation'!$E$2:$N$107,10,FALSE)),VLOOKUP(A91,Water!$E$2:$M$7,9,FALSE)),VLOOKUP(A91,'Circular economy'!$E$2:$M$22,9,FALSE)),VLOOKUP(A91,Biodiversity!$E$2:$N$3,10,FALSE))</f>
        <v>Depending on the origin of the received water and the different pollutant load, such as rainwater, rainfall run-offs from roofs, rainfall run-offs from roads, or stormwater, SUDS treat these waters before discharging or infiltrating the water into other environmental media.</v>
      </c>
      <c r="D91" s="47" t="s">
        <v>1388</v>
      </c>
      <c r="E91" s="47" t="s">
        <v>4644</v>
      </c>
      <c r="F91" s="47" t="s">
        <v>4645</v>
      </c>
      <c r="G91" s="47" t="s">
        <v>4646</v>
      </c>
      <c r="H91" s="47" t="s">
        <v>4647</v>
      </c>
      <c r="I91" s="47" t="s">
        <v>4641</v>
      </c>
      <c r="J91" s="47" t="s">
        <v>4648</v>
      </c>
    </row>
    <row r="92" spans="1:13" ht="60">
      <c r="A92" s="38" t="s">
        <v>4118</v>
      </c>
      <c r="B92" s="47" t="str">
        <f>IFERROR(IFERROR(IFERROR(IFERROR(VLOOKUP(A92,'Climate mitigation'!$E$2:$L$102,8,FALSE),VLOOKUP(A92,'Climate adaptation'!$E$2:$N$107,10,FALSE)),VLOOKUP(A92,Water!$E$2:$M$7,9,FALSE)),VLOOKUP(A92,'Circular economy'!$E$2:$M$22,9,FALSE)),VLOOKUP(A92,Biodiversity!$E$2:$N$3,10,FALSE))</f>
        <v>The use of pesticides is minimised and alternative approaches or techniques, which may include non-chemical alternatives to pesticides, are favoured, in accordance with Directive 2009/128/EC of the European Parliament and of the Council(18)Directive 2009/128/EC of the European Parliament and of the Council of 21 October 2009 establishing a framework for Community action to achieve the sustainable use of pesticides (OJ L 309, 24.11.2009, p. 71)., with exception of occasions where the use of pesticides is needed to control outbreaks of pest and diseases. The activity minimises the use of fertilisers and does not use manure.</v>
      </c>
      <c r="D92" s="47" t="s">
        <v>1396</v>
      </c>
      <c r="E92" s="47" t="s">
        <v>4649</v>
      </c>
      <c r="F92" s="47" t="s">
        <v>4650</v>
      </c>
    </row>
    <row r="93" spans="1:13" ht="108">
      <c r="A93" s="38" t="s">
        <v>4119</v>
      </c>
      <c r="B93" s="47" t="str">
        <f>IFERROR(IFERROR(IFERROR(IFERROR(VLOOKUP(A93,'Climate mitigation'!$E$2:$L$102,8,FALSE),VLOOKUP(A93,'Climate adaptation'!$E$2:$N$107,10,FALSE)),VLOOKUP(A93,Water!$E$2:$M$7,9,FALSE)),VLOOKUP(A93,'Circular economy'!$E$2:$M$22,9,FALSE)),VLOOKUP(A93,Biodiversity!$E$2:$N$3,10,FALSE))</f>
        <v>The equipment used meets the requirements laid down in Directive 2009/125/EC of the European Parliament and of the Council(24)Directive 2009/125/EC of the European Parliament and of the Council of 21 October 2009 establishing a framework for the setting of ecodesign requirements for energy-related products (recast) (OJ L 285, 31.10.2009, p. 10). for servers and data storage products. The equipment used does not contain the restricted substances listed in Annex II to Directive 2011/65/EU of the European Parliament and of the Council(25)Directive 2011/65/EU of the European Parliament and of the Council of 8 June 2011 on the restriction of the use of certain hazardous substances in electrical and electronic equipment. (OJ L 174, 1.7.2011, p. 88)., except where the concentration values by weight in homogeneous materials do not exceed the maximum values listed in that Annex.</v>
      </c>
      <c r="D93" s="47" t="s">
        <v>1404</v>
      </c>
      <c r="E93" s="47" t="s">
        <v>4468</v>
      </c>
      <c r="F93" s="47" t="s">
        <v>4651</v>
      </c>
      <c r="G93" s="47" t="s">
        <v>4652</v>
      </c>
      <c r="H93" s="47" t="s">
        <v>4653</v>
      </c>
    </row>
    <row r="94" spans="1:13" ht="306">
      <c r="A94" s="38" t="s">
        <v>1996</v>
      </c>
      <c r="B94" s="47" t="str">
        <f>IFERROR(IFERROR(IFERROR(IFERROR(VLOOKUP(A94,'Climate mitigation'!$E$2:$L$102,8,FALSE),VLOOKUP(A94,'Climate adaptation'!$E$2:$N$107,10,FALSE)),VLOOKUP(A94,Water!$E$2:$M$7,9,FALSE)),VLOOKUP(A94,'Circular economy'!$E$2:$M$22,9,FALSE)),VLOOKUP(A94,Biodiversity!$E$2:$N$3,10,FALSE))</f>
        <v>The activity complies with criteria set out in Appendix C to this Annex. For the products manufactured from plastic materials in primary form, emissions from the manufacturing of those plastic materials are within or lower than the emission levels associated with the best available techniques (BAT-AEL) ranges set out in the relevant best available techniques (BAT) conclusions, including: the best available techniques (BAT) conclusions for common waste water and waste gas treatment/management systems in the chemical sector(13)Commission Implementing Decision (EU) 2016/902 of 30 May 2016 establishing best available techniques (BAT) conclusions, under Directive 2010/75/EU of the European Parliament and of the Council, for common waste water and waste gas treatment/management systems in the chemical sector (OJ L 152, 9.6.2016, p. 23)., for emissions to water where relevant emission thresholds apply; the best available techniques (BAT) conclusions for common waste gas management and treatment systems in the chemical sector(14)Commission Implementing Decision (EU) 2022/2427 of 6 December 2022 establishing the best available techniques (BAT) conclusions, under Directive 2010/75/EU of the European Parliament and of the Council on industrial emissions, for common waste gas management and treatment systems in the chemical sector (OJ L 318, 12.12.2022, p. 157). for emissions to air of new installations (or for existing installations within 4 years of the BATC publication) where relevant conditions apply; the Best Available Techniques Reference Document (BREF) for the Production of Polymers(15)Best Available Techniques (BAT) Reference Document for the Production of Polymers (version of [adoption date]: https://eippcb.jrc.ec.europa.eu/sites/default/files/2019-11/pol_bref_0807.pdf) for the production processes under conditions not covered by the BATC mentioned above; the Best Available Techniques Reference Document (BREF) for the Large Volume Inorganic Chemicals – Solids and Others industry(16)Best Available Techniques (BAT) Reference Document for the Large Volumes Inorganic Chemicals- Solids and Others industry, (version of [adoption date]: https://eippcb.jrc.ec.europa.eu/sites/default/files/2019-11/lvic-s_bref_0907.pdf).; the Best Available Techniques Reference Document (BREF) for the manufacture of Large Volume Inorganic Chemicals - Ammonia, Acids and Fertilisers(17)Best Available Techniques (BAT) Reference Document for the manufacture of Large Volume Inorganic Chemicals - Ammonia, Acids and Fertilisers (version of [adoption date]: https://eippcb.jrc.ec.europa.eu/sites/default/files/2019-11/lvic_aaf.pdf).; the Best Available Techniques Reference Document (BREF) for Manufacture of Organic Fine Chemicals(18)The Best Available Techniques Reference Document (BREF) for Manufacture of Organic Fine Chemicals (version of [adoption date]: https://eippcb.jrc.ec.europa.eu/sites/default/files/2019-11/ofc_bref_0806.pdf).; the Best Available Techniques Reference Document (BREF) for the production of speciality inorganic chemicals (SIC)(19)The Best Available Techniques Reference Document (BREF) for the production of speciality inorganic chemicals (SIC), (version of [adoption date]: https://eippcb.jrc.ec.europa.eu/reference/production-speciality-inorganic-chemicals).. No significant cross-media effects occur.</v>
      </c>
      <c r="D94" s="47" t="s">
        <v>1412</v>
      </c>
      <c r="E94" s="47" t="s">
        <v>4468</v>
      </c>
      <c r="F94" s="47" t="s">
        <v>4654</v>
      </c>
    </row>
    <row r="95" spans="1:13" ht="60">
      <c r="A95" s="38" t="s">
        <v>4120</v>
      </c>
      <c r="B95" s="47" t="str">
        <f>IFERROR(IFERROR(IFERROR(IFERROR(VLOOKUP(A95,'Climate mitigation'!$E$2:$L$102,8,FALSE),VLOOKUP(A95,'Climate adaptation'!$E$2:$N$107,10,FALSE)),VLOOKUP(A95,Water!$E$2:$M$7,9,FALSE)),VLOOKUP(A95,'Circular economy'!$E$2:$M$22,9,FALSE)),VLOOKUP(A95,Biodiversity!$E$2:$N$3,10,FALSE))</f>
        <v>The activity complies with criteria set out in Appendix C to this Annex. For manufacturing of portable batteries, batteries comply with the applicable sustainability rules on the placing on the market of batteries in the Union, including restrictions on the use of hazardous substances in batteries, including Regulation (EC) No 1907/2006 and Directive 2006/66/EC of the European Parliament and of the Council(37)Directive 2006/66/EC of the European Parliament and of the Council of 6 September 2006 on batteries and accumulators and waste batteries and accumulators and repealing Directive 91/157/EEC (OJ L 266, 26.9.2006, p. 1)..</v>
      </c>
      <c r="D95" s="47" t="s">
        <v>1418</v>
      </c>
      <c r="E95" s="47" t="s">
        <v>4468</v>
      </c>
      <c r="F95" s="47" t="s">
        <v>4655</v>
      </c>
    </row>
    <row r="96" spans="1:13" ht="120">
      <c r="A96" s="38" t="s">
        <v>4121</v>
      </c>
      <c r="B96" s="47" t="str">
        <f>IFERROR(IFERROR(IFERROR(IFERROR(VLOOKUP(A96,'Climate mitigation'!$E$2:$L$102,8,FALSE),VLOOKUP(A96,'Climate adaptation'!$E$2:$N$107,10,FALSE)),VLOOKUP(A96,Water!$E$2:$M$7,9,FALSE)),VLOOKUP(A96,'Circular economy'!$E$2:$M$22,9,FALSE)),VLOOKUP(A96,Biodiversity!$E$2:$N$3,10,FALSE))</f>
        <v>Key performance parameters, including a mass balance for phosphorus pentoxide (P2O5) and key environmental parameters in relation to the identity and quantity of emissions and waste streams generated, are monitored.</v>
      </c>
      <c r="D96" s="47" t="s">
        <v>1426</v>
      </c>
      <c r="E96" s="47" t="s">
        <v>4468</v>
      </c>
      <c r="F96" s="47" t="s">
        <v>4656</v>
      </c>
      <c r="G96" s="47" t="s">
        <v>4657</v>
      </c>
      <c r="H96" s="47" t="s">
        <v>4658</v>
      </c>
    </row>
    <row r="97" spans="1:10" ht="192">
      <c r="A97" s="38" t="s">
        <v>4122</v>
      </c>
      <c r="B97" s="47" t="str">
        <f>IFERROR(IFERROR(IFERROR(IFERROR(VLOOKUP(A97,'Climate mitigation'!$E$2:$L$102,8,FALSE),VLOOKUP(A97,'Climate adaptation'!$E$2:$N$107,10,FALSE)),VLOOKUP(A97,Water!$E$2:$M$7,9,FALSE)),VLOOKUP(A97,'Circular economy'!$E$2:$M$22,9,FALSE)),VLOOKUP(A97,Biodiversity!$E$2:$N$3,10,FALSE))</f>
        <v>For the uses prescribed in the EU Regulation (EU) 2020/741, the activity complies with that Regulation or with applicable national legislation where it is stricter. Aquifer recharge and infiltration of surface runoff waters comply with the Directive 2006/118/EC or with applicable national legislation where it is stricter.</v>
      </c>
      <c r="D97" s="47" t="s">
        <v>1492</v>
      </c>
      <c r="E97" s="47" t="s">
        <v>6707</v>
      </c>
      <c r="F97" s="47" t="s">
        <v>6708</v>
      </c>
      <c r="G97" s="47" t="s">
        <v>4659</v>
      </c>
      <c r="H97" s="47" t="s">
        <v>4662</v>
      </c>
      <c r="I97" s="47" t="s">
        <v>4660</v>
      </c>
      <c r="J97" s="47" t="s">
        <v>4661</v>
      </c>
    </row>
    <row r="98" spans="1:10" ht="192">
      <c r="A98" s="38" t="s">
        <v>4123</v>
      </c>
      <c r="B98" s="47" t="str">
        <f>IFERROR(IFERROR(IFERROR(IFERROR(VLOOKUP(A98,'Climate mitigation'!$E$2:$L$102,8,FALSE),VLOOKUP(A98,'Climate adaptation'!$E$2:$N$107,10,FALSE)),VLOOKUP(A98,Water!$E$2:$M$7,9,FALSE)),VLOOKUP(A98,'Circular economy'!$E$2:$M$22,9,FALSE)),VLOOKUP(A98,Biodiversity!$E$2:$N$3,10,FALSE))</f>
        <v>1. The activity utilises waste collection vehicles which conform to at least EURO V standards(49)In accordance with Regulation (EU) 2018/858 of the European Parliament and of the Council of 30 May 2018 on the approval and market surveillance of motor vehicles and their trailers, and of systems, components and separate technical units intended for such vehicles, amending Regulations (EC) No 715/2007 and (EC) No 595/2009 and repealing Directive 2007/46/EC (OJ L 151, 14.6.2018, p. 1).. 2. Hazardous waste is collected separately from non-hazardous waste to prevent cross-contamination. Appropriate measures are taken to ensure that during separate collection and transport, hazardous waste is not mixed either with other categories of hazardous waste or with other waste, substances or materials. Mixing includes the dilution of hazardous substances. 3. Proper collection and handling prevent leakage of hazardous waste during collection, transport, storage and delivery to the treatment facility permitted to treat hazardous waste. 4. Hazardous waste is packaged and labelled in accordance with the international and Union standards in force in the course of collection, transport and temporary storage. 5. The operator collecting hazardous waste complies with record-keeping obligations,  including as regards quantity, nature, origin,  destination, frequency of collection, mode of transport and treatment method, set out in applicable Union and national legislation 6. For waste from electrical and electronic equipment (WEEE): the main categories of end-of-life Electrical and Electronic Equipment (EEE) set out in Annex III to Directive 2012/19/EU are collected separately; collection and transport preserve the integrity of WEEE and prevent the leakage of hazardous substances, such as ozone-depleting substances, fluorinated greenhouse gases or mercury contained in fluorescent lamps. 7. A management system is set up by the collection and logistics operator to manage environmental, health and safety risks.</v>
      </c>
      <c r="D98" s="47" t="s">
        <v>1502</v>
      </c>
      <c r="E98" s="47" t="s">
        <v>4468</v>
      </c>
      <c r="F98" s="47" t="s">
        <v>4663</v>
      </c>
      <c r="G98" s="47" t="s">
        <v>4664</v>
      </c>
    </row>
    <row r="99" spans="1:10" ht="48">
      <c r="A99" s="38" t="s">
        <v>4124</v>
      </c>
      <c r="B99" s="47" t="str">
        <f>IFERROR(IFERROR(IFERROR(IFERROR(VLOOKUP(A99,'Climate mitigation'!$E$2:$L$102,8,FALSE),VLOOKUP(A99,'Climate adaptation'!$E$2:$N$107,10,FALSE)),VLOOKUP(A99,Water!$E$2:$M$7,9,FALSE)),VLOOKUP(A99,'Circular economy'!$E$2:$M$22,9,FALSE)),VLOOKUP(A99,Biodiversity!$E$2:$N$3,10,FALSE))</f>
        <v>All substances, and mixtures recovered comply with the applicable relevant legislation, such as Regulation (EC) No 1907/2006, Regulation (EU) 2019/1021, Regulation (EC) No 1272/2008 and Directive 2008/98/EC. The activity deploys relevant techniques for pollution prevention and control, as set out in the best available techniques (BAT) conclusions for waste treatment(56)Implementing Decision (EU) 2018/1147.. The activity meets the relevant associated emission limits (BAT-AELs).</v>
      </c>
    </row>
    <row r="100" spans="1:10" ht="108">
      <c r="A100" s="38" t="s">
        <v>4125</v>
      </c>
      <c r="B100" s="47" t="str">
        <f>IFERROR(IFERROR(IFERROR(IFERROR(VLOOKUP(A100,'Climate mitigation'!$E$2:$L$102,8,FALSE),VLOOKUP(A100,'Climate adaptation'!$E$2:$N$107,10,FALSE)),VLOOKUP(A100,Water!$E$2:$M$7,9,FALSE)),VLOOKUP(A100,'Circular economy'!$E$2:$M$22,9,FALSE)),VLOOKUP(A100,Biodiversity!$E$2:$N$3,10,FALSE))</f>
        <v>For anaerobic digestion plants treating over 100 tonnes per day and for composting plants treating over 75 tonnes per day, the activity complies with best available techniques (BAT) conclusions for waste treatment(58)Implementing Decision (EU) 2018/1147. or equal or stricter national regulation, in order to reduce emissions to air and to improve the overall environmental performance as well as to select the waste input and to monitor or control the key waste and process parameters. Emissions to air and water are within or lower than the emission levels associated with the best available techniques (BAT-AEL) ranges set for, respectively, anaerobic and aerobic treatment of waste in the latest relevant best available techniques (BAT) conclusions, including the best available techniques (BAT) conclusions for waste treatment(59)Implementing Decision (EU) 2018/1147.. For anaerobic digestion, the nitrogen content of the digestate used as fertilisers or soil improver is communicated to the buyer or the entity in charge of taking off the digestate, either in compliance with Regulation (EU) 2019/1009, or with tolerance level ± 25%. .</v>
      </c>
    </row>
    <row r="101" spans="1:10" ht="251">
      <c r="A101" s="38" t="s">
        <v>4126</v>
      </c>
      <c r="B101" s="47" t="str">
        <f>IFERROR(IFERROR(IFERROR(IFERROR(VLOOKUP(A101,'Climate mitigation'!$E$2:$L$102,8,FALSE),VLOOKUP(A101,'Climate adaptation'!$E$2:$N$107,10,FALSE)),VLOOKUP(A101,Water!$E$2:$M$7,9,FALSE)),VLOOKUP(A101,'Circular economy'!$E$2:$M$22,9,FALSE)),VLOOKUP(A101,Biodiversity!$E$2:$N$3,10,FALSE))</f>
        <v>1. The facility is equipped to manage and store safely and in an environmentally sound manner hazardous substances, mixtures and components removed during the depollution operations. 2. For end-of-life vehicles (ELVs), the facility complies with the requirements for sites for storage and treatment, depollution and treatment operations set in Annex I to Directive 2000/53/EC. 3. For waste from electrical and electronic equipment (WEEE), the facility complies with the requirements for proper treatment set out in Article 8 of Directive 2012/19/EU, in particular with the requirements for selective treatment for materials and components of WEEE set out in Annex VII to Directive 2012/19/EU and for storage and treatment operations set out in Annex VIII to Directive 2012/19/EU. The facility complies with normative requirements relevant to its activities for de-pollution set out in the standards EN 50625-1:2014(64)EN 50625-1:2014 Collection, logistics &amp; Treatment requirements for WEEE - Part 1: General treatment requirements., EN 50625-2-1:2014(65)EN 50625-2-1:2014 Collection, logistics and treatment requirements for WEEE - Part 2-1: Treatment requirements for lamps., EN 50625-2-2:2015(66)EN 50625-2-2:2015 Collection, logistics &amp; Treatment requirements for WEEE - Part 2-2: Treatment requirements for WEEE containing CRTs and flat panel displays., EN 50625-2-3:2017(67)EN 50625-2-3:2017 Collection, logistics &amp; treatment requirements for WEEE - Part 2-3: Treatment requirements for temperature exchange equipment and other WEEE containing VFC and/or VHC. and EN 50625-2-4:2017(68)EN 50625-2-4:2017 Collection, logistics &amp; treatment requirements for WEEE - Part 2-4: Treatment requirements for photovoltaic panels.. Implementation of such measures can also be demonstrated through compliance with regulatory requirements that are equivalent to those set out in the EN standards mentioned above. For the treatment of WEEE containing volatile fluorocarbons (VFCs) and volatile hydrocarbons (VHCs) and WEEE containing mercury, emissions are within or lower than the emission levels associated with the best available techniques (BAT-AEL) ranges as set out in the best available techniques (BAT) conclusions for waste treatment(69)Implementing Decision (EU) 2018/1147.. 4. For ship recycling, the facility complies with the requirements set out in Article 13 of Regulation (EU) No 1257/2013 and is included in the European List of ship recycling facilities established under that Regulation. The facility complies with the requirements set out in Article 7 of that Regulation with regards to the preparation of a ship-specific recycling plan prior to any recycling of a ship.</v>
      </c>
    </row>
    <row r="102" spans="1:10" ht="48">
      <c r="A102" s="38" t="s">
        <v>4127</v>
      </c>
      <c r="B102" s="47" t="str">
        <f>IFERROR(IFERROR(IFERROR(IFERROR(VLOOKUP(A102,'Climate mitigation'!$E$2:$L$102,8,FALSE),VLOOKUP(A102,'Climate adaptation'!$E$2:$N$107,10,FALSE)),VLOOKUP(A102,Water!$E$2:$M$7,9,FALSE)),VLOOKUP(A102,'Circular economy'!$E$2:$M$22,9,FALSE)),VLOOKUP(A102,Biodiversity!$E$2:$N$3,10,FALSE))</f>
        <v>For activities falling under the scope of the best available techniques (BAT) conclusions for waste treatment(72)Implementing Decision (EU) 2018/1147., the activity implements the relevant techniques for pollution prevention and control and meets the relevant associated emission limits (BAT-AELs). Plastics recycling facilities have filtration installed prior to wash discharge that is capable of removing at least 75% of microplastics &gt;5µm.</v>
      </c>
    </row>
    <row r="103" spans="1:10" ht="12">
      <c r="A103" s="38" t="s">
        <v>4128</v>
      </c>
      <c r="B103" s="47" t="str">
        <f>IFERROR(IFERROR(IFERROR(IFERROR(VLOOKUP(A103,'Climate mitigation'!$E$2:$L$102,8,FALSE),VLOOKUP(A103,'Climate adaptation'!$E$2:$N$107,10,FALSE)),VLOOKUP(A103,Water!$E$2:$M$7,9,FALSE)),VLOOKUP(A103,'Circular economy'!$E$2:$M$22,9,FALSE)),VLOOKUP(A103,Biodiversity!$E$2:$N$3,10,FALSE))</f>
        <v>Measures are taken to reduce noise, dust and pollutant emissions during demolition and wrecking works.</v>
      </c>
    </row>
    <row r="104" spans="1:10" ht="84">
      <c r="A104" s="38" t="s">
        <v>4129</v>
      </c>
      <c r="B104" s="47" t="str">
        <f>IFERROR(IFERROR(IFERROR(IFERROR(VLOOKUP(A104,'Climate mitigation'!$E$2:$L$102,8,FALSE),VLOOKUP(A104,'Climate adaptation'!$E$2:$N$107,10,FALSE)),VLOOKUP(A104,Water!$E$2:$M$7,9,FALSE)),VLOOKUP(A104,'Circular economy'!$E$2:$M$22,9,FALSE)),VLOOKUP(A104,Biodiversity!$E$2:$N$3,10,FALSE))</f>
        <v>Measures are taken to reduce noise, vibrations, dust and pollutant emissions during construction or maintenance works. When choosing road surface types, low noise road surfaces are preferred, in accordance with the comprehensive criterion B7 ‘minimum requirements for low-noise pavement design’ of the EU Green Public Procurement Criteria for Road Design, Construction and Maintenance(130)Commission Staff Working Document. EU Green Public Procurement Criteria for Road Design, Construction and Maintenance (SWD(2016) 203), 2016, p.15, column ‘comprehensive criteria’, (version of [adoption date]: https://ec.europa.eu/environment/gpp/pdf/toolkit/roads/EN.pdf)., and considering low-noise road surfaces a priority for all roads under the scope of Directive 2002/49/EC.</v>
      </c>
    </row>
    <row r="105" spans="1:10" ht="216">
      <c r="A105" s="38" t="s">
        <v>4130</v>
      </c>
      <c r="B105" s="47" t="str">
        <f>IFERROR(IFERROR(IFERROR(IFERROR(VLOOKUP(A105,'Climate mitigation'!$E$2:$L$102,8,FALSE),VLOOKUP(A105,'Climate adaptation'!$E$2:$N$107,10,FALSE)),VLOOKUP(A105,Water!$E$2:$M$7,9,FALSE)),VLOOKUP(A105,'Circular economy'!$E$2:$M$22,9,FALSE)),VLOOKUP(A105,Biodiversity!$E$2:$N$3,10,FALSE))</f>
        <v>Components and materials used in the construction comply with the criteria set out in Appendix C to this Annex. Components and materials used in the construction that may come into contact with occupiers(143)Applying to paints and varnishes, ceiling tiles, floor coverings, including associated adhesives and sealants, internal insulation and interior surface treatments, such as those to treat damp and mold. emit less than 0,06 mg of formaldehyde per m³ of test chamber air upon testing in accordance with the conditions specified in Annex XVII to Regulation (EC) No 1907/2006 and less than 0,001 mg of other categories 1A and 1B carcinogenic volatile organic compounds per m³ of test chamber air, upon testing in accordance with CEN/EN 16516(144)CEN/TS 16516: 2013, Construction products - Assessment of release of dangerous substances -Determination of emissions into indoor air. or ISO 16000-3:2011(145)ISO 16000-3:2011, Indoor air — Part 3: Determination of formaldehyde and other carbonyl compounds in indoor air and test chamber air — Active sampling method. or other equivalent standardised test conditions and determination methods.(146)The emissions thresholds for carcinogenic volatile organic compounds relate to a 28-day test period. Where the new construction is located on a potentially contaminated site (brownfield site), the site has been subject to an investigation for potential contaminants, for example by using standard ISO 18400. Measures are taken to reduce noise, vibrations, dust and pollutant emissions during construction or maintenance works. Where appropriate, given the sensitivity of the area affected, in particular in terms of the size of population and fauna affected, noise and vibrations from construction, use and maintenance of infrastructure are mitigated by acoustical planning introducing open trenches, wall barriers or other appropriate measures in compliance with Directive 2002/49/EC of the European Parliament and of the Council(147)Directive 2002/49/EC of the European Parliament and of the Council of 25 June 2002 relating to the assessment and management of environmental noise - Declaration by the Commission in the Conciliation Committee on the Directive relating to the assessment and management of environmental noise (OJ L 189, 18.7.2002, p. 12)..</v>
      </c>
    </row>
    <row r="106" spans="1:10" ht="36">
      <c r="A106" s="38" t="s">
        <v>4131</v>
      </c>
      <c r="B106" s="47" t="str">
        <f>IFERROR(IFERROR(IFERROR(IFERROR(VLOOKUP(A106,'Climate mitigation'!$E$2:$L$102,8,FALSE),VLOOKUP(A106,'Climate adaptation'!$E$2:$N$107,10,FALSE)),VLOOKUP(A106,Water!$E$2:$M$7,9,FALSE)),VLOOKUP(A106,'Circular economy'!$E$2:$M$22,9,FALSE)),VLOOKUP(A106,Biodiversity!$E$2:$N$3,10,FALSE))</f>
        <v>The equipment used to operate the software meets the requirements laid down in Directive 2009/125/EC for servers and data storage products. The equipment used does not contain the restricted substances listed in Annex II to Directive 2011/65/EU, except where the concentration values by weight in homogeneous materials do not exceed the maximum values listed in that Annex.</v>
      </c>
    </row>
    <row r="107" spans="1:10" ht="108">
      <c r="A107" s="38" t="s">
        <v>4132</v>
      </c>
      <c r="B107" s="47" t="str">
        <f>IFERROR(IFERROR(IFERROR(IFERROR(VLOOKUP(A107,'Climate mitigation'!$E$2:$L$102,8,FALSE),VLOOKUP(A107,'Climate adaptation'!$E$2:$N$107,10,FALSE)),VLOOKUP(A107,Water!$E$2:$M$7,9,FALSE)),VLOOKUP(A107,'Circular economy'!$E$2:$M$22,9,FALSE)),VLOOKUP(A107,Biodiversity!$E$2:$N$3,10,FALSE))</f>
        <v>The activity complies with the criteria set out in Appendix C to this Annex. Spare parts installed through repair, refurbishment or remanufacturing comply with all relevant Union rules on the restriction of the use of hazardous substances, of generic nature or with specific relevance to that product category, such as Regulation (EC) No 1907/2006, Directive 2011/65/EU, and Directive (EU) 2017/2102 of the European Parliament and of the Council(162)Directive (EU) 2017/2102 of the European Parliament and of the Council of 15 November 2017 amending Directive 2011/65/EU on the restriction of the use of certain hazardous substances in electrical and electronic equipment (OJ L 305, 21.11.2017, p. 8).. For repair or refurbishment activities, those requirements do not apply to the original components that have been retained in the product. For installations falling within the scope of Directive 2010/75/EU, emissions are within or lower than the emission levels associated with the best available techniques (BAT-AEL) ranges set out in the latest relevant best available techniques (BAT) conclusions and ensures at the same time that no significant cross-media effects occur.</v>
      </c>
    </row>
    <row r="108" spans="1:10" ht="36">
      <c r="A108" s="38" t="s">
        <v>4133</v>
      </c>
      <c r="B108" s="47" t="str">
        <f>IFERROR(IFERROR(IFERROR(IFERROR(VLOOKUP(A108,'Climate mitigation'!$E$2:$L$102,8,FALSE),VLOOKUP(A108,'Climate adaptation'!$E$2:$N$107,10,FALSE)),VLOOKUP(A108,Water!$E$2:$M$7,9,FALSE)),VLOOKUP(A108,'Circular economy'!$E$2:$M$22,9,FALSE)),VLOOKUP(A108,Biodiversity!$E$2:$N$3,10,FALSE))</f>
        <v>The activity complies with the criteria set out in Appendix C to this Annex. Sold spare parts comply with all relevant EU rules on the restriction of the use of hazardous substances, of generic nature or with specific relevance to that product category, such as Regulation (EC) No 1907/2006, Directive 2011/65/EU, and Directive (EU) 2017/2102.</v>
      </c>
    </row>
    <row r="109" spans="1:10" ht="24">
      <c r="A109" s="38" t="s">
        <v>4134</v>
      </c>
      <c r="B109" s="47" t="str">
        <f>IFERROR(IFERROR(IFERROR(IFERROR(VLOOKUP(A109,'Climate mitigation'!$E$2:$L$102,8,FALSE),VLOOKUP(A109,'Climate adaptation'!$E$2:$N$107,10,FALSE)),VLOOKUP(A109,Water!$E$2:$M$7,9,FALSE)),VLOOKUP(A109,'Circular economy'!$E$2:$M$22,9,FALSE)),VLOOKUP(A109,Biodiversity!$E$2:$N$3,10,FALSE))</f>
        <v>The activity complies with the criteria set out in Appendix C to this Annex. The activity implements safety procedures required to protect the health and safety of workers carrying out preparing for re-use operations.</v>
      </c>
    </row>
    <row r="110" spans="1:10" ht="108">
      <c r="A110" s="38" t="s">
        <v>4135</v>
      </c>
      <c r="B110" s="47" t="str">
        <f>IFERROR(IFERROR(IFERROR(IFERROR(VLOOKUP(A110,'Climate mitigation'!$E$2:$L$102,8,FALSE),VLOOKUP(A110,'Climate adaptation'!$E$2:$N$107,10,FALSE)),VLOOKUP(A110,Water!$E$2:$M$7,9,FALSE)),VLOOKUP(A110,'Circular economy'!$E$2:$M$22,9,FALSE)),VLOOKUP(A110,Biodiversity!$E$2:$N$3,10,FALSE))</f>
        <v>The activity complies with the criteria set out in Appendix C to this Annex. Where the sold product is initially produced by the activities classified under NACE codes C29, and is a vehicle, mobility component, system, separate technical unit, part or a spare part as defined in Regulation (EU) 2018/858, it complies with the requirements of the most recent applicable stage of the Euro VI heavy duty emission type approval set out in accordance with Regulation (EC) No 595/2009 or with the requirements of the most recent applicable stage of the Euro 6 light-duty emission type-approval set out in accordance with Regulation (EC) No. 715/2007 or their successors. For road vehicles of categories M and N, tyres, except retreated tyres, comply with external rolling noise requirements in the highest populated class and with Rolling Resistance Coefficient (influencing the vehicle energy efficiency) in the two highest populated classes as set out in Regulation (EU) 2020/740 of the European Parliament and of the Council and as can be verified from the European Product Registry for Energy Labelling (EPREL), where applicable. Tyres comply with successors of Regulation (EC) No. 715/2007 and Regulation (EC) No 595/2009.</v>
      </c>
    </row>
    <row r="111" spans="1:10" ht="12">
      <c r="A111" s="38" t="s">
        <v>4136</v>
      </c>
      <c r="B111" s="47" t="str">
        <f>IFERROR(IFERROR(IFERROR(IFERROR(VLOOKUP(A111,'Climate mitigation'!$E$2:$L$102,8,FALSE),VLOOKUP(A111,'Climate adaptation'!$E$2:$N$107,10,FALSE)),VLOOKUP(A111,Water!$E$2:$M$7,9,FALSE)),VLOOKUP(A111,'Circular economy'!$E$2:$M$22,9,FALSE)),VLOOKUP(A111,Biodiversity!$E$2:$N$3,10,FALSE))</f>
        <v>The activity complies with the criteria set out in Appendix C to this Annex.</v>
      </c>
    </row>
    <row r="112" spans="1:10" ht="12">
      <c r="A112" s="38" t="s">
        <v>4137</v>
      </c>
      <c r="B112" s="47" t="str">
        <f>IFERROR(IFERROR(IFERROR(IFERROR(VLOOKUP(A112,'Climate mitigation'!$E$2:$L$102,8,FALSE),VLOOKUP(A112,'Climate adaptation'!$E$2:$N$107,10,FALSE)),VLOOKUP(A112,Water!$E$2:$M$7,9,FALSE)),VLOOKUP(A112,'Circular economy'!$E$2:$M$22,9,FALSE)),VLOOKUP(A112,Biodiversity!$E$2:$N$3,10,FALSE))</f>
        <v>The activity complies with the criteria set out in Appendix C to this Annex.</v>
      </c>
    </row>
    <row r="113" spans="1:2" ht="192">
      <c r="A113" s="38" t="s">
        <v>4144</v>
      </c>
      <c r="B113" s="47" t="str">
        <f>IFERROR(IFERROR(IFERROR(IFERROR(VLOOKUP(A113,'Climate mitigation'!$E$2:$L$102,8,FALSE),VLOOKUP(A113,'Climate adaptation'!$E$2:$N$107,10,FALSE)),VLOOKUP(A113,Water!$E$2:$M$7,9,FALSE)),VLOOKUP(A113,'Circular economy'!$E$2:$M$22,9,FALSE)),VLOOKUP(A113,Biodiversity!$E$2:$N$3,10,FALSE))</f>
        <v>The use of pesticides is minimised and alternative approaches or techniques, which may include non-chemical alternatives to pesticides are favoured, in accordance with Directive 2009/128/EC, with exception of occasions where the use of pesticides is needed to control outbreaks of pest and diseases. The activity minimises the use of fertilisers, including manure, to ensure it does not go beyond what is necessary to achieve the conservation and restoration objectives of the area and complies with the Codes of Good Agricultural Practices and with the Nitrates Action Plans in Nitrates Vulnerable Zones established in accordance with Council Directive 91/676/EEC(13)Council Directive 91/676/EEC of 12 December 1991 concerning the protection of waters against pollution caused by nitrates from agricultural sources (OJ L 375, 31.12.1991, p. 1).. The activity complies with Regulation (EU) 2019/1009 or national rules on fertilisers or soil improvers for agricultural use. Well documented and verifiable measures are taken to avoid the use of active ingredients that are listed in Annex I, part A, of Regulation (EU) 2019/1021(14)Which implements in the Union the Stockholm Convention on persistent organic pollutants (OJ L 209, 31.7.2006, p. 3.)., the Rotterdam Convention on the prior informed consent procedure for certain hazardous chemicals and pesticides in international trade, the Minamata Convention on Mercury, the Montreal Protocol on Substances that Deplete the Ozone Layer, and of active ingredients that are listed as classification Ia (‘extremely hazardous’) or Ib (‘highly hazardous’) in the WHO recommended Classification of Pesticides by Hazard(15)The WHO Recommended Classification of Pesticides by Hazard (version 2019), (version of [adoption date]: https://apps.who.int/iris/bitstream/handle/10665/332193/9789240005662-eng.pdf?ua=1).. Pollution of water and soil is prevented and cleaning up measures are undertaken when pollution occurs. The activity complies with the relevant national law on active ingredients.</v>
      </c>
    </row>
    <row r="114" spans="1:2" ht="48">
      <c r="A114" s="38" t="s">
        <v>4143</v>
      </c>
      <c r="B114" s="47" t="str">
        <f>IFERROR(IFERROR(IFERROR(IFERROR(VLOOKUP(A114,'Climate mitigation'!$E$2:$L$102,8,FALSE),VLOOKUP(A114,'Climate adaptation'!$E$2:$N$107,10,FALSE)),VLOOKUP(A114,Water!$E$2:$M$7,9,FALSE)),VLOOKUP(A114,'Circular economy'!$E$2:$M$22,9,FALSE)),VLOOKUP(A114,Biodiversity!$E$2:$N$3,10,FALSE))</f>
        <v>The activity complies with the criteria set out in Appendix C to this Annex. The activity is in line with Directive (EU) 2015/2193 of the European Parliament and of the Council(38)Directive (EU) 2015/2193 of the European Parliament and of the Council of 25 November 2015 on the limitation of emissions of certain pollutants into the air from medium combustion plants (OJ L 313, 28.11.2015, p. 1).. Noise, plastic, light and chemical pollution are minimised.</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711AE-BA92-4189-BD77-015B97648E78}">
  <sheetPr>
    <tabColor theme="0" tint="-0.249977111117893"/>
  </sheetPr>
  <dimension ref="A1:K114"/>
  <sheetViews>
    <sheetView showGridLines="0" topLeftCell="C3" workbookViewId="0">
      <selection activeCell="D2" sqref="D2"/>
    </sheetView>
  </sheetViews>
  <sheetFormatPr baseColWidth="10" defaultColWidth="8.83203125" defaultRowHeight="11"/>
  <cols>
    <col min="1" max="1" width="10.6640625" style="36" customWidth="1"/>
    <col min="2" max="2" width="88.1640625" style="36" customWidth="1"/>
    <col min="3" max="3" width="30.83203125" style="36" customWidth="1"/>
    <col min="4" max="4" width="102.83203125" style="36" customWidth="1"/>
    <col min="5" max="11" width="30.83203125" style="36" customWidth="1"/>
    <col min="12" max="16384" width="8.83203125" style="36"/>
  </cols>
  <sheetData>
    <row r="1" spans="1:11" ht="12">
      <c r="A1" s="44" t="s">
        <v>3987</v>
      </c>
      <c r="B1" s="41" t="s">
        <v>4151</v>
      </c>
      <c r="C1" s="40" t="s">
        <v>4154</v>
      </c>
      <c r="D1" s="40" t="s">
        <v>4155</v>
      </c>
      <c r="E1" s="40" t="s">
        <v>4156</v>
      </c>
      <c r="F1" s="40" t="s">
        <v>4157</v>
      </c>
      <c r="G1" s="40" t="s">
        <v>4158</v>
      </c>
      <c r="H1" s="40" t="s">
        <v>4159</v>
      </c>
      <c r="I1" s="40" t="s">
        <v>4160</v>
      </c>
      <c r="J1" s="40" t="s">
        <v>4161</v>
      </c>
      <c r="K1" s="40" t="s">
        <v>4162</v>
      </c>
    </row>
    <row r="2" spans="1:11" ht="394">
      <c r="A2" s="38" t="s">
        <v>3996</v>
      </c>
      <c r="B2" s="47" t="str">
        <f>IFERROR(IFERROR(IFERROR(IFERROR(VLOOKUP(A2,'Climate mitigation'!$E$2:$L$102,8,FALSE),VLOOKUP(A2,'Climate adaptation'!$E$2:$N$107,10,FALSE)),VLOOKUP(A2,Water!$E$2:$M$7,9,FALSE)),VLOOKUP(A2,'Circular economy'!$E$2:$M$22,9,FALSE)),VLOOKUP(A2,Biodiversity!$E$2:$N$3,10,FALSE))</f>
        <v>The use of pesticides is reduced and alternative approaches or techniques, which may include non-chemical alternatives to pesticides, are favoured, in accordance with Directive 2009/128/EC of the European Parliament and of the Council(13)Directive 2009/128/EC of the European Parliament and of the Council of 21 October 2009 establishing a framework for Community action to achieve the sustainable use of pesticides (OJ L 309, 24.11.2009, p. 71)., with exception of occasions where the use of pesticides is needed to control outbreaks of pests and of diseases. The activity minimises the use of fertilisers and does not use manure. The activity complies with Regulation (EU) 2019/1009 of the European Parliament and of the Council(14)Regulation (EU) 2019/1009 of the European Parliament and of the Council of 5 June 2019 laying down rules on the making available on the market of EU fertilising products and amending Regulations (EC) No 1069/2009 and (EC) No 1107/2009 and repealing Regulation (EC) No 2003/2003 (OJ L 170, 25.6.2019, p. 1). or national rules on fertilisers or soil improvers for agricultural use. Well documented and verifiable measures are taken to avoid the use of active ingredients that are listed in Annex I, part A, of Regulation (EU) 2019/1021(15)Which implements in the Union the Stockholm Convention on persistent organic pollutants (OJ L 209, 31.7.2006, p. 3.). of the European Parliament and of the Council(16)Regulation (EU) 2019/1021 of the European Parliament and of the Council of 20 June 2019 on persistent organic pollutants (OJ L 169, 25.6.2019, p. 45)., the Rotterdam Convention on the prior informed consent procedure for certain hazardous chemicals and pesticides in international trade(17)Rotterdam Convention on the Prior Informed Consent Procedure for Certain Hazardous Chemicals and Pesticides in International Trade (OJ L 63, 6.3.2003, p. 29)., the Minamata Convention on Mercury(18)Minamata Convention on Mercury (OJ L 142, 2.6.2017, p. 6.)., the Montreal Protocol on Substances that Deplete the Ozone Layer(19)Montreal Protocol on Substances that Deplete the Ozone Layer (OJ L 297, 31.10.1988, p. 21)., and of active ingredients that are listed as classification Ia (‘extremely hazardous’) or Ib (‘highly hazardous’) in the WHO Recommended Classification of Pesticides by Hazard(20)The WHO Recommended Classification of Pesticides by Hazard (version 2019), (version of [adoption date]: https://apps.who.int/iris/bitstream/handle/10665/332193/9789240005662-eng.pdf?ua=1).. The activity complies with the relevant national law on active ingredients. Pollution of water and soil is prevented and cleaning up measures are undertaken when pollution occurs.</v>
      </c>
      <c r="C2" s="47" t="str">
        <f>_xlfn.XLOOKUP($B2,PPC!$D:$D,PPC!E:E,"N/A",0,1)</f>
        <v>O uso de pesticidas é reduzido e são privilegiadas abordagens ou técnicas alternativas, que podem incluir alternativas não químicas aos pesticidas, de acordo com a Diretiva 2009/128/CE do Parlamento Europeu e do Conselho(13)Diretiva 2009/128/CE do Parlamento Europeu e do Conselho de 21 de outubro de 2009 que estabelece um quadro para a ação comunitária para alcançar o uso sustentável dos pesticidas (OJ L 309, 24.11.2009, p. 71)., exceto nas situações em que o uso de pesticidas seja necessário para controlar surtos de pragas e doenças.</v>
      </c>
      <c r="D2" s="47" t="str">
        <f>_xlfn.XLOOKUP($B2,PPC!$D:$D,PPC!F:F,"N/A",0,1)</f>
        <v>A atividade minimiza o uso de fertilizantes e não utiliza estrume.</v>
      </c>
      <c r="E2" s="47" t="str">
        <f>_xlfn.XLOOKUP($B2,PPC!$D:$D,PPC!G:G,"N/A",0,1)</f>
        <v>A atividade cumpre o Regulamento (UE) 2019/1009 do Parlamento Europeu e do Conselho(14)Regulamento (UE) 2019/1009 do Parlamento Europeu e do Conselho de 5 de junho de 2019 que estabelece regras sobre a disponibilização no mercado de produtos fertilizantes da UE e que altera os Regulamentos (CE) n.º 1069/2009 e (CE) n.º 1107/2009 e revoga o Regulamento (CE) n.º 2003/2003 (OJ L 170, 25.6.2019, p. 1). ou as regras nacionais relativas a fertilizantes ou melhoradores de solo para uso agrícola.</v>
      </c>
      <c r="F2" s="47" t="str">
        <f>_xlfn.XLOOKUP($B2,PPC!$D:$D,PPC!H:H,"N/A",0,1)</f>
        <v>São tomadas medidas bem documentadas e verificáveis para evitar a utilização de ingredientes ativos listados no Anexo I, parte A, do Regulamento (UE) 2019/1021(15) que implementa na União a Convenção de Estocolmo sobre poluentes orgânicos persistentes (OJ L 209, 31.7.2006, p. 3.) do Parlamento Europeu e do Conselho(16)Regulamento (UE) 2019/1021 do Parlamento Europeu e do Conselho de 20 de junho de 2019 sobre poluentes orgânicos persistentes (OJ L 169, 25.6.2019, p. 45)., na Convenção de Roterdão sobre o procedimento de consentimento prévio informado para certos produtos químicos e pesticidas perigosos no comércio internacional(17), Convenção de Roterdão sobre o Procedimento de Consentimento Prévio Informado para Certos Produtos Químicos e Pesticidas Perigosos no Comércio Internacional (OJ L 63, 6.3.2003, p. 29)., na Convenção de Minamata sobre o Mercúrio(18), Convenção de Minamata sobre o Mercúrio (OJ L 142, 2.6.2017, p. 6.)., no Protocolo de Montreal sobre Substâncias que Destroem a Camada de Ozono(19)Protocolo de Montreal sobre Substâncias que Destroem a Camada de Ozono (OJ L 297, 31.10.1988, p. 21)., e de ingredientes ativos classificados como Ia (‘extremamente perigoso’) ou Ib (‘altamente perigoso’) na Classificação de Pesticidas por Perigo Recomendada pela OMS(20)Classificação de Pesticidas por Perigo Recomendada pela OMS (versão 2019), (versão de [data de adoção]: https://apps.who.int/iris/bitstream/handle/10665/332193/9789240005662-eng.pdf?ua=1
).</v>
      </c>
      <c r="G2" s="47" t="str">
        <f>_xlfn.XLOOKUP($B2,PPC!$D:$D,PPC!I:I,"N/A",0,1)</f>
        <v>A atividade cumpre a legislação nacional relevante relativa aos ingredientes ativos</v>
      </c>
      <c r="H2" s="47" t="str">
        <f>_xlfn.XLOOKUP($B2,PPC!$D:$D,PPC!J:J,"N/A",0,1)</f>
        <v>A poluição da água e do solo é prevenida e são implementadas medidas de limpeza sempre que ocorra poluição.</v>
      </c>
      <c r="I2" s="47">
        <f>_xlfn.XLOOKUP($B2,PPC!$D:$D,PPC!K:K,"N/A",0,1)</f>
        <v>0</v>
      </c>
      <c r="J2" s="47">
        <f>_xlfn.XLOOKUP($B2,PPC!$D:$D,PPC!L:L,"N/A",0,1)</f>
        <v>0</v>
      </c>
      <c r="K2" s="47">
        <f>_xlfn.XLOOKUP($B2,PPC!$D:$D,PPC!M:M,"N/A",0,1)</f>
        <v>0</v>
      </c>
    </row>
    <row r="3" spans="1:11" ht="192">
      <c r="A3" s="38" t="s">
        <v>3998</v>
      </c>
      <c r="B3" s="47" t="str">
        <f>IFERROR(IFERROR(IFERROR(IFERROR(VLOOKUP(A3,'Climate mitigation'!$E$2:$L$102,8,FALSE),VLOOKUP(A3,'Climate adaptation'!$E$2:$N$107,10,FALSE)),VLOOKUP(A3,Water!$E$2:$M$7,9,FALSE)),VLOOKUP(A3,'Circular economy'!$E$2:$M$22,9,FALSE)),VLOOKUP(A3,Biodiversity!$E$2:$N$3,10,FALSE))</f>
        <v>The use of pesticides is reduced and alternative approaches or techniques, which may include non-chemical alternatives to pesticides, are favoured, in accordance with Directive 2009/128/EC, with exception of occasions where the use of pesticides is needed to control outbreaks of pests and of diseases. The activity minimises the use of fertilisers and does not use manure. The activity complies with Regulation (EU) 2019/1009 or national rules on fertilisers or soil improvers for agricultural use. Well documented and verifiable measures are taken to avoid the use of active ingredients that are listed in the Annex I, part A, of Regulation (EU) 2019/1021(38)Which implements in the Union the Stockholm Convention on persistent organic pollutants (OJ L 209, 31.7.2006, p. 3)., the Rotterdam Convention on the prior informed consent procedure for certain hazardous chemicals and pesticides in international trade, the Minamata Convention on Mercury, the Montreal Protocol on Substances that Deplete the Ozone Layer, and of active ingredients that are listed as classification Ia (‘extremely hazardous’) or Ib (‘highly hazardous’) in the WHO Recommended Classification of Pesticides by Hazard. The activity complies with the relevant national law on active ingredients. Pollution of water and soil is prevented and cleaning up measures are undertaken when pollution occurs.</v>
      </c>
      <c r="C3" s="47" t="str">
        <f>_xlfn.XLOOKUP($B3,PPC!$D:$D,PPC!E:E,"N/A",0,1)</f>
        <v>O uso de pesticidas é reduzido e são privilegiadas abordagens ou técnicas alternativas, que podem incluir alternativas não químicas aos pesticidas, de acordo com a Diretiva 2009/128/CE, exceto nas situações em que o uso de pesticidas seja necessário para controlar surtos de pragas e de doenças.</v>
      </c>
      <c r="D3" s="47" t="str">
        <f>_xlfn.XLOOKUP($B3,PPC!$D:$D,PPC!F:F,"N/A",0,1)</f>
        <v>A atividade minimiza o uso de fertilizantes e não utiliza estrume.</v>
      </c>
      <c r="E3" s="47" t="str">
        <f>_xlfn.XLOOKUP($B3,PPC!$D:$D,PPC!G:G,"N/A",0,1)</f>
        <v>A atividade cumpre o Regulamento (UE) 2019/1009 ou as regras nacionais relativas a fertilizantes ou melhoradores de solo para uso agrícola.</v>
      </c>
      <c r="F3" s="47" t="str">
        <f>_xlfn.XLOOKUP($B3,PPC!$D:$D,PPC!H:H,"N/A",0,1)</f>
        <v>São tomadas medidas bem documentadas e verificáveis para evitar a utilização de ingredientes ativos listados no Anexo I, parte A, do Regulamento (UE) 2019/1021 que implementa na União a Convenção de Estocolmo sobre poluentes orgânicos persistentes (OJ L 209, 31.7.2006, p. 3), na Convenção de Roterdão sobre o procedimento de consentimento prévio informado para certos produtos químicos e pesticidas perigosos no comércio internacional, na Convenção de Minamata sobre o Mercúrio, no Protocolo de Montreal sobre Substâncias que Destroem a Camada de Ozono, e de ingredientes ativos classificados como Ia (‘extremamente perigoso’) ou Ib (‘altamente perigoso’) na Classificação de Pesticidas por Perigo Recomendada pela OMS.</v>
      </c>
      <c r="G3" s="47" t="str">
        <f>_xlfn.XLOOKUP($B3,PPC!$D:$D,PPC!I:I,"N/A",0,1)</f>
        <v>A atividade cumpre a legislação nacional relevante relativa aos ingredientes ativos</v>
      </c>
      <c r="H3" s="47" t="str">
        <f>_xlfn.XLOOKUP($B3,PPC!$D:$D,PPC!J:J,"N/A",0,1)</f>
        <v>A poluição da água e do solo é prevenida e são implementadas medidas de limpeza sempre que ocorra poluição.</v>
      </c>
      <c r="I3" s="47">
        <f>_xlfn.XLOOKUP($B3,PPC!$D:$D,PPC!K:K,"N/A",0,1)</f>
        <v>0</v>
      </c>
      <c r="J3" s="47">
        <f>_xlfn.XLOOKUP($B3,PPC!$D:$D,PPC!L:L,"N/A",0,1)</f>
        <v>0</v>
      </c>
      <c r="K3" s="47">
        <f>_xlfn.XLOOKUP($B3,PPC!$D:$D,PPC!M:M,"N/A",0,1)</f>
        <v>0</v>
      </c>
    </row>
    <row r="4" spans="1:11" ht="192">
      <c r="A4" s="38" t="s">
        <v>3997</v>
      </c>
      <c r="B4" s="47" t="str">
        <f>IFERROR(IFERROR(IFERROR(IFERROR(VLOOKUP(A4,'Climate mitigation'!$E$2:$L$102,8,FALSE),VLOOKUP(A4,'Climate adaptation'!$E$2:$N$107,10,FALSE)),VLOOKUP(A4,Water!$E$2:$M$7,9,FALSE)),VLOOKUP(A4,'Circular economy'!$E$2:$M$22,9,FALSE)),VLOOKUP(A4,Biodiversity!$E$2:$N$3,10,FALSE))</f>
        <v>The use of pesticides is reduced and alternative approaches or techniques, which may include non-chemical alternatives to pesticides, are favoured, in accordance with Directive 2009/128/EC, with exception of occasions where the use of pesticides is needed to control outbreaks of pests and of diseases. The activity minimised the use of fertilisers and does not use manure. The activity complies with Regulation (EU) 2019/1009 or national rules on fertilisers or soil improvers for agricultural use. Well documented and verifiable measures are taken to avoid the use of active ingredients that are listed in Annex I, part A, of Regulation (EU) 2019/1021(48)Which implements in the Union the Stockholm Convention on persistent organic pollutants (OJ L 209, 31.7.2006, p. 3.)., the Rotterdam Convention on the prior informed consent procedure for certain hazardous chemicals and pesticides in international trade, the Minamata Convention on Mercury, the Montreal Protocol on Substances that Deplete the Ozone Layer, and of active ingredients that are listed as classification Ia (‘extremely hazardous’) or Ib (‘highly hazardous’) in the WHO Recommended Classification of Pesticides by Hazard(49)The WHO Recommended Classification of Pesticides by Hazard (version 2019), (version of [adoption date]: https://apps.who.int/iris/bitstream/handle/10665/332193/9789240005662-eng.pdf?ua=1).. The activity complies with the relevant national law on active ingredients. Pollution of water and soil is prevented and cleaning up measures are undertaken when pollution occurs.</v>
      </c>
      <c r="C4" s="47" t="str">
        <f>_xlfn.XLOOKUP($B4,PPC!$D:$D,PPC!E:E,"N/A",0,1)</f>
        <v>O uso de pesticidas é reduzido e são privilegiadas abordagens ou técnicas alternativas, que podem incluir alternativas não químicas aos pesticidas, de acordo com a Diretiva 2009/128/CE, exceto nas situações em que o uso de pesticidas seja necessário para controlar surtos de pragas e de doenças.</v>
      </c>
      <c r="D4" s="47" t="str">
        <f>_xlfn.XLOOKUP($B4,PPC!$D:$D,PPC!F:F,"N/A",0,1)</f>
        <v>A atividade minimiza o uso de fertilizantes e não utiliza estrume.</v>
      </c>
      <c r="E4" s="47" t="str">
        <f>_xlfn.XLOOKUP($B4,PPC!$D:$D,PPC!G:G,"N/A",0,1)</f>
        <v>A atividade cumpre o Regulamento (UE) 2019/1009 ou as regras nacionais relativas a fertilizantes ou melhoradores de solo para uso agrícola.</v>
      </c>
      <c r="F4" s="47" t="str">
        <f>_xlfn.XLOOKUP($B4,PPC!$D:$D,PPC!H:H,"N/A",0,1)</f>
        <v>São tomadas medidas bem documentadas e verificáveis para evitar a utilização de ingredientes ativos listados no Anexo I, parte A, do Regulamento (UE) 2019/1021(48), que implementa na União a Convenção de Estocolmo sobre poluentes orgânicos persistentes (OJ L 209, 31.7.2006, p. 3), na Convenção de Roterdão sobre o procedimento de consentimento prévio informado para certos produtos químicos e pesticidas perigosos no comércio internacional, na Convenção de Minamata sobre o Mercúrio, no Protocolo de Montreal sobre Substâncias que Destroem a Camada de Ozono, e de ingredientes ativos classificados como Ia (‘extremamente perigoso’) ou Ib (‘altamente perigoso’) na Classificação de Pesticidas por Perigo Recomendada pela OMS(49).</v>
      </c>
      <c r="G4" s="47" t="str">
        <f>_xlfn.XLOOKUP($B4,PPC!$D:$D,PPC!I:I,"N/A",0,1)</f>
        <v>A atividade cumpre a legislação nacional relevante relativa aos ingredientes ativos</v>
      </c>
      <c r="H4" s="47" t="str">
        <f>_xlfn.XLOOKUP($B4,PPC!$D:$D,PPC!J:J,"N/A",0,1)</f>
        <v>A poluição da água e do solo é prevenida e são implementadas medidas de limpeza sempre que ocorra poluição.</v>
      </c>
      <c r="I4" s="47">
        <f>_xlfn.XLOOKUP($B4,PPC!$D:$D,PPC!K:K,"N/A",0,1)</f>
        <v>0</v>
      </c>
      <c r="J4" s="47">
        <f>_xlfn.XLOOKUP($B4,PPC!$D:$D,PPC!L:L,"N/A",0,1)</f>
        <v>0</v>
      </c>
      <c r="K4" s="47">
        <f>_xlfn.XLOOKUP($B4,PPC!$D:$D,PPC!M:M,"N/A",0,1)</f>
        <v>0</v>
      </c>
    </row>
    <row r="5" spans="1:11" ht="96">
      <c r="A5" s="38" t="s">
        <v>3999</v>
      </c>
      <c r="B5" s="47" t="str">
        <f>IFERROR(IFERROR(IFERROR(IFERROR(VLOOKUP(A5,'Climate mitigation'!$E$2:$L$102,8,FALSE),VLOOKUP(A5,'Climate adaptation'!$E$2:$N$107,10,FALSE)),VLOOKUP(A5,Water!$E$2:$M$7,9,FALSE)),VLOOKUP(A5,'Circular economy'!$E$2:$M$22,9,FALSE)),VLOOKUP(A5,Biodiversity!$E$2:$N$3,10,FALSE))</f>
        <v>The activity does not use pesticides or fertilisers. Well documented and verifiable measures are taken to avoid the use of active ingredients that are listed in Annex I, part A, of Regulation (EU) 2019/1021(62)Which implements in the Union the Stockholm Convention on persistent organic pollutants (OJ L 209, 31.7.2006, p. 3.)., the Rotterdam Convention on the prior informed consent procedure for certain hazardous chemicals and pesticides in international trade, the Minamata Convention on Mercury, the Montreal Protocol on Substances that Deplete the Ozone Layer, and of active ingredients that are listed as classification Ia (‘extremely hazardous’) or Ib (‘highly hazardous’) in the WHO Recommended Classification of Pesticides by Hazard(63)The WHO Recommended Classification of Pesticides by Hazard (version 2019), (version of [adoption date]: https://apps.who.int/iris/bitstream/handle/10665/332193/9789240005662-eng.pdf?ua=1).. The activity complies with the relevant national law on active ingredients. Pollution of water and soil is prevented and cleaning up measures are undertaken when pollution occurs.</v>
      </c>
      <c r="C5" s="47" t="str">
        <f>_xlfn.XLOOKUP($B5,PPC!$D:$D,PPC!E:E,"N/A",0,1)</f>
        <v>A atividade não utiliza pesticidas nem fertilizantes.</v>
      </c>
      <c r="D5" s="47" t="str">
        <f>_xlfn.XLOOKUP($B5,PPC!$D:$D,PPC!F:F,"N/A",0,1)</f>
        <v>São tomadas medidas bem documentadas e verificáveis para evitar a utilização de ingredientes ativos listados no Anexo I, parte A, do Regulamento (UE) 2019/1021(62), que implementa na União a Convenção de Estocolmo sobre poluentes orgânicos persistentes (OJ L 209, 31.7.2006, p. 3), na Convenção de Roterdão sobre o procedimento de consentimento prévio informado para certos produtos químicos e pesticidas perigosos no comércio internacional, na Convenção de Minamata sobre o Mercúrio, no Protocolo de Montreal sobre Substâncias que Destroem a Camada de Ozono, e de ingredientes ativos classificados como Ia (‘extremamente perigoso’) ou Ib (‘altamente perigoso’) na Classificação de Pesticidas por Perigo Recomendada pela OMS(63).</v>
      </c>
      <c r="E5" s="47" t="str">
        <f>_xlfn.XLOOKUP($B5,PPC!$D:$D,PPC!G:G,"N/A",0,1)</f>
        <v>A atividade cumpre a legislação nacional relevante relativa aos ingredientes ativos.</v>
      </c>
      <c r="F5" s="47" t="str">
        <f>_xlfn.XLOOKUP($B5,PPC!$D:$D,PPC!H:H,"N/A",0,1)</f>
        <v>A poluição da água e do solo é prevenida, sendo implementadas medidas de limpeza sempre que ocorra poluição.</v>
      </c>
      <c r="G5" s="47">
        <f>_xlfn.XLOOKUP($B5,PPC!$D:$D,PPC!I:I,"N/A",0,1)</f>
        <v>0</v>
      </c>
      <c r="H5" s="47">
        <f>_xlfn.XLOOKUP($B5,PPC!$D:$D,PPC!J:J,"N/A",0,1)</f>
        <v>0</v>
      </c>
      <c r="I5" s="47">
        <f>_xlfn.XLOOKUP($B5,PPC!$D:$D,PPC!K:K,"N/A",0,1)</f>
        <v>0</v>
      </c>
      <c r="J5" s="47">
        <f>_xlfn.XLOOKUP($B5,PPC!$D:$D,PPC!L:L,"N/A",0,1)</f>
        <v>0</v>
      </c>
      <c r="K5" s="47">
        <f>_xlfn.XLOOKUP($B5,PPC!$D:$D,PPC!M:M,"N/A",0,1)</f>
        <v>0</v>
      </c>
    </row>
    <row r="6" spans="1:11" ht="192">
      <c r="A6" s="38" t="s">
        <v>4000</v>
      </c>
      <c r="B6" s="47" t="str">
        <f>IFERROR(IFERROR(IFERROR(IFERROR(VLOOKUP(A6,'Climate mitigation'!$E$2:$L$102,8,FALSE),VLOOKUP(A6,'Climate adaptation'!$E$2:$N$107,10,FALSE)),VLOOKUP(A6,Water!$E$2:$M$7,9,FALSE)),VLOOKUP(A6,'Circular economy'!$E$2:$M$22,9,FALSE)),VLOOKUP(A6,Biodiversity!$E$2:$N$3,10,FALSE))</f>
        <v>The use of pesticides is minimised and alternative approaches or techniques, which may include non-chemical alternatives to pesticides are favoured, in accordance with Directive 2009/128/EC, with exception of occasions where the use of pesticides is needed to control outbreaks of pests and diseases. The activity minimises the use of fertilisers and does not use manure. The activity complies with Regulation (EU) 2019/1009 or national rules on fertilisers or soil improvers for agricultural use. Well documented and verifiable measures are taken to avoid the use of active ingredients that are listed in Annex I, part A, of Regulation (EU) 2019/1021(72)Which implements in the Union the Stockholm Convention on persistent organic pollutants (OJ L 209, 31.7.2006, p. 3)., the Rotterdam Convention on the prior informed consent procedure for certain hazardous chemicals and pesticides in international trade, the Minamata Convention on Mercury, the Montreal Protocol on Substances that Deplete the Ozone Layer, and of active ingredients that are listed as classification Ia (‘extremely hazardous’) or Ib (‘highly hazardous’) in the WHO recommended Classification of Pesticides by Hazard(73)The WHO Recommended Classification of Pesticides by Hazard (version 2019), (version of [adoption date]: https://apps.who.int/iris/bitstream/handle/10665/332193/9789240005662-eng.pdf?ua=1).. The activity complies with the relevant national implementing law on active ingredients. Pollution of water and soil is prevented and cleaning up measures are undertaken when pollution occurs.</v>
      </c>
      <c r="C6" s="47" t="str">
        <f>_xlfn.XLOOKUP($B6,PPC!$D:$D,PPC!E:E,"N/A",0,1)</f>
        <v>O uso de pesticidas é minimizado e são privilegiadas abordagens ou técnicas alternativas, que podem incluir alternativas não químicas aos pesticidas, de acordo com a Diretiva 2009/128/CE, com exceção das situações em que o uso de pesticidas seja necessário para controlar surtos de pragas e doenças.</v>
      </c>
      <c r="D6" s="47" t="str">
        <f>_xlfn.XLOOKUP($B6,PPC!$D:$D,PPC!F:F,"N/A",0,1)</f>
        <v>A atividade minimiza o uso de fertilizantes e não utiliza estrume.</v>
      </c>
      <c r="E6" s="47" t="str">
        <f>_xlfn.XLOOKUP($B6,PPC!$D:$D,PPC!G:G,"N/A",0,1)</f>
        <v>A atividade cumpre o Regulamento (UE) 2019/1009 ou as regras nacionais relativas a fertilizantes ou melhoradores de solo para uso agrícola.</v>
      </c>
      <c r="F6" s="47" t="str">
        <f>_xlfn.XLOOKUP($B6,PPC!$D:$D,PPC!H:H,"N/A",0,1)</f>
        <v>São tomadas medidas bem documentadas e verificáveis para evitar a utilização de ingredientes ativos listados no Anexo I, parte A, do Regulamento (UE) 2019/1021(72), que implementa na União a Convenção de Estocolmo sobre poluentes orgânicos persistentes (OJ L 209, 31.7.2006, p. 3), a Convenção de Roterdão sobre o procedimento de consentimento prévio informado para certos produtos químicos e pesticidas perigosos no comércio internacional, a Convenção de Minamata sobre o Mercúrio, o Protocolo de Montreal sobre Substâncias que Destroem a Camada de Ozono, e ingredientes ativos classificados como Ia (‘extremamente perigoso’) ou Ib (‘altamente perigoso’) na Classificação de Pesticidas por Perigo Recomendada pela OMS(73).</v>
      </c>
      <c r="G6" s="47" t="str">
        <f>_xlfn.XLOOKUP($B6,PPC!$D:$D,PPC!I:I,"N/A",0,1)</f>
        <v>A atividade cumpre a legislação nacional relevante relativa aos ingredientes ativos</v>
      </c>
      <c r="H6" s="47" t="str">
        <f>_xlfn.XLOOKUP($B6,PPC!$D:$D,PPC!J:J,"N/A",0,1)</f>
        <v>A poluição da água e do solo é prevenida e são implementadas medidas de limpeza sempre que ocorra poluição.</v>
      </c>
      <c r="I6" s="47">
        <f>_xlfn.XLOOKUP($B6,PPC!$D:$D,PPC!K:K,"N/A",0,1)</f>
        <v>0</v>
      </c>
      <c r="J6" s="47">
        <f>_xlfn.XLOOKUP($B6,PPC!$D:$D,PPC!L:L,"N/A",0,1)</f>
        <v>0</v>
      </c>
      <c r="K6" s="47">
        <f>_xlfn.XLOOKUP($B6,PPC!$D:$D,PPC!M:M,"N/A",0,1)</f>
        <v>0</v>
      </c>
    </row>
    <row r="7" spans="1:11" ht="48">
      <c r="A7" s="38" t="s">
        <v>4001</v>
      </c>
      <c r="B7" s="47" t="str">
        <f>IFERROR(IFERROR(IFERROR(IFERROR(VLOOKUP(A7,'Climate mitigation'!$E$2:$L$102,8,FALSE),VLOOKUP(A7,'Climate adaptation'!$E$2:$N$107,10,FALSE)),VLOOKUP(A7,Water!$E$2:$M$7,9,FALSE)),VLOOKUP(A7,'Circular economy'!$E$2:$M$22,9,FALSE)),VLOOKUP(A7,Biodiversity!$E$2:$N$3,10,FALSE))</f>
        <v>The activity complies with the criteria set out in Appendix C to this Annex.</v>
      </c>
      <c r="C7" s="47" t="str">
        <f>_xlfn.XLOOKUP($B7,PPC!$D:$D,PPC!E:E,"N/A",0,1)</f>
        <v>A atividade cumpre os critérios estabelecidos no Apêndice C deste Anexo. Regulamento 2021/2139 (https://eur-lex.europa.eu/legal-content/PT/TXT/?uri=CELEX:32021R2139), p. 143</v>
      </c>
      <c r="D7" s="47">
        <f>_xlfn.XLOOKUP($B7,PPC!$D:$D,PPC!F:F,"N/A",0,1)</f>
        <v>0</v>
      </c>
      <c r="E7" s="47">
        <f>_xlfn.XLOOKUP($B7,PPC!$D:$D,PPC!G:G,"N/A",0,1)</f>
        <v>0</v>
      </c>
      <c r="F7" s="47">
        <f>_xlfn.XLOOKUP($B7,PPC!$D:$D,PPC!H:H,"N/A",0,1)</f>
        <v>0</v>
      </c>
      <c r="G7" s="47">
        <f>_xlfn.XLOOKUP($B7,PPC!$D:$D,PPC!I:I,"N/A",0,1)</f>
        <v>0</v>
      </c>
      <c r="H7" s="47">
        <f>_xlfn.XLOOKUP($B7,PPC!$D:$D,PPC!J:J,"N/A",0,1)</f>
        <v>0</v>
      </c>
      <c r="I7" s="47">
        <f>_xlfn.XLOOKUP($B7,PPC!$D:$D,PPC!K:K,"N/A",0,1)</f>
        <v>0</v>
      </c>
      <c r="J7" s="47">
        <f>_xlfn.XLOOKUP($B7,PPC!$D:$D,PPC!L:L,"N/A",0,1)</f>
        <v>0</v>
      </c>
      <c r="K7" s="47">
        <f>_xlfn.XLOOKUP($B7,PPC!$D:$D,PPC!M:M,"N/A",0,1)</f>
        <v>0</v>
      </c>
    </row>
    <row r="8" spans="1:11" ht="48">
      <c r="A8" s="38" t="s">
        <v>4002</v>
      </c>
      <c r="B8" s="47" t="str">
        <f>IFERROR(IFERROR(IFERROR(IFERROR(VLOOKUP(A8,'Climate mitigation'!$E$2:$L$102,8,FALSE),VLOOKUP(A8,'Climate adaptation'!$E$2:$N$107,10,FALSE)),VLOOKUP(A8,Water!$E$2:$M$7,9,FALSE)),VLOOKUP(A8,'Circular economy'!$E$2:$M$22,9,FALSE)),VLOOKUP(A8,Biodiversity!$E$2:$N$3,10,FALSE))</f>
        <v>The activity complies with the criteria set out in Appendix C to this Annex.</v>
      </c>
      <c r="C8" s="47" t="str">
        <f>_xlfn.XLOOKUP($B8,PPC!$D:$D,PPC!E:E,"N/A",0,1)</f>
        <v>A atividade cumpre os critérios estabelecidos no Apêndice C deste Anexo. Regulamento 2021/2139 (https://eur-lex.europa.eu/legal-content/PT/TXT/?uri=CELEX:32021R2139), p. 143</v>
      </c>
      <c r="D8" s="47">
        <f>_xlfn.XLOOKUP($B8,PPC!$D:$D,PPC!F:F,"N/A",0,1)</f>
        <v>0</v>
      </c>
      <c r="E8" s="47">
        <f>_xlfn.XLOOKUP($B8,PPC!$D:$D,PPC!G:G,"N/A",0,1)</f>
        <v>0</v>
      </c>
      <c r="F8" s="47">
        <f>_xlfn.XLOOKUP($B8,PPC!$D:$D,PPC!H:H,"N/A",0,1)</f>
        <v>0</v>
      </c>
      <c r="G8" s="47">
        <f>_xlfn.XLOOKUP($B8,PPC!$D:$D,PPC!I:I,"N/A",0,1)</f>
        <v>0</v>
      </c>
      <c r="H8" s="47">
        <f>_xlfn.XLOOKUP($B8,PPC!$D:$D,PPC!J:J,"N/A",0,1)</f>
        <v>0</v>
      </c>
      <c r="I8" s="47">
        <f>_xlfn.XLOOKUP($B8,PPC!$D:$D,PPC!K:K,"N/A",0,1)</f>
        <v>0</v>
      </c>
      <c r="J8" s="47">
        <f>_xlfn.XLOOKUP($B8,PPC!$D:$D,PPC!L:L,"N/A",0,1)</f>
        <v>0</v>
      </c>
      <c r="K8" s="47">
        <f>_xlfn.XLOOKUP($B8,PPC!$D:$D,PPC!M:M,"N/A",0,1)</f>
        <v>0</v>
      </c>
    </row>
    <row r="9" spans="1:11" ht="48">
      <c r="A9" s="38" t="s">
        <v>4003</v>
      </c>
      <c r="B9" s="47" t="str">
        <f>IFERROR(IFERROR(IFERROR(IFERROR(VLOOKUP(A9,'Climate mitigation'!$E$2:$L$102,8,FALSE),VLOOKUP(A9,'Climate adaptation'!$E$2:$N$107,10,FALSE)),VLOOKUP(A9,Water!$E$2:$M$7,9,FALSE)),VLOOKUP(A9,'Circular economy'!$E$2:$M$22,9,FALSE)),VLOOKUP(A9,Biodiversity!$E$2:$N$3,10,FALSE))</f>
        <v>The activity complies with the criteria set out in Appendix C to this Annex. Where applicable, vehicles do not contain lead, mercury, hexavalent chromium and cadmium.</v>
      </c>
      <c r="C9" s="47" t="str">
        <f>_xlfn.XLOOKUP($B9,PPC!$D:$D,PPC!E:E,"N/A",0,1)</f>
        <v>A atividade cumpre os critérios estabelecidos no Apêndice C deste Anexo. Regulamento 2021/2139 (https://eur-lex.europa.eu/legal-content/PT/TXT/?uri=CELEX:32021R2139), p. 143</v>
      </c>
      <c r="D9" s="47" t="str">
        <f>_xlfn.XLOOKUP($B9,PPC!$D:$D,PPC!F:F,"N/A",0,1)</f>
        <v>Sempre que aplicável, os veículos não contêm chumbo, mercúrio, crómio hexavalente nem cádmio.</v>
      </c>
      <c r="E9" s="47">
        <f>_xlfn.XLOOKUP($B9,PPC!$D:$D,PPC!G:G,"N/A",0,1)</f>
        <v>0</v>
      </c>
      <c r="F9" s="47">
        <f>_xlfn.XLOOKUP($B9,PPC!$D:$D,PPC!H:H,"N/A",0,1)</f>
        <v>0</v>
      </c>
      <c r="G9" s="47">
        <f>_xlfn.XLOOKUP($B9,PPC!$D:$D,PPC!I:I,"N/A",0,1)</f>
        <v>0</v>
      </c>
      <c r="H9" s="47">
        <f>_xlfn.XLOOKUP($B9,PPC!$D:$D,PPC!J:J,"N/A",0,1)</f>
        <v>0</v>
      </c>
      <c r="I9" s="47">
        <f>_xlfn.XLOOKUP($B9,PPC!$D:$D,PPC!K:K,"N/A",0,1)</f>
        <v>0</v>
      </c>
      <c r="J9" s="47">
        <f>_xlfn.XLOOKUP($B9,PPC!$D:$D,PPC!L:L,"N/A",0,1)</f>
        <v>0</v>
      </c>
      <c r="K9" s="47">
        <f>_xlfn.XLOOKUP($B9,PPC!$D:$D,PPC!M:M,"N/A",0,1)</f>
        <v>0</v>
      </c>
    </row>
    <row r="10" spans="1:11" ht="72">
      <c r="A10" s="38" t="s">
        <v>4004</v>
      </c>
      <c r="B10" s="47" t="str">
        <f>IFERROR(IFERROR(IFERROR(IFERROR(VLOOKUP(A10,'Climate mitigation'!$E$2:$L$102,8,FALSE),VLOOKUP(A10,'Climate adaptation'!$E$2:$N$107,10,FALSE)),VLOOKUP(A10,Water!$E$2:$M$7,9,FALSE)),VLOOKUP(A10,'Circular economy'!$E$2:$M$22,9,FALSE)),VLOOKUP(A10,Biodiversity!$E$2:$N$3,10,FALSE))</f>
        <v>The activity complies with the criteria set out in Appendix C to this Annex. Batteries comply with the applicable sustainability rules on the placing on the market of batteries in the Union, including restrictions on the use of hazardous substances in batteries, including Regulation (EC) No 1907/2006 of the European Parliament and of the Council(97)Regulation (EC) No 1907/2006 of the European Parliament and of the Council of 18 December 2006 concerning the Registration, Evaluation, Authorisation and Restriction of Chemicals (REACH), establishing a European Chemicals Agency, amending Directive 1999/45/EC and repealing Council Regulation (EEC) No 793/93 and Commission Regulation (EC) No 1488/94 as well as Council Directive 76/769/EEC and Commission Directives 91/155/EEC, 93/67/EEC, 93/105/EC and 2000/21/EC (OJ L 396, 30.12.2006, p. 1). and Directive 2006/66/EC.</v>
      </c>
      <c r="C10" s="47" t="str">
        <f>_xlfn.XLOOKUP($B10,PPC!$D:$D,PPC!E:E,"N/A",0,1)</f>
        <v>A atividade cumpre os critérios estabelecidos no Apêndice C deste Anexo. Regulamento 2021/2139 (https://eur-lex.europa.eu/legal-content/PT/TXT/?uri=CELEX:32021R2139), p. 143</v>
      </c>
      <c r="D10" s="47" t="str">
        <f>_xlfn.XLOOKUP($B10,PPC!$D:$D,PPC!F:F,"N/A",0,1)</f>
        <v>As baterias cumprem as normas de sustentabilidade aplicáveis à colocação no mercado de baterias na União Europeia, incluindo as restrições quanto à utilização de substâncias perigosas em baterias, nomeadamente o Regulamento (CE) n.º 1907/2006 do Parlamento Europeu e do Conselho(97)Regulamento (CE) n.º 1907/2006 do Parlamento Europeu e do Conselho, de 18 de dezembro de 2006, relativo ao registo, avaliação, autorização e restrição de substâncias químicas (REACH), estabelecendo a Agência Europeia de Produtos Químicos, alterando a Diretiva 1999/45/CE e revogando o Regulamento do Conselho (CEE) n.º 793/93 e o Regulamento da Comissão (CE) n.º 1488/94, bem como a Diretiva do Conselho 76/769/CEE e as Diretivas da Comissão 91/155/CEE, 93/67/CEE, 93/105/CE e 2000/21/CE (JO L 396, 30.12.2006, p. 1), e a Diretiva 2006/66/CE.</v>
      </c>
      <c r="E10" s="47">
        <f>_xlfn.XLOOKUP($B10,PPC!$D:$D,PPC!G:G,"N/A",0,1)</f>
        <v>0</v>
      </c>
      <c r="F10" s="47">
        <f>_xlfn.XLOOKUP($B10,PPC!$D:$D,PPC!H:H,"N/A",0,1)</f>
        <v>0</v>
      </c>
      <c r="G10" s="47">
        <f>_xlfn.XLOOKUP($B10,PPC!$D:$D,PPC!I:I,"N/A",0,1)</f>
        <v>0</v>
      </c>
      <c r="H10" s="47">
        <f>_xlfn.XLOOKUP($B10,PPC!$D:$D,PPC!J:J,"N/A",0,1)</f>
        <v>0</v>
      </c>
      <c r="I10" s="47">
        <f>_xlfn.XLOOKUP($B10,PPC!$D:$D,PPC!K:K,"N/A",0,1)</f>
        <v>0</v>
      </c>
      <c r="J10" s="47">
        <f>_xlfn.XLOOKUP($B10,PPC!$D:$D,PPC!L:L,"N/A",0,1)</f>
        <v>0</v>
      </c>
      <c r="K10" s="47">
        <f>_xlfn.XLOOKUP($B10,PPC!$D:$D,PPC!M:M,"N/A",0,1)</f>
        <v>0</v>
      </c>
    </row>
    <row r="11" spans="1:11" ht="48">
      <c r="A11" s="38" t="s">
        <v>4005</v>
      </c>
      <c r="B11" s="47" t="str">
        <f>IFERROR(IFERROR(IFERROR(IFERROR(VLOOKUP(A11,'Climate mitigation'!$E$2:$L$102,8,FALSE),VLOOKUP(A11,'Climate adaptation'!$E$2:$N$107,10,FALSE)),VLOOKUP(A11,Water!$E$2:$M$7,9,FALSE)),VLOOKUP(A11,'Circular economy'!$E$2:$M$22,9,FALSE)),VLOOKUP(A11,Biodiversity!$E$2:$N$3,10,FALSE))</f>
        <v>The activity complies with the criteria set out in Appendix C to this Annex.</v>
      </c>
      <c r="C11" s="47" t="str">
        <f>_xlfn.XLOOKUP($B11,PPC!$D:$D,PPC!E:E,"N/A",0,1)</f>
        <v>A atividade cumpre os critérios estabelecidos no Apêndice C deste Anexo. Regulamento 2021/2139 (https://eur-lex.europa.eu/legal-content/PT/TXT/?uri=CELEX:32021R2139), p. 143</v>
      </c>
      <c r="D11" s="47">
        <f>_xlfn.XLOOKUP($B11,PPC!$D:$D,PPC!F:F,"N/A",0,1)</f>
        <v>0</v>
      </c>
      <c r="E11" s="47">
        <f>_xlfn.XLOOKUP($B11,PPC!$D:$D,PPC!G:G,"N/A",0,1)</f>
        <v>0</v>
      </c>
      <c r="F11" s="47">
        <f>_xlfn.XLOOKUP($B11,PPC!$D:$D,PPC!H:H,"N/A",0,1)</f>
        <v>0</v>
      </c>
      <c r="G11" s="47">
        <f>_xlfn.XLOOKUP($B11,PPC!$D:$D,PPC!I:I,"N/A",0,1)</f>
        <v>0</v>
      </c>
      <c r="H11" s="47">
        <f>_xlfn.XLOOKUP($B11,PPC!$D:$D,PPC!J:J,"N/A",0,1)</f>
        <v>0</v>
      </c>
      <c r="I11" s="47">
        <f>_xlfn.XLOOKUP($B11,PPC!$D:$D,PPC!K:K,"N/A",0,1)</f>
        <v>0</v>
      </c>
      <c r="J11" s="47">
        <f>_xlfn.XLOOKUP($B11,PPC!$D:$D,PPC!L:L,"N/A",0,1)</f>
        <v>0</v>
      </c>
      <c r="K11" s="47">
        <f>_xlfn.XLOOKUP($B11,PPC!$D:$D,PPC!M:M,"N/A",0,1)</f>
        <v>0</v>
      </c>
    </row>
    <row r="12" spans="1:11" ht="48">
      <c r="A12" s="38" t="s">
        <v>4006</v>
      </c>
      <c r="B12" s="47" t="str">
        <f>IFERROR(IFERROR(IFERROR(IFERROR(VLOOKUP(A12,'Climate mitigation'!$E$2:$L$102,8,FALSE),VLOOKUP(A12,'Climate adaptation'!$E$2:$N$107,10,FALSE)),VLOOKUP(A12,Water!$E$2:$M$7,9,FALSE)),VLOOKUP(A12,'Circular economy'!$E$2:$M$22,9,FALSE)),VLOOKUP(A12,Biodiversity!$E$2:$N$3,10,FALSE))</f>
        <v>The activity complies with the criteria set out in Appendix C to this Annex.</v>
      </c>
      <c r="C12" s="47" t="str">
        <f>_xlfn.XLOOKUP($B12,PPC!$D:$D,PPC!E:E,"N/A",0,1)</f>
        <v>A atividade cumpre os critérios estabelecidos no Apêndice C deste Anexo. Regulamento 2021/2139 (https://eur-lex.europa.eu/legal-content/PT/TXT/?uri=CELEX:32021R2139), p. 143</v>
      </c>
      <c r="D12" s="47">
        <f>_xlfn.XLOOKUP($B12,PPC!$D:$D,PPC!F:F,"N/A",0,1)</f>
        <v>0</v>
      </c>
      <c r="E12" s="47">
        <f>_xlfn.XLOOKUP($B12,PPC!$D:$D,PPC!G:G,"N/A",0,1)</f>
        <v>0</v>
      </c>
      <c r="F12" s="47">
        <f>_xlfn.XLOOKUP($B12,PPC!$D:$D,PPC!H:H,"N/A",0,1)</f>
        <v>0</v>
      </c>
      <c r="G12" s="47">
        <f>_xlfn.XLOOKUP($B12,PPC!$D:$D,PPC!I:I,"N/A",0,1)</f>
        <v>0</v>
      </c>
      <c r="H12" s="47">
        <f>_xlfn.XLOOKUP($B12,PPC!$D:$D,PPC!J:J,"N/A",0,1)</f>
        <v>0</v>
      </c>
      <c r="I12" s="47">
        <f>_xlfn.XLOOKUP($B12,PPC!$D:$D,PPC!K:K,"N/A",0,1)</f>
        <v>0</v>
      </c>
      <c r="J12" s="47">
        <f>_xlfn.XLOOKUP($B12,PPC!$D:$D,PPC!L:L,"N/A",0,1)</f>
        <v>0</v>
      </c>
      <c r="K12" s="47">
        <f>_xlfn.XLOOKUP($B12,PPC!$D:$D,PPC!M:M,"N/A",0,1)</f>
        <v>0</v>
      </c>
    </row>
    <row r="13" spans="1:11" ht="96">
      <c r="A13" s="38" t="s">
        <v>2046</v>
      </c>
      <c r="B13" s="47" t="str">
        <f>IFERROR(IFERROR(IFERROR(IFERROR(VLOOKUP(A13,'Climate mitigation'!$E$2:$L$102,8,FALSE),VLOOKUP(A13,'Climate adaptation'!$E$2:$N$107,10,FALSE)),VLOOKUP(A13,Water!$E$2:$M$7,9,FALSE)),VLOOKUP(A13,'Circular economy'!$E$2:$M$22,9,FALSE)),VLOOKUP(A13,Biodiversity!$E$2:$N$3,10,FALSE))</f>
        <v>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(BAT) conclusions for the production of cement, lime and magnesium oxide(107)Commission Implementing Decision 2013/163/EU of 26 March 2013 establishing the best available techniques (BAT) conclusions under Directive 2010/75/EU of the European Parliament and of the Council on industrial emissions for the production of cement, lime and magnesium oxide (OJ L 100, 9.4.2013, p. 1).. No significant cross-media effects occur(108)See Best Available Techniques Reference Document (BREF) on Economics and Cross-Media Effects (version of [adoption date]: https://eippcb.jrc.ec.europa.eu/sites/default/files/2019-11/ecm_bref_0706.pdf).. For manufacture of cement employing hazardous wastes as alternative fuels, measures are in place to ensure the safe handling of waste.</v>
      </c>
      <c r="C13" s="47" t="str">
        <f>_xlfn.XLOOKUP($B13,PPC!$D:$D,PPC!E:E,"N/A",0,1)</f>
        <v>A atividade cumpre os critérios estabelecidos no Apêndice C deste Anexo. Regulamento 2021/2139 (https://eur-lex.europa.eu/legal-content/PT/TXT/?uri=CELEX:32021R2139), p. 143</v>
      </c>
      <c r="D13" s="47" t="str">
        <f>_xlfn.XLOOKUP($B13,PPC!$D:$D,PPC!F:F,"N/A",0,1)</f>
        <v>As emissões encontram-se dentro ou abaixo dos níveis de emissão associados às gamas de melhores técnicas disponíveis (BAT-AEL) definidas nas conclusões mais recentes sobre melhores técnicas disponíveis (BAT), incluindo as conclusões sobre BAT para a produção de cimento, cal e óxido de magnésio(107)Decisão de Execução da Comissão 2013/163/UE de 26 de março de 2013 que estabelece as conclusões sobre as melhores técnicas disponíveis (BAT) ao abrigo da Diretiva 2010/75/UE do Parlamento Europeu e do Conselho relativa às emissões industriais para a produção de cimento, cal e óxido de magnésio (JO L 100, 9.4.2013, p. 1).</v>
      </c>
      <c r="E13" s="47" t="str">
        <f>_xlfn.XLOOKUP($B13,PPC!$D:$D,PPC!G:G,"N/A",0,1)</f>
        <v>Não ocorrem efeitos cruzados significativos entre os diferentes meios(108)Ver Documento de Referência sobre as Melhores Técnicas Disponíveis (BREF) sobre Economia e Efeitos Cruzados entre Meios (versão de [data de adoção]: https://eippcb.jrc.ec.europa.eu/sites/default/files/2019-11/ecm_bref_0706.pdf
).</v>
      </c>
      <c r="F13" s="47" t="str">
        <f>_xlfn.XLOOKUP($B13,PPC!$D:$D,PPC!H:H,"N/A",0,1)</f>
        <v>Para a produção de cimento utilizando resíduos perigosos como combustíveis alternativos, existem medidas para garantir a manipulação segura dos resíduos.</v>
      </c>
      <c r="G13" s="47">
        <f>_xlfn.XLOOKUP($B13,PPC!$D:$D,PPC!I:I,"N/A",0,1)</f>
        <v>0</v>
      </c>
      <c r="H13" s="47">
        <f>_xlfn.XLOOKUP($B13,PPC!$D:$D,PPC!J:J,"N/A",0,1)</f>
        <v>0</v>
      </c>
      <c r="I13" s="47">
        <f>_xlfn.XLOOKUP($B13,PPC!$D:$D,PPC!K:K,"N/A",0,1)</f>
        <v>0</v>
      </c>
      <c r="J13" s="47">
        <f>_xlfn.XLOOKUP($B13,PPC!$D:$D,PPC!L:L,"N/A",0,1)</f>
        <v>0</v>
      </c>
      <c r="K13" s="47">
        <f>_xlfn.XLOOKUP($B13,PPC!$D:$D,PPC!M:M,"N/A",0,1)</f>
        <v>0</v>
      </c>
    </row>
    <row r="14" spans="1:11" ht="60">
      <c r="A14" s="38" t="s">
        <v>4007</v>
      </c>
      <c r="B14" s="47" t="str">
        <f>IFERROR(IFERROR(IFERROR(IFERROR(VLOOKUP(A14,'Climate mitigation'!$E$2:$L$102,8,FALSE),VLOOKUP(A14,'Climate adaptation'!$E$2:$N$107,10,FALSE)),VLOOKUP(A14,Water!$E$2:$M$7,9,FALSE)),VLOOKUP(A14,'Circular economy'!$E$2:$M$22,9,FALSE)),VLOOKUP(A14,Biodiversity!$E$2:$N$3,10,FALSE))</f>
        <v>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(BAT) conclusions for the non-ferrous metals industries(114)Commission Implementing Decision (EU) 2016/1032 of 13 June 2016 establishing best available techniques (BAT) conclusions, under Directive 2010/75/EU of the European Parliament and of the Council, for the non-ferrous metals industries (OJ L 174, 30.6.2016, p. 32).. No significant cross-media effects occur.</v>
      </c>
      <c r="C14" s="47" t="str">
        <f>_xlfn.XLOOKUP($B14,PPC!$D:$D,PPC!E:E,"N/A",0,1)</f>
        <v>A atividade cumpre os critérios estabelecidos no Apêndice C deste Anexo. Regulamento 2021/2139 (https://eur-lex.europa.eu/legal-content/PT/TXT/?uri=CELEX:32021R2139), p. 143</v>
      </c>
      <c r="D14" s="47" t="str">
        <f>_xlfn.XLOOKUP($B14,PPC!$D:$D,PPC!F:F,"N/A",0,1)</f>
        <v>As emissões encontram-se dentro ou abaixo dos níveis de emissão associados às gamas das melhores técnicas disponíveis (BAT-AEL) definidas nas conclusões mais recentes sobre melhores técnicas disponíveis (BAT), incluindo as conclusões sobre BAT para as indústrias de metais não ferrosos(114)Decisão de Execução (UE) 2016/1032 da Comissão, de 13 de junho de 2016, que estabelece as conclusões sobre as melhores técnicas disponíveis (BAT), ao abrigo da Diretiva 2010/75/UE do Parlamento Europeu e do Conselho, para as indústrias de metais não ferrosos (JO L 174, 30.6.2016, p. 32).</v>
      </c>
      <c r="E14" s="47" t="str">
        <f>_xlfn.XLOOKUP($B14,PPC!$D:$D,PPC!G:G,"N/A",0,1)</f>
        <v>Não ocorrem efeitos cruzados significativos entre os diferentes meios.</v>
      </c>
      <c r="F14" s="47">
        <f>_xlfn.XLOOKUP($B14,PPC!$D:$D,PPC!H:H,"N/A",0,1)</f>
        <v>0</v>
      </c>
      <c r="G14" s="47">
        <f>_xlfn.XLOOKUP($B14,PPC!$D:$D,PPC!I:I,"N/A",0,1)</f>
        <v>0</v>
      </c>
      <c r="H14" s="47">
        <f>_xlfn.XLOOKUP($B14,PPC!$D:$D,PPC!J:J,"N/A",0,1)</f>
        <v>0</v>
      </c>
      <c r="I14" s="47">
        <f>_xlfn.XLOOKUP($B14,PPC!$D:$D,PPC!K:K,"N/A",0,1)</f>
        <v>0</v>
      </c>
      <c r="J14" s="47">
        <f>_xlfn.XLOOKUP($B14,PPC!$D:$D,PPC!L:L,"N/A",0,1)</f>
        <v>0</v>
      </c>
      <c r="K14" s="47">
        <f>_xlfn.XLOOKUP($B14,PPC!$D:$D,PPC!M:M,"N/A",0,1)</f>
        <v>0</v>
      </c>
    </row>
    <row r="15" spans="1:11" ht="60">
      <c r="A15" s="38" t="s">
        <v>4008</v>
      </c>
      <c r="B15" s="47" t="str">
        <f>IFERROR(IFERROR(IFERROR(IFERROR(VLOOKUP(A15,'Climate mitigation'!$E$2:$L$102,8,FALSE),VLOOKUP(A15,'Climate adaptation'!$E$2:$N$107,10,FALSE)),VLOOKUP(A15,Water!$E$2:$M$7,9,FALSE)),VLOOKUP(A15,'Circular economy'!$E$2:$M$22,9,FALSE)),VLOOKUP(A15,Biodiversity!$E$2:$N$3,10,FALSE))</f>
        <v>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(BAT) conclusions for iron and steel production(122)Commission Implementing Decision 2012/135/EU of 28 February 2012 establishing the best available techniques (BAT) conclusions under Directive 2010/75/EU of the European Parliament and of the Council on industrial emissions for iron and steel production (OJ L 70, 8.3.2012, p. 63).. No significant cross-media effects occur.</v>
      </c>
      <c r="C15" s="47" t="str">
        <f>_xlfn.XLOOKUP($B15,PPC!$D:$D,PPC!E:E,"N/A",0,1)</f>
        <v>A atividade cumpre os critérios estabelecidos no Apêndice C deste Anexo. Regulamento 2021/2139 (https://eur-lex.europa.eu/legal-content/PT/TXT/?uri=CELEX:32021R2139), p. 143</v>
      </c>
      <c r="D15" s="47" t="str">
        <f>_xlfn.XLOOKUP($B15,PPC!$D:$D,PPC!F:F,"N/A",0,1)</f>
        <v>As emissões encontram-se dentro ou abaixo dos níveis de emissão associados às gamas das melhores técnicas disponíveis (BAT-AEL) definidas nas conclusões mais recentes sobre melhores técnicas disponíveis (BAT), incluindo as conclusões sobre BAT para a produção de ferro e aço(122)Decisão de Execução 2012/135/UE da Comissão, de 28 de fevereiro de 2012, que estabelece as conclusões sobre as melhores técnicas disponíveis (BAT) ao abrigo da Diretiva 2010/75/UE do Parlamento Europeu e do Conselho relativa às emissões industriais para a produção de ferro e aço (JO L 70, 8.3.2012, p. 63)</v>
      </c>
      <c r="E15" s="47" t="str">
        <f>_xlfn.XLOOKUP($B15,PPC!$D:$D,PPC!G:G,"N/A",0,1)</f>
        <v>Não ocorrem efeitos cruzados significativos entre os diferentes meios.</v>
      </c>
      <c r="F15" s="47">
        <f>_xlfn.XLOOKUP($B15,PPC!$D:$D,PPC!H:H,"N/A",0,1)</f>
        <v>0</v>
      </c>
      <c r="G15" s="47">
        <f>_xlfn.XLOOKUP($B15,PPC!$D:$D,PPC!I:I,"N/A",0,1)</f>
        <v>0</v>
      </c>
      <c r="H15" s="47">
        <f>_xlfn.XLOOKUP($B15,PPC!$D:$D,PPC!J:J,"N/A",0,1)</f>
        <v>0</v>
      </c>
      <c r="I15" s="47">
        <f>_xlfn.XLOOKUP($B15,PPC!$D:$D,PPC!K:K,"N/A",0,1)</f>
        <v>0</v>
      </c>
      <c r="J15" s="47">
        <f>_xlfn.XLOOKUP($B15,PPC!$D:$D,PPC!L:L,"N/A",0,1)</f>
        <v>0</v>
      </c>
      <c r="K15" s="47">
        <f>_xlfn.XLOOKUP($B15,PPC!$D:$D,PPC!M:M,"N/A",0,1)</f>
        <v>0</v>
      </c>
    </row>
    <row r="16" spans="1:11" ht="132">
      <c r="A16" s="38" t="s">
        <v>4009</v>
      </c>
      <c r="B16" s="47" t="str">
        <f>IFERROR(IFERROR(IFERROR(IFERROR(VLOOKUP(A16,'Climate mitigation'!$E$2:$L$102,8,FALSE),VLOOKUP(A16,'Climate adaptation'!$E$2:$N$107,10,FALSE)),VLOOKUP(A16,Water!$E$2:$M$7,9,FALSE)),VLOOKUP(A16,'Circular economy'!$E$2:$M$22,9,FALSE)),VLOOKUP(A16,Biodiversity!$E$2:$N$3,10,FALSE))</f>
        <v>The activity complies with the criteria set out in Appendix C to this Annex. Emissions are within or lower than the emission levels associated with the best available techniques (BAT-AEL) ranges set out in the relevant best available techniques (BAT) conclusions, including: the best available techniques (BAT) conclusions for the production of chlor-alkali(125)Commission Implementing Decision 2013/732/EU of 9 December 2013 establishing the best available techniques (BAT) conclusions, under Directive 2010/75/EU of the European Parliament and of the Council on industrial emissions, for the production of chlor-alkali (OJ L 332, 11.12.2013, p. 34). and the best available techniques (BAT) conclusions for common waste water and waste gas treatment/management systems in the chemical sector(126)Commission Implementing Decision (EU) 2016/902 of 30 May 2016 establishing best available techniques (BAT) conclusions, under Directive 2010/75/EU of the European Parliament and of the Council, for common waste water and waste gas treatment/management systems in the chemical sector (OJ L 152, 9.6.2016, p. 23).; the best available techniques (BAT) conclusions for the refining of mineral oil and gas(127)Commission Implementing Decision 2014/738/EU of 9 October 2014 establishing best available techniques (BAT) conclusions, under Directive 2010/75/EU of the European Parliament and of the Council on industrial emissions, for the refining of mineral oil and gas (OJ L307, 28.10.2014, p. 38).. No significant cross-media effects occur.</v>
      </c>
      <c r="C16" s="47" t="str">
        <f>_xlfn.XLOOKUP($B16,PPC!$D:$D,PPC!E:E,"N/A",0,1)</f>
        <v>A atividade cumpre os critérios estabelecidos no Apêndice C deste Anexo. Regulamento 2021/2139 (https://eur-lex.europa.eu/legal-content/PT/TXT/?uri=CELEX:32021R2139), p. 143</v>
      </c>
      <c r="D16" s="47" t="str">
        <f>_xlfn.XLOOKUP($B16,PPC!$D:$D,PPC!F:F,"N/A",0,1)</f>
        <v>As emissões encontram-se dentro ou abaixo dos níveis de emissão associados às gamas das melhores técnicas disponíveis (BAT-AEL) definidas nas conclusões relevantes sobre melhores técnicas disponíveis (BAT), incluindo: as conclusões sobre BAT para a produção de cloro-álcali(125)Decisão de Execução 2013/732/UE da Comissão, de 9 de dezembro de 2013, que estabelece as conclusões sobre as melhores técnicas disponíveis (BAT), ao abrigo da Diretiva 2010/75/UE do Parlamento Europeu e do Conselho relativa às emissões industriais, para a produção de cloro-álcali (JO L 332, 11.12.2013, p. 34); e as conclusões sobre BAT para sistemas comuns de tratamento/gestão de águas residuais e gases residuais no setor químico(126)Decisão de Execução (UE) 2016/902 da Comissão, de 30 de maio de 2016, que estabelece as conclusões sobre as melhores técnicas disponíveis (BAT), ao abrigo da Diretiva 2010/75/UE do Parlamento Europeu e do Conselho, para sistemas comuns de tratamento/gestão de águas residuais e gases residuais no setor químico (JO L 152, 9.6.2016, p. 23); bem como as conclusões sobre BAT para o refino de petróleo e gás(127)Decisão de Execução 2014/738/UE da Comissão, de 9 de outubro de 2014, que estabelece as conclusões sobre as melhores técnicas disponíveis (BAT), ao abrigo da Diretiva 2010/75/UE do Parlamento Europeu e do Conselho relativa às emissões industriais, para o refino de petróleo e gás (JO L 307, 28.10.2014, p. 38).</v>
      </c>
      <c r="E16" s="47" t="str">
        <f>_xlfn.XLOOKUP($B16,PPC!$D:$D,PPC!G:G,"N/A",0,1)</f>
        <v>Não ocorrem efeitos cruzados significativos entre os diferentes meios.</v>
      </c>
      <c r="F16" s="47">
        <f>_xlfn.XLOOKUP($B16,PPC!$D:$D,PPC!H:H,"N/A",0,1)</f>
        <v>0</v>
      </c>
      <c r="G16" s="47">
        <f>_xlfn.XLOOKUP($B16,PPC!$D:$D,PPC!I:I,"N/A",0,1)</f>
        <v>0</v>
      </c>
      <c r="H16" s="47">
        <f>_xlfn.XLOOKUP($B16,PPC!$D:$D,PPC!J:J,"N/A",0,1)</f>
        <v>0</v>
      </c>
      <c r="I16" s="47">
        <f>_xlfn.XLOOKUP($B16,PPC!$D:$D,PPC!K:K,"N/A",0,1)</f>
        <v>0</v>
      </c>
      <c r="J16" s="47">
        <f>_xlfn.XLOOKUP($B16,PPC!$D:$D,PPC!L:L,"N/A",0,1)</f>
        <v>0</v>
      </c>
      <c r="K16" s="47">
        <f>_xlfn.XLOOKUP($B16,PPC!$D:$D,PPC!M:M,"N/A",0,1)</f>
        <v>0</v>
      </c>
    </row>
    <row r="17" spans="1:11" ht="84">
      <c r="A17" s="38" t="s">
        <v>4010</v>
      </c>
      <c r="B17" s="47" t="str">
        <f>IFERROR(IFERROR(IFERROR(IFERROR(VLOOKUP(A17,'Climate mitigation'!$E$2:$L$102,8,FALSE),VLOOKUP(A17,'Climate adaptation'!$E$2:$N$107,10,FALSE)),VLOOKUP(A17,Water!$E$2:$M$7,9,FALSE)),VLOOKUP(A17,'Circular economy'!$E$2:$M$22,9,FALSE)),VLOOKUP(A17,Biodiversity!$E$2:$N$3,10,FALSE))</f>
        <v>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Reference Document (BREF) for the Large Volume Inorganic Chemicals – Solids and Others industry(130)Best Available Techniques (BAT) Reference Document for the Large Volumes Inorganic Chemicals- Solids and Others industry, (version of [adoption date]: https://eippcb.jrc.ec.europa.eu/sites/default/files/2019-11/lvic-s_bref_0907.pdf).; the best available techniques (BAT) conclusions for common waste water and waste gas treatment/management systems in the chemical sector(131)Implementing Decision (EU) 2016/902.. No significant cross-media effects occur.</v>
      </c>
      <c r="C17" s="47" t="str">
        <f>_xlfn.XLOOKUP($B17,PPC!$D:$D,PPC!E:E,"N/A",0,1)</f>
        <v>A atividade cumpre os critérios estabelecidos no Apêndice C deste Anexo. Regulamento 2021/2139 (https://eur-lex.europa.eu/legal-content/PT/TXT/?uri=CELEX:32021R2139), p. 143</v>
      </c>
      <c r="D17" s="47" t="str">
        <f>_xlfn.XLOOKUP($B17,PPC!$D:$D,PPC!F:F,"N/A",0,1)</f>
        <v>As emissões encontram-se dentro ou abaixo dos níveis de emissão associados às gamas das melhores técnicas disponíveis (BAT-AEL) definidas nas conclusões relevantes sobre melhores técnicas disponíveis (BAT), incluindo: o Documento de Referência sobre as Melhores Técnicas Disponíveis (BREF) para a indústria de Produtos Químicos Inorgânicos em Grandes Volumes – Sólidos e Outros(130)Best Available Techniques (BAT) Reference Document for the Large Volumes Inorganic Chemicals – Solids and Others, (versão de [data de adoção]: https://eippcb.jrc.ec.europa.eu/sites/default/files/2019-11/lvic-s_bref_0907.pdf
); e as conclusões sobre BAT para sistemas comuns de tratamento/gestão de águas residuais e gases residuais no setor químico(131)Decisão de Execução (UE) 2016/902.</v>
      </c>
      <c r="E17" s="47" t="str">
        <f>_xlfn.XLOOKUP($B17,PPC!$D:$D,PPC!G:G,"N/A",0,1)</f>
        <v>Não ocorrem efeitos cruzados significativos entre os diferentes meios.</v>
      </c>
      <c r="F17" s="47">
        <f>_xlfn.XLOOKUP($B17,PPC!$D:$D,PPC!H:H,"N/A",0,1)</f>
        <v>0</v>
      </c>
      <c r="G17" s="47">
        <f>_xlfn.XLOOKUP($B17,PPC!$D:$D,PPC!I:I,"N/A",0,1)</f>
        <v>0</v>
      </c>
      <c r="H17" s="47">
        <f>_xlfn.XLOOKUP($B17,PPC!$D:$D,PPC!J:J,"N/A",0,1)</f>
        <v>0</v>
      </c>
      <c r="I17" s="47">
        <f>_xlfn.XLOOKUP($B17,PPC!$D:$D,PPC!K:K,"N/A",0,1)</f>
        <v>0</v>
      </c>
      <c r="J17" s="47">
        <f>_xlfn.XLOOKUP($B17,PPC!$D:$D,PPC!L:L,"N/A",0,1)</f>
        <v>0</v>
      </c>
      <c r="K17" s="47">
        <f>_xlfn.XLOOKUP($B17,PPC!$D:$D,PPC!M:M,"N/A",0,1)</f>
        <v>0</v>
      </c>
    </row>
    <row r="18" spans="1:11" ht="84">
      <c r="A18" s="38" t="s">
        <v>4011</v>
      </c>
      <c r="B18" s="47" t="str">
        <f>IFERROR(IFERROR(IFERROR(IFERROR(VLOOKUP(A18,'Climate mitigation'!$E$2:$L$102,8,FALSE),VLOOKUP(A18,'Climate adaptation'!$E$2:$N$107,10,FALSE)),VLOOKUP(A18,Water!$E$2:$M$7,9,FALSE)),VLOOKUP(A18,'Circular economy'!$E$2:$M$22,9,FALSE)),VLOOKUP(A18,Biodiversity!$E$2:$N$3,10,FALSE))</f>
        <v>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Reference Document (BREF) for the Large Volume Inorganic Chemicals – Solids and Others industry(134)Best Available Techniques (BAT) Reference Document for the Large Volumes Inorganic Chemicals- Solids and Others industry (version of [adoption date]: https://eippcb.jrc.ec.europa.eu/sites/default/files/2019-11/lvic-s_bref_0907.pdf).; the best available techniques (BAT) conclusions for common waste water and waste gas treatment/management systems in the chemical sector(135)Implementing Decision (EU) 2016/902.. No significant cross-media effects occur.</v>
      </c>
      <c r="C18" s="47" t="str">
        <f>_xlfn.XLOOKUP($B18,PPC!$D:$D,PPC!E:E,"N/A",0,1)</f>
        <v>A atividade cumpre os critérios estabelecidos no Apêndice C deste Anexo. Regulamento 2021/2139 (https://eur-lex.europa.eu/legal-content/PT/TXT/?uri=CELEX:32021R2139), p. 143</v>
      </c>
      <c r="D18" s="47" t="str">
        <f>_xlfn.XLOOKUP($B18,PPC!$D:$D,PPC!F:F,"N/A",0,1)</f>
        <v>As emissões encontram-se dentro ou abaixo dos níveis de emissão associados às gamas das melhores técnicas disponíveis (BAT-AEL) definidos nas conclusões relevantes sobre melhores técnicas disponíveis (BAT), incluindo: o Documento de Referência sobre as Melhores Técnicas Disponíveis (BREF) para a indústria de Produtos Químicos Inorgânicos em Grandes Volumes – Sólidos e Outros(134)Best Available Techniques (BAT) Reference Document for the Large Volumes Inorganic Chemicals – Solids and Others, (versão de [data de adoção]: https://eippcb.jrc.ec.europa.eu/sites/default/files/2019-11/lvic-s_bref_0907.pdf
); e as conclusões sobre BAT para sistemas comuns de tratamento/gestão de águas residuais e gases residuais no setor químico(135)Decisão de Execução (UE) 2016/902.</v>
      </c>
      <c r="E18" s="47" t="str">
        <f>_xlfn.XLOOKUP($B18,PPC!$D:$D,PPC!G:G,"N/A",0,1)</f>
        <v>Não ocorrem efeitos cruzados significativos entre os diferentes meios.</v>
      </c>
      <c r="F18" s="47">
        <f>_xlfn.XLOOKUP($B18,PPC!$D:$D,PPC!H:H,"N/A",0,1)</f>
        <v>0</v>
      </c>
      <c r="G18" s="47">
        <f>_xlfn.XLOOKUP($B18,PPC!$D:$D,PPC!I:I,"N/A",0,1)</f>
        <v>0</v>
      </c>
      <c r="H18" s="47">
        <f>_xlfn.XLOOKUP($B18,PPC!$D:$D,PPC!J:J,"N/A",0,1)</f>
        <v>0</v>
      </c>
      <c r="I18" s="47">
        <f>_xlfn.XLOOKUP($B18,PPC!$D:$D,PPC!K:K,"N/A",0,1)</f>
        <v>0</v>
      </c>
      <c r="J18" s="47">
        <f>_xlfn.XLOOKUP($B18,PPC!$D:$D,PPC!L:L,"N/A",0,1)</f>
        <v>0</v>
      </c>
      <c r="K18" s="47">
        <f>_xlfn.XLOOKUP($B18,PPC!$D:$D,PPC!M:M,"N/A",0,1)</f>
        <v>0</v>
      </c>
    </row>
    <row r="19" spans="1:11" ht="60">
      <c r="A19" s="38" t="s">
        <v>4012</v>
      </c>
      <c r="B19" s="47" t="str">
        <f>IFERROR(IFERROR(IFERROR(IFERROR(VLOOKUP(A19,'Climate mitigation'!$E$2:$L$102,8,FALSE),VLOOKUP(A19,'Climate adaptation'!$E$2:$N$107,10,FALSE)),VLOOKUP(A19,Water!$E$2:$M$7,9,FALSE)),VLOOKUP(A19,'Circular economy'!$E$2:$M$22,9,FALSE)),VLOOKUP(A19,Biodiversity!$E$2:$N$3,10,FALSE))</f>
        <v>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(BAT) conclusions for the production of chlor-alkali(138)Implementing Decision 2013/732/EU.; the best available techniques (BAT) conclusions for common waste water and waste gas treatment/management systems in the chemical sector(139)Implementing Decision (EU) 2016/902.. No significant cross-media effects occur.</v>
      </c>
      <c r="C19" s="47" t="str">
        <f>_xlfn.XLOOKUP($B19,PPC!$D:$D,PPC!E:E,"N/A",0,1)</f>
        <v>A atividade cumpre os critérios estabelecidos no Apêndice C deste Anexo. Regulamento 2021/2139 (https://eur-lex.europa.eu/legal-content/PT/TXT/?uri=CELEX:32021R2139), p. 143</v>
      </c>
      <c r="D19" s="47" t="str">
        <f>_xlfn.XLOOKUP($B19,PPC!$D:$D,PPC!F:F,"N/A",0,1)</f>
        <v>As emissões encontram-se dentro ou abaixo dos níveis de emissão associados às gamas das melhores técnicas disponíveis (BAT-AEL) definidos nas conclusões relevantes sobre melhores técnicas disponíveis (BAT), incluindo: as conclusões sobre BAT para a produção de cloro-álcali(138)Decisão de Execução 2013/732/UE; e as conclusões sobre BAT para sistemas comuns de tratamento/gestão de águas residuais e gases residuais no setor químico(139)Decisão de Execução (UE) 2016/902.</v>
      </c>
      <c r="E19" s="47" t="str">
        <f>_xlfn.XLOOKUP($B19,PPC!$D:$D,PPC!G:G,"N/A",0,1)</f>
        <v>Não ocorrem efeitos cruzados significativos entre os diferentes meios.</v>
      </c>
      <c r="F19" s="47">
        <f>_xlfn.XLOOKUP($B19,PPC!$D:$D,PPC!H:H,"N/A",0,1)</f>
        <v>0</v>
      </c>
      <c r="G19" s="47">
        <f>_xlfn.XLOOKUP($B19,PPC!$D:$D,PPC!I:I,"N/A",0,1)</f>
        <v>0</v>
      </c>
      <c r="H19" s="47">
        <f>_xlfn.XLOOKUP($B19,PPC!$D:$D,PPC!J:J,"N/A",0,1)</f>
        <v>0</v>
      </c>
      <c r="I19" s="47">
        <f>_xlfn.XLOOKUP($B19,PPC!$D:$D,PPC!K:K,"N/A",0,1)</f>
        <v>0</v>
      </c>
      <c r="J19" s="47">
        <f>_xlfn.XLOOKUP($B19,PPC!$D:$D,PPC!L:L,"N/A",0,1)</f>
        <v>0</v>
      </c>
      <c r="K19" s="47">
        <f>_xlfn.XLOOKUP($B19,PPC!$D:$D,PPC!M:M,"N/A",0,1)</f>
        <v>0</v>
      </c>
    </row>
    <row r="20" spans="1:11" ht="72">
      <c r="A20" s="38" t="s">
        <v>4013</v>
      </c>
      <c r="B20" s="47" t="str">
        <f>IFERROR(IFERROR(IFERROR(IFERROR(VLOOKUP(A20,'Climate mitigation'!$E$2:$L$102,8,FALSE),VLOOKUP(A20,'Climate adaptation'!$E$2:$N$107,10,FALSE)),VLOOKUP(A20,Water!$E$2:$M$7,9,FALSE)),VLOOKUP(A20,'Circular economy'!$E$2:$M$22,9,FALSE)),VLOOKUP(A20,Biodiversity!$E$2:$N$3,10,FALSE))</f>
        <v>The activity complies with the criteria set out in Appendix C to this Annex. Emissions are within or lower than the emission levels associated with the best available techniques (BAT-AEL) ranges set out in relevant best available techniques (BAT) conclusions, including: the best available techniques (BAT) conclusions for the production of large volumes organic chemicals(149)Commission Implementing Decision (EU) 2017/2117 of 21 November 2017 establishing best available techniques (BAT) conclusions, under Directive 2010/75/EU of the European Parliament and of the Council, for the production of large volume organic chemicals (OJ L 323, 7.12.2017, p. 1).; the best available techniques (BAT) conclusions for common waste water and waste gas treatment/management systems in the chemical sector(150)Implementing Decision (EU) 2016/902.. No significant cross-media effects occur.</v>
      </c>
      <c r="C20" s="47" t="str">
        <f>_xlfn.XLOOKUP($B20,PPC!$D:$D,PPC!E:E,"N/A",0,1)</f>
        <v>A atividade cumpre os critérios estabelecidos no Apêndice C deste Anexo. Regulamento 2021/2139 (https://eur-lex.europa.eu/legal-content/PT/TXT/?uri=CELEX:32021R2139), p. 143</v>
      </c>
      <c r="D20" s="47" t="str">
        <f>_xlfn.XLOOKUP($B20,PPC!$D:$D,PPC!F:F,"N/A",0,1)</f>
        <v>As emissões encontram-se dentro ou abaixo dos níveis de emissão associados às gamas das melhores técnicas disponíveis (BAT-AEL) definidos nas conclusões relevantes sobre melhores técnicas disponíveis (BAT), incluindo: as conclusões sobre BAT para a produção de produtos químicos orgânicos em grandes volumes(149)Decisão de Execução (UE) 2017/2117 de 21 de novembro de 2017, estabelecendo conclusões sobre melhores técnicas disponíveis (BAT), ao abrigo da Diretiva 2010/75/UE do Parlamento Europeu e do Conselho, para a produção de produtos químicos orgânicos em grandes volumes (JO L 323, 7.12.2017, p. 1); e as conclusões sobre BAT para sistemas comuns de tratamento/gestão de águas residuais e gases residuais no setor químico(150)Decisão de Execução (UE) 2016/902.</v>
      </c>
      <c r="E20" s="47" t="str">
        <f>_xlfn.XLOOKUP($B20,PPC!$D:$D,PPC!G:G,"N/A",0,1)</f>
        <v>Não ocorrem efeitos cruzados significativos entre os diferentes meios.</v>
      </c>
      <c r="F20" s="47">
        <f>_xlfn.XLOOKUP($B20,PPC!$D:$D,PPC!H:H,"N/A",0,1)</f>
        <v>0</v>
      </c>
      <c r="G20" s="47">
        <f>_xlfn.XLOOKUP($B20,PPC!$D:$D,PPC!I:I,"N/A",0,1)</f>
        <v>0</v>
      </c>
      <c r="H20" s="47">
        <f>_xlfn.XLOOKUP($B20,PPC!$D:$D,PPC!J:J,"N/A",0,1)</f>
        <v>0</v>
      </c>
      <c r="I20" s="47">
        <f>_xlfn.XLOOKUP($B20,PPC!$D:$D,PPC!K:K,"N/A",0,1)</f>
        <v>0</v>
      </c>
      <c r="J20" s="47">
        <f>_xlfn.XLOOKUP($B20,PPC!$D:$D,PPC!L:L,"N/A",0,1)</f>
        <v>0</v>
      </c>
      <c r="K20" s="47">
        <f>_xlfn.XLOOKUP($B20,PPC!$D:$D,PPC!M:M,"N/A",0,1)</f>
        <v>0</v>
      </c>
    </row>
    <row r="21" spans="1:11" ht="84">
      <c r="A21" s="38" t="s">
        <v>4014</v>
      </c>
      <c r="B21" s="47" t="str">
        <f>IFERROR(IFERROR(IFERROR(IFERROR(VLOOKUP(A21,'Climate mitigation'!$E$2:$L$102,8,FALSE),VLOOKUP(A21,'Climate adaptation'!$E$2:$N$107,10,FALSE)),VLOOKUP(A21,Water!$E$2:$M$7,9,FALSE)),VLOOKUP(A21,'Circular economy'!$E$2:$M$22,9,FALSE)),VLOOKUP(A21,Biodiversity!$E$2:$N$3,10,FALSE))</f>
        <v>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Reference Document (BREF) for the manufacture of Large Volume Inorganic Chemicals - Ammonia, Acids and Fertilisers(151)Best Available Techniques (BAT) Reference Document for the manufacture of Large Volume Inorganic Chemicals - Ammonia, Acids and Fertilisers (version of [adoption date]: https://eippcb.jrc.ec.europa.eu/sites/default/files/2019-11/lvic_aaf.pdf).; the best available techniques (BAT) conclusions for common waste water and waste gas treatment/management systems in the chemical sector(152)Implementing Decision (EU) 2016/902.. No significant cross-media effects occur.</v>
      </c>
      <c r="C21" s="47" t="str">
        <f>_xlfn.XLOOKUP($B21,PPC!$D:$D,PPC!E:E,"N/A",0,1)</f>
        <v>A atividade cumpre os critérios estabelecidos no Apêndice C deste Anexo. Regulamento 2021/2139 (https://eur-lex.europa.eu/legal-content/PT/TXT/?uri=CELEX:32021R2139), p. 143</v>
      </c>
      <c r="D21" s="47" t="str">
        <f>_xlfn.XLOOKUP($B21,PPC!$D:$D,PPC!F:F,"N/A",0,1)</f>
        <v>As emissões encontram-se dentro ou abaixo dos níveis de emissão associados às gamas das melhores técnicas disponíveis (BAT-AEL) definidas nas conclusões mais recentes sobre melhores técnicas disponíveis (BAT), incluindo: o Documento de Referência sobre Melhores Técnicas Disponíveis (BREF) para a fabricação de Produtos Químicos Inorgânicos em Grande Volume – Amónia, Ácidos e Fertilizantes(151)Best Available Techniques (BAT) Reference Document for the manufacture of Large Volume Inorganic Chemicals - Ammonia, Acids and Fertilisers (versão de [data de adoção]: https://eippcb.jrc.ec.europa.eu/sites/default/files/2019-11/lvic_aaf.pdf
); e as conclusões sobre BAT para sistemas comuns de tratamento/gestão de águas residuais e gases residuais no setor químico(152)Implementing Decision (EU) 2016/902.</v>
      </c>
      <c r="E21" s="47" t="str">
        <f>_xlfn.XLOOKUP($B21,PPC!$D:$D,PPC!G:G,"N/A",0,1)</f>
        <v>Não ocorrem efeitos cruzados significativos entre os diferentes meios.</v>
      </c>
      <c r="F21" s="47">
        <f>_xlfn.XLOOKUP($B21,PPC!$D:$D,PPC!H:H,"N/A",0,1)</f>
        <v>0</v>
      </c>
      <c r="G21" s="47">
        <f>_xlfn.XLOOKUP($B21,PPC!$D:$D,PPC!I:I,"N/A",0,1)</f>
        <v>0</v>
      </c>
      <c r="H21" s="47">
        <f>_xlfn.XLOOKUP($B21,PPC!$D:$D,PPC!J:J,"N/A",0,1)</f>
        <v>0</v>
      </c>
      <c r="I21" s="47">
        <f>_xlfn.XLOOKUP($B21,PPC!$D:$D,PPC!K:K,"N/A",0,1)</f>
        <v>0</v>
      </c>
      <c r="J21" s="47">
        <f>_xlfn.XLOOKUP($B21,PPC!$D:$D,PPC!L:L,"N/A",0,1)</f>
        <v>0</v>
      </c>
      <c r="K21" s="47">
        <f>_xlfn.XLOOKUP($B21,PPC!$D:$D,PPC!M:M,"N/A",0,1)</f>
        <v>0</v>
      </c>
    </row>
    <row r="22" spans="1:11" ht="84">
      <c r="A22" s="38" t="s">
        <v>4015</v>
      </c>
      <c r="B22" s="47" t="str">
        <f>IFERROR(IFERROR(IFERROR(IFERROR(VLOOKUP(A22,'Climate mitigation'!$E$2:$L$102,8,FALSE),VLOOKUP(A22,'Climate adaptation'!$E$2:$N$107,10,FALSE)),VLOOKUP(A22,Water!$E$2:$M$7,9,FALSE)),VLOOKUP(A22,'Circular economy'!$E$2:$M$22,9,FALSE)),VLOOKUP(A22,Biodiversity!$E$2:$N$3,10,FALSE))</f>
        <v>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Reference Document (BREF) for the manufacture of Large Volume Inorganic Chemicals - Ammonia, Acids and Fertilisers(155)Best Available Techniques (BAT) Reference Document for the manufacture of Large Volume Inorganic Chemicals - Ammonia, Acids and Fertilisers (version of [adoption date]: https://eippcb.jrc.ec.europa.eu/sites/default/files/2019-11/lvic_aaf.pdf).; the best available techniques (BAT) conclusions for common waste water and waste gas treatment/management systems in the chemical sector(156)Implementing Decision (EU) 2016/902.. No significant cross-media effects occur.</v>
      </c>
      <c r="C22" s="47" t="str">
        <f>_xlfn.XLOOKUP($B22,PPC!$D:$D,PPC!E:E,"N/A",0,1)</f>
        <v>A atividade cumpre os critérios estabelecidos no Apêndice C deste Anexo. Regulamento 2021/2139 (https://eur-lex.europa.eu/legal-content/PT/TXT/?uri=CELEX:32021R2139), p. 143</v>
      </c>
      <c r="D22" s="47" t="str">
        <f>_xlfn.XLOOKUP($B22,PPC!$D:$D,PPC!F:F,"N/A",0,1)</f>
        <v>As emissões encontram-se dentro ou abaixo dos níveis de emissão associados às gamas das melhores técnicas disponíveis (BAT-AEL) definidas nas conclusões mais recentes sobre melhores técnicas disponíveis (BAT), incluindo: o Documento de Referência sobre Melhores Técnicas Disponíveis (BREF) para a fabricação de Produtos Químicos Inorgânicos em Grande Volume – Amónia, Ácidos e Fertilizantes(155)Best Available Techniques (BAT) Reference Document for the manufacture of Large Volume Inorganic Chemicals - Ammonia, Acids and Fertilisers (versão de [data de adoção]: https://eippcb.jrc.ec.europa.eu/sites/default/files/2019-11/lvic_aaf.pdf
); e as conclusões sobre BAT para sistemas comuns de tratamento/gestão de águas residuais e gases residuais no setor químico(156)Implementing Decision (EU) 2016/902.</v>
      </c>
      <c r="E22" s="47" t="str">
        <f>_xlfn.XLOOKUP($B22,PPC!$D:$D,PPC!G:G,"N/A",0,1)</f>
        <v>Não ocorrem efeitos cruzados significativos entre os diferentes meios.</v>
      </c>
      <c r="F22" s="47">
        <f>_xlfn.XLOOKUP($B22,PPC!$D:$D,PPC!H:H,"N/A",0,1)</f>
        <v>0</v>
      </c>
      <c r="G22" s="47">
        <f>_xlfn.XLOOKUP($B22,PPC!$D:$D,PPC!I:I,"N/A",0,1)</f>
        <v>0</v>
      </c>
      <c r="H22" s="47">
        <f>_xlfn.XLOOKUP($B22,PPC!$D:$D,PPC!J:J,"N/A",0,1)</f>
        <v>0</v>
      </c>
      <c r="I22" s="47">
        <f>_xlfn.XLOOKUP($B22,PPC!$D:$D,PPC!K:K,"N/A",0,1)</f>
        <v>0</v>
      </c>
      <c r="J22" s="47">
        <f>_xlfn.XLOOKUP($B22,PPC!$D:$D,PPC!L:L,"N/A",0,1)</f>
        <v>0</v>
      </c>
      <c r="K22" s="47">
        <f>_xlfn.XLOOKUP($B22,PPC!$D:$D,PPC!M:M,"N/A",0,1)</f>
        <v>0</v>
      </c>
    </row>
    <row r="23" spans="1:11" ht="72">
      <c r="A23" s="38" t="s">
        <v>4016</v>
      </c>
      <c r="B23" s="47" t="str">
        <f>IFERROR(IFERROR(IFERROR(IFERROR(VLOOKUP(A23,'Climate mitigation'!$E$2:$L$102,8,FALSE),VLOOKUP(A23,'Climate adaptation'!$E$2:$N$107,10,FALSE)),VLOOKUP(A23,Water!$E$2:$M$7,9,FALSE)),VLOOKUP(A23,'Circular economy'!$E$2:$M$22,9,FALSE)),VLOOKUP(A23,Biodiversity!$E$2:$N$3,10,FALSE))</f>
        <v>The activity complies with the criteria set out in Appendix C to this Annex. Emissions are within or lower than the emission levels associated with the best available techniques (BAT-AEL) ranges set out in relevant best available techniques (BAT) conclusions, including: the Best Available Techniques Reference Document (BREF) for the Production of Polymers(160)Best Available Techniques (BAT) Reference Document for the Production of Polymers (version of [adoption date]: https://eippcb.jrc.ec.europa.eu/sites/default/files/2019-11/pol_bref_0807.pdf).; the best available techniques (BAT) conclusions for common waste water and waste gas treatment/management systems in the chemical sector(161)Implementing Decision (EU) 2016/902.. No significant cross-media effects occur.</v>
      </c>
      <c r="C23" s="47" t="str">
        <f>_xlfn.XLOOKUP($B23,PPC!$D:$D,PPC!E:E,"N/A",0,1)</f>
        <v>A atividade cumpre os critérios estabelecidos no Apêndice C deste Anexo. Regulamento 2021/2139 (https://eur-lex.europa.eu/legal-content/PT/TXT/?uri=CELEX:32021R2139), p. 143</v>
      </c>
      <c r="D23" s="47" t="str">
        <f>_xlfn.XLOOKUP($B23,PPC!$D:$D,PPC!F:F,"N/A",0,1)</f>
        <v>As emissões encontram-se dentro ou abaixo dos níveis de emissão associados às gamas das melhores técnicas disponíveis (BAT-AEL) definidas nas conclusões relevantes sobre melhores técnicas disponíveis (BAT), incluindo: o Documento de Referência sobre Melhores Técnicas Disponíveis (BREF) para a Produção de Polímeros(160)Best Available Techniques (BAT) Reference Document for the Production of Polymers (versão de [data de adoção]: https://eippcb.jrc.ec.europa.eu/sites/default/files/2019-11/pol_bref_0807.pdf
); e as conclusões sobre BAT para sistemas comuns de tratamento/gestão de águas residuais e gases residuais no setor químico(161)Implementing Decision (EU) 2016/902.</v>
      </c>
      <c r="E23" s="47" t="str">
        <f>_xlfn.XLOOKUP($B23,PPC!$D:$D,PPC!G:G,"N/A",0,1)</f>
        <v>Não ocorrem efeitos cruzados significativos entre os diferentes meios.</v>
      </c>
      <c r="F23" s="47">
        <f>_xlfn.XLOOKUP($B23,PPC!$D:$D,PPC!H:H,"N/A",0,1)</f>
        <v>0</v>
      </c>
      <c r="G23" s="47">
        <f>_xlfn.XLOOKUP($B23,PPC!$D:$D,PPC!I:I,"N/A",0,1)</f>
        <v>0</v>
      </c>
      <c r="H23" s="47">
        <f>_xlfn.XLOOKUP($B23,PPC!$D:$D,PPC!J:J,"N/A",0,1)</f>
        <v>0</v>
      </c>
      <c r="I23" s="47">
        <f>_xlfn.XLOOKUP($B23,PPC!$D:$D,PPC!K:K,"N/A",0,1)</f>
        <v>0</v>
      </c>
      <c r="J23" s="47">
        <f>_xlfn.XLOOKUP($B23,PPC!$D:$D,PPC!L:L,"N/A",0,1)</f>
        <v>0</v>
      </c>
      <c r="K23" s="47">
        <f>_xlfn.XLOOKUP($B23,PPC!$D:$D,PPC!M:M,"N/A",0,1)</f>
        <v>0</v>
      </c>
    </row>
    <row r="24" spans="1:11" ht="48">
      <c r="A24" s="38" t="s">
        <v>4017</v>
      </c>
      <c r="B24" s="47" t="str">
        <f>IFERROR(IFERROR(IFERROR(IFERROR(VLOOKUP(A24,'Climate mitigation'!$E$2:$L$102,8,FALSE),VLOOKUP(A24,'Climate adaptation'!$E$2:$N$107,10,FALSE)),VLOOKUP(A24,Water!$E$2:$M$7,9,FALSE)),VLOOKUP(A24,'Circular economy'!$E$2:$M$22,9,FALSE)),VLOOKUP(A24,Biodiversity!$E$2:$N$3,10,FALSE))</f>
        <v>The activity complies with the criteria set out in Appendix C to this Annex Where applicable, the components and parts do not contain lead, mercury, hexavalent chromium and cadmium.</v>
      </c>
      <c r="C24" s="47" t="str">
        <f>_xlfn.XLOOKUP($B24,PPC!$D:$D,PPC!E:E,"N/A",0,1)</f>
        <v>A atividade cumpre os critérios estabelecidos no Apêndice C deste Anexo. Regulamento 2021/2139 (https://eur-lex.europa.eu/legal-content/PT/TXT/?uri=CELEX:32021R2139), p. 143</v>
      </c>
      <c r="D24" s="47" t="str">
        <f>_xlfn.XLOOKUP($B24,PPC!$D:$D,PPC!F:F,"N/A",0,1)</f>
        <v>Sempre que aplicável, os componentes e peças não contêm chumbo, mercúrio, cromo hexavalente nem cádmio.</v>
      </c>
      <c r="E24" s="47">
        <f>_xlfn.XLOOKUP($B24,PPC!$D:$D,PPC!G:G,"N/A",0,1)</f>
        <v>0</v>
      </c>
      <c r="F24" s="47">
        <f>_xlfn.XLOOKUP($B24,PPC!$D:$D,PPC!H:H,"N/A",0,1)</f>
        <v>0</v>
      </c>
      <c r="G24" s="47">
        <f>_xlfn.XLOOKUP($B24,PPC!$D:$D,PPC!I:I,"N/A",0,1)</f>
        <v>0</v>
      </c>
      <c r="H24" s="47">
        <f>_xlfn.XLOOKUP($B24,PPC!$D:$D,PPC!J:J,"N/A",0,1)</f>
        <v>0</v>
      </c>
      <c r="I24" s="47">
        <f>_xlfn.XLOOKUP($B24,PPC!$D:$D,PPC!K:K,"N/A",0,1)</f>
        <v>0</v>
      </c>
      <c r="J24" s="47">
        <f>_xlfn.XLOOKUP($B24,PPC!$D:$D,PPC!L:L,"N/A",0,1)</f>
        <v>0</v>
      </c>
      <c r="K24" s="47">
        <f>_xlfn.XLOOKUP($B24,PPC!$D:$D,PPC!M:M,"N/A",0,1)</f>
        <v>0</v>
      </c>
    </row>
    <row r="25" spans="1:11" ht="48">
      <c r="A25" s="38" t="s">
        <v>4018</v>
      </c>
      <c r="B25" s="47" t="str">
        <f>IFERROR(IFERROR(IFERROR(IFERROR(VLOOKUP(A25,'Climate mitigation'!$E$2:$L$102,8,FALSE),VLOOKUP(A25,'Climate adaptation'!$E$2:$N$107,10,FALSE)),VLOOKUP(A25,Water!$E$2:$M$7,9,FALSE)),VLOOKUP(A25,'Circular economy'!$E$2:$M$22,9,FALSE)),VLOOKUP(A25,Biodiversity!$E$2:$N$3,10,FALSE))</f>
        <v>The activity complies with the criteria set out in Appendix C to this Annex. Where applicable, vehicles do not contain lead, mercury, hexavalent chromium and cadmium. </v>
      </c>
      <c r="C25" s="47" t="str">
        <f>_xlfn.XLOOKUP($B25,PPC!$D:$D,PPC!E:E,"N/A",0,1)</f>
        <v>A atividade cumpre os critérios estabelecidos no Apêndice C deste Anexo. Regulamento 2021/2139 (https://eur-lex.europa.eu/legal-content/PT/TXT/?uri=CELEX:32021R2139), p. 143</v>
      </c>
      <c r="D25" s="47" t="str">
        <f>_xlfn.XLOOKUP($B25,PPC!$D:$D,PPC!F:F,"N/A",0,1)</f>
        <v>Sempre que aplicável, os veículos não contêm chumbo, mercúrio, cromo hexavalente nem cádmio.</v>
      </c>
      <c r="E25" s="47">
        <f>_xlfn.XLOOKUP($B25,PPC!$D:$D,PPC!G:G,"N/A",0,1)</f>
        <v>0</v>
      </c>
      <c r="F25" s="47">
        <f>_xlfn.XLOOKUP($B25,PPC!$D:$D,PPC!H:H,"N/A",0,1)</f>
        <v>0</v>
      </c>
      <c r="G25" s="47">
        <f>_xlfn.XLOOKUP($B25,PPC!$D:$D,PPC!I:I,"N/A",0,1)</f>
        <v>0</v>
      </c>
      <c r="H25" s="47">
        <f>_xlfn.XLOOKUP($B25,PPC!$D:$D,PPC!J:J,"N/A",0,1)</f>
        <v>0</v>
      </c>
      <c r="I25" s="47">
        <f>_xlfn.XLOOKUP($B25,PPC!$D:$D,PPC!K:K,"N/A",0,1)</f>
        <v>0</v>
      </c>
      <c r="J25" s="47">
        <f>_xlfn.XLOOKUP($B25,PPC!$D:$D,PPC!L:L,"N/A",0,1)</f>
        <v>0</v>
      </c>
      <c r="K25" s="47">
        <f>_xlfn.XLOOKUP($B25,PPC!$D:$D,PPC!M:M,"N/A",0,1)</f>
        <v>0</v>
      </c>
    </row>
    <row r="26" spans="1:11" ht="48">
      <c r="A26" s="38" t="s">
        <v>4019</v>
      </c>
      <c r="B26" s="47" t="str">
        <f>IFERROR(IFERROR(IFERROR(IFERROR(VLOOKUP(A26,'Climate mitigation'!$E$2:$L$102,8,FALSE),VLOOKUP(A26,'Climate adaptation'!$E$2:$N$107,10,FALSE)),VLOOKUP(A26,Water!$E$2:$M$7,9,FALSE)),VLOOKUP(A26,'Circular economy'!$E$2:$M$22,9,FALSE)),VLOOKUP(A26,Biodiversity!$E$2:$N$3,10,FALSE))</f>
        <v>The activity complies with the criteria set out in Appendix C to this Annex.</v>
      </c>
      <c r="C26" s="47" t="str">
        <f>_xlfn.XLOOKUP($B26,PPC!$D:$D,PPC!E:E,"N/A",0,1)</f>
        <v>A atividade cumpre os critérios estabelecidos no Apêndice C deste Anexo. Regulamento 2021/2139 (https://eur-lex.europa.eu/legal-content/PT/TXT/?uri=CELEX:32021R2139), p. 143</v>
      </c>
      <c r="D26" s="47">
        <f>_xlfn.XLOOKUP($B26,PPC!$D:$D,PPC!F:F,"N/A",0,1)</f>
        <v>0</v>
      </c>
      <c r="E26" s="47">
        <f>_xlfn.XLOOKUP($B26,PPC!$D:$D,PPC!G:G,"N/A",0,1)</f>
        <v>0</v>
      </c>
      <c r="F26" s="47">
        <f>_xlfn.XLOOKUP($B26,PPC!$D:$D,PPC!H:H,"N/A",0,1)</f>
        <v>0</v>
      </c>
      <c r="G26" s="47">
        <f>_xlfn.XLOOKUP($B26,PPC!$D:$D,PPC!I:I,"N/A",0,1)</f>
        <v>0</v>
      </c>
      <c r="H26" s="47">
        <f>_xlfn.XLOOKUP($B26,PPC!$D:$D,PPC!J:J,"N/A",0,1)</f>
        <v>0</v>
      </c>
      <c r="I26" s="47">
        <f>_xlfn.XLOOKUP($B26,PPC!$D:$D,PPC!K:K,"N/A",0,1)</f>
        <v>0</v>
      </c>
      <c r="J26" s="47">
        <f>_xlfn.XLOOKUP($B26,PPC!$D:$D,PPC!L:L,"N/A",0,1)</f>
        <v>0</v>
      </c>
      <c r="K26" s="47">
        <f>_xlfn.XLOOKUP($B26,PPC!$D:$D,PPC!M:M,"N/A",0,1)</f>
        <v>0</v>
      </c>
    </row>
    <row r="27" spans="1:11" ht="120">
      <c r="A27" s="38" t="s">
        <v>4020</v>
      </c>
      <c r="B27" s="47" t="str">
        <f>IFERROR(IFERROR(IFERROR(IFERROR(VLOOKUP(A27,'Climate mitigation'!$E$2:$L$102,8,FALSE),VLOOKUP(A27,'Climate adaptation'!$E$2:$N$107,10,FALSE)),VLOOKUP(A27,Water!$E$2:$M$7,9,FALSE)),VLOOKUP(A27,'Circular economy'!$E$2:$M$22,9,FALSE)),VLOOKUP(A27,Biodiversity!$E$2:$N$3,10,FALSE))</f>
        <v>The activity complies with the criteria set out in Appendix C to this Annex. The aircraft complies with Article 9(2) of Regulation (EU) 2018/1139. The aircraft referred to in points (b) and (c) of this Section complies with the following standards: amendment 13 of Volume I (noise), Chapter 14 of Annex 16 to the Chicago Convention, where the sum of the differences at all three measurement points between the maximum noise levels and the maximum permitted noise levels specified in 14.4.1.1, 14.4.1.2 and 14.4.1.3, shall not be less than 22 EPNdB; amendment 10 of Volume II (engine emissions), Chapters 2 and 4, of Annex 16 to the Chicago Convention.</v>
      </c>
      <c r="C27" s="47" t="str">
        <f>_xlfn.XLOOKUP($B27,PPC!$D:$D,PPC!E:E,"N/A",0,1)</f>
        <v>A atividade cumpre os critérios estabelecidos no Apêndice C deste Anexo. Regulamento 2021/2139 (https://eur-lex.europa.eu/legal-content/PT/TXT/?uri=CELEX:32021R2139), p. 143</v>
      </c>
      <c r="D27" s="47" t="str">
        <f>_xlfn.XLOOKUP($B27,PPC!$D:$D,PPC!F:F,"N/A",0,1)</f>
        <v>A aeronave cumpre o disposto no n.º 2 do Artigo 9.º do Regulamento (UE) 2018/1139.</v>
      </c>
      <c r="E27" s="47" t="str">
        <f>_xlfn.XLOOKUP($B27,PPC!$D:$D,PPC!G:G,"N/A",0,1)</f>
        <v>As aeronaves referidas nos pontos (b) e (c) desta Secção cumprem as seguintes normas: a emenda 13 do Volume I (ruído), Capítulo 14 do Anexo 16 à Convenção de Chicago, sendo que a soma das diferenças em todos os três pontos de medição entre os níveis máximos de ruído e os níveis máximos permitidos especificados em 14.4.1.1, 14.4.1.2 e 14.4.1.3 não deve ser inferior a 22 EPNdB; a emenda 10 do Volume II (emissões de motores), Capítulos 2 e 4, do Anexo 16 à Convenção de Chicago.</v>
      </c>
      <c r="F27" s="47">
        <f>_xlfn.XLOOKUP($B27,PPC!$D:$D,PPC!H:H,"N/A",0,1)</f>
        <v>0</v>
      </c>
      <c r="G27" s="47">
        <f>_xlfn.XLOOKUP($B27,PPC!$D:$D,PPC!I:I,"N/A",0,1)</f>
        <v>0</v>
      </c>
      <c r="H27" s="47">
        <f>_xlfn.XLOOKUP($B27,PPC!$D:$D,PPC!J:J,"N/A",0,1)</f>
        <v>0</v>
      </c>
      <c r="I27" s="47">
        <f>_xlfn.XLOOKUP($B27,PPC!$D:$D,PPC!K:K,"N/A",0,1)</f>
        <v>0</v>
      </c>
      <c r="J27" s="47">
        <f>_xlfn.XLOOKUP($B27,PPC!$D:$D,PPC!L:L,"N/A",0,1)</f>
        <v>0</v>
      </c>
      <c r="K27" s="47">
        <f>_xlfn.XLOOKUP($B27,PPC!$D:$D,PPC!M:M,"N/A",0,1)</f>
        <v>0</v>
      </c>
    </row>
    <row r="28" spans="1:11" ht="96">
      <c r="A28" s="38" t="s">
        <v>4024</v>
      </c>
      <c r="B28" s="47" t="str">
        <f>IFERROR(IFERROR(IFERROR(IFERROR(VLOOKUP(A28,'Climate mitigation'!$E$2:$L$102,8,FALSE),VLOOKUP(A28,'Climate adaptation'!$E$2:$N$107,10,FALSE)),VLOOKUP(A28,Water!$E$2:$M$7,9,FALSE)),VLOOKUP(A28,'Circular economy'!$E$2:$M$22,9,FALSE)),VLOOKUP(A28,Biodiversity!$E$2:$N$3,10,FALSE))</f>
        <v>Measures are in place to minimise toxicity of anti-fouling paint and biocides as laid down in Regulation (EU) No 528/2012 of the European Parliament and of the Council(177)Regulation (EU) No 528/2012 of the European Parliament and of the Council of 22 May 2012 concerning the making available on the market and use of biocidal products (OJ L 167, 27.6.2012, p. 1)..</v>
      </c>
      <c r="C28" s="47" t="str">
        <f>_xlfn.XLOOKUP($B28,PPC!$D:$D,PPC!E:E,"N/A",0,1)</f>
        <v>Estão implementadas medidas para minimizar a toxicidade de tintas anti-incrustantes e biocidas, conforme estabelecido no Regulamento (UE) n.º 528/2012 do Parlamento Europeu e do Conselho(177)Regulamento (UE) n.º 528/2012 do Parlamento Europeu e do Conselho, de 22 de maio de 2012, relativo à disponibilização no mercado e ao uso de produtos biocidas (OJ L 167, 27.6.2012, p. 1).</v>
      </c>
      <c r="D28" s="47">
        <f>_xlfn.XLOOKUP($B28,PPC!$D:$D,PPC!F:F,"N/A",0,1)</f>
        <v>0</v>
      </c>
      <c r="E28" s="47">
        <f>_xlfn.XLOOKUP($B28,PPC!$D:$D,PPC!G:G,"N/A",0,1)</f>
        <v>0</v>
      </c>
      <c r="F28" s="47">
        <f>_xlfn.XLOOKUP($B28,PPC!$D:$D,PPC!H:H,"N/A",0,1)</f>
        <v>0</v>
      </c>
      <c r="G28" s="47">
        <f>_xlfn.XLOOKUP($B28,PPC!$D:$D,PPC!I:I,"N/A",0,1)</f>
        <v>0</v>
      </c>
      <c r="H28" s="47">
        <f>_xlfn.XLOOKUP($B28,PPC!$D:$D,PPC!J:J,"N/A",0,1)</f>
        <v>0</v>
      </c>
      <c r="I28" s="47">
        <f>_xlfn.XLOOKUP($B28,PPC!$D:$D,PPC!K:K,"N/A",0,1)</f>
        <v>0</v>
      </c>
      <c r="J28" s="47">
        <f>_xlfn.XLOOKUP($B28,PPC!$D:$D,PPC!L:L,"N/A",0,1)</f>
        <v>0</v>
      </c>
      <c r="K28" s="47">
        <f>_xlfn.XLOOKUP($B28,PPC!$D:$D,PPC!M:M,"N/A",0,1)</f>
        <v>0</v>
      </c>
    </row>
    <row r="29" spans="1:11" ht="204">
      <c r="A29" s="38" t="s">
        <v>4026</v>
      </c>
      <c r="B29" s="47" t="str">
        <f>IFERROR(IFERROR(IFERROR(IFERROR(VLOOKUP(A29,'Climate mitigation'!$E$2:$L$102,8,FALSE),VLOOKUP(A29,'Climate adaptation'!$E$2:$N$107,10,FALSE)),VLOOKUP(A29,Water!$E$2:$M$7,9,FALSE)),VLOOKUP(A29,'Circular economy'!$E$2:$M$22,9,FALSE)),VLOOKUP(A29,Biodiversity!$E$2:$N$3,10,FALSE))</f>
        <v>For the operation of high-enthalpy geothermal energy systems, adequate abatement systems are in place to reduce emission levels in order not to hamper the achievement of air quality limit values set out in Directive 2004/107/EC of the European Parliament and of the Council(183)Directive 2004/107/EC of the European Parliament and of the Council of 15 December 2004 relating to arsenic, cadmium, mercury, nickel and polycyclic aromatic hydrocarbons in ambient air (OJ L 23, 26.1.2005, p. 3). and Directive 2008/50/EC of the European Parliament and of the Council(184)Directive 2008/50/EC of the European Parliament and of the Council of 21 May 2008 on ambient air quality and cleaner air for Europe (OJ L 152, 11.6.2008, p. 1)..</v>
      </c>
      <c r="C29" s="47" t="str">
        <f>_xlfn.XLOOKUP($B29,PPC!$D:$D,PPC!E:E,"N/A",0,1)</f>
        <v>Para a operação de sistemas de energia geotérmica de alta entalpia, estão em vigor sistemas de abatimento adequados para reduzir os níveis de emissão, de forma a não comprometer o cumprimento dos valores limite de qualidade do ar estabelecidos na Diretiva 2004/107/CE do Parlamento Europeu e do Conselho(183)Diretiva 2004/107/CE do Parlamento Europeu e do Conselho, de 15 de dezembro de 2004, relativa a arsénio, cádmio, mercúrio, níquel e hidrocarbonetos aromáticos policíclicos no ar ambiente (OJ L 23, 26.1.2005, p. 3). e na Diretiva 2008/50/CE do Parlamento Europeu e do Conselho(184)Diretiva 2008/50/CE do Parlamento Europeu e do Conselho, de 21 de maio de 2008, relativa à qualidade do ar ambiente e ar mais limpo na Europa (OJ L 152, 11.6.2008, p. 1).</v>
      </c>
      <c r="D29" s="47">
        <f>_xlfn.XLOOKUP($B29,PPC!$D:$D,PPC!F:F,"N/A",0,1)</f>
        <v>0</v>
      </c>
      <c r="E29" s="47">
        <f>_xlfn.XLOOKUP($B29,PPC!$D:$D,PPC!G:G,"N/A",0,1)</f>
        <v>0</v>
      </c>
      <c r="F29" s="47">
        <f>_xlfn.XLOOKUP($B29,PPC!$D:$D,PPC!H:H,"N/A",0,1)</f>
        <v>0</v>
      </c>
      <c r="G29" s="47">
        <f>_xlfn.XLOOKUP($B29,PPC!$D:$D,PPC!I:I,"N/A",0,1)</f>
        <v>0</v>
      </c>
      <c r="H29" s="47">
        <f>_xlfn.XLOOKUP($B29,PPC!$D:$D,PPC!J:J,"N/A",0,1)</f>
        <v>0</v>
      </c>
      <c r="I29" s="47">
        <f>_xlfn.XLOOKUP($B29,PPC!$D:$D,PPC!K:K,"N/A",0,1)</f>
        <v>0</v>
      </c>
      <c r="J29" s="47">
        <f>_xlfn.XLOOKUP($B29,PPC!$D:$D,PPC!L:L,"N/A",0,1)</f>
        <v>0</v>
      </c>
      <c r="K29" s="47">
        <f>_xlfn.XLOOKUP($B29,PPC!$D:$D,PPC!M:M,"N/A",0,1)</f>
        <v>0</v>
      </c>
    </row>
    <row r="30" spans="1:11" ht="156">
      <c r="A30" s="38" t="s">
        <v>4027</v>
      </c>
      <c r="B30" s="47" t="str">
        <f>IFERROR(IFERROR(IFERROR(IFERROR(VLOOKUP(A30,'Climate mitigation'!$E$2:$L$102,8,FALSE),VLOOKUP(A30,'Climate adaptation'!$E$2:$N$107,10,FALSE)),VLOOKUP(A30,Water!$E$2:$M$7,9,FALSE)),VLOOKUP(A30,'Circular economy'!$E$2:$M$22,9,FALSE)),VLOOKUP(A30,Biodiversity!$E$2:$N$3,10,FALSE))</f>
        <v>Emissions are within or lower than the emission levels associated with the best available techniques (BAT-AEL) ranges set out in the latest relevant best available techniques (BAT) conclusions, including the best available techniques (BAT) conclusions for large combustion plants(187)Commission Implementing Decision (EU) 2017/1442 of 31 July 2017 establishing best available techniques (BAT) conclusions, under Directive 2010/75/EU of the European Parliament and of the Council, for large combustion plants (OJ L 212, 17.8.2017, p. 1).. No significant cross-media effects occur. For combustion plants with thermal input greater than 1 MW but below the thresholds for the BAT conclusions for large combustion plants to apply, emissions are below the emission limit values set out in Annex II, part 2, to Directive (EU) 2015/2193 of the European Parliament and of the Council(188)Directive (EU) 2015/2193 of the European Parliament and of the Council of 25 November 2015 on the limitation of emissions of certain pollutants into the air from medium combustion plants (OJ L 313, 28.11.2015, p. 1)..</v>
      </c>
      <c r="C30" s="47" t="str">
        <f>_xlfn.XLOOKUP($B30,PPC!$D:$D,PPC!E:E,"N/A",0,1)</f>
        <v>As emissões encontram-se dentro ou abaixo dos níveis de emissão associados às faixas definidas pelas melhores técnicas disponíveis (BAT-AEL) estabelecidas nas conclusões mais recentes sobre melhores técnicas disponíveis (BAT), incluindo as conclusões sobre melhores técnicas disponíveis (BAT) para grandes centrais de combustão(187)Decisão de Execução da Comissão (UE) 2017/1442 de 31 de julho de 2017, que estabelece conclusões sobre as melhores técnicas disponíveis (BAT), ao abrigo da Diretiva 2010/75/UE do Parlamento Europeu e do Conselho, para grandes centrais de combustão (OJ L 212, 17.8.2017, p. 1).</v>
      </c>
      <c r="D30" s="47" t="str">
        <f>_xlfn.XLOOKUP($B30,PPC!$D:$D,PPC!F:F,"N/A",0,1)</f>
        <v>Não ocorrem efeitos cruzados significativos entre os diferentes meios.</v>
      </c>
      <c r="E30" s="47" t="str">
        <f>_xlfn.XLOOKUP($B30,PPC!$D:$D,PPC!G:G,"N/A",0,1)</f>
        <v>Para centrais de combustão com entrada térmica superior a 1 MW, mas abaixo dos limiares em que se aplicam as conclusões BAT para grandes centrais de combustão, as emissões estão abaixo dos valores limites de emissão estabelecidos no Anexo II, parte 2, da Diretiva (UE) 2015/2193 do Parlamento Europeu e do Conselho(188)Diretiva (UE) 2015/2193 do Parlamento Europeu e do Conselho, de 25 de novembro de 2015, relativa à limitação das emissões de determinados poluentes para o ar proveniente de centrais de combustão médias (OJ L 313, 28.11.2015, p. 1).</v>
      </c>
      <c r="F30" s="47">
        <f>_xlfn.XLOOKUP($B30,PPC!$D:$D,PPC!H:H,"N/A",0,1)</f>
        <v>0</v>
      </c>
      <c r="G30" s="47">
        <f>_xlfn.XLOOKUP($B30,PPC!$D:$D,PPC!I:I,"N/A",0,1)</f>
        <v>0</v>
      </c>
      <c r="H30" s="47">
        <f>_xlfn.XLOOKUP($B30,PPC!$D:$D,PPC!J:J,"N/A",0,1)</f>
        <v>0</v>
      </c>
      <c r="I30" s="47">
        <f>_xlfn.XLOOKUP($B30,PPC!$D:$D,PPC!K:K,"N/A",0,1)</f>
        <v>0</v>
      </c>
      <c r="J30" s="47">
        <f>_xlfn.XLOOKUP($B30,PPC!$D:$D,PPC!L:L,"N/A",0,1)</f>
        <v>0</v>
      </c>
      <c r="K30" s="47">
        <f>_xlfn.XLOOKUP($B30,PPC!$D:$D,PPC!M:M,"N/A",0,1)</f>
        <v>0</v>
      </c>
    </row>
    <row r="31" spans="1:11" ht="262">
      <c r="A31" s="38" t="s">
        <v>4028</v>
      </c>
      <c r="B31" s="47" t="str">
        <f>IFERROR(IFERROR(IFERROR(IFERROR(VLOOKUP(A31,'Climate mitigation'!$E$2:$L$102,8,FALSE),VLOOKUP(A31,'Climate adaptation'!$E$2:$N$107,10,FALSE)),VLOOKUP(A31,Water!$E$2:$M$7,9,FALSE)),VLOOKUP(A31,'Circular economy'!$E$2:$M$22,9,FALSE)),VLOOKUP(A31,Biodiversity!$E$2:$N$3,10,FALSE))</f>
        <v>For installations falling within the scope of Directive 2010/75/EU of the European Parliament and of the Council(191)Directive 2010/75/EU of the European Parliament and of the Council of 24 November 2010 on industrial emissions (integrated pollution prevention and control) (OJ L 334, 17.12.2010, p. 17)., emissions are within or lower than the emission levels associated with the best available techniques (BAT-AEL) ranges set out in the latest relevant best available techniques (BAT) conclusions, including the best available techniques (BAT) conclusions for large combustion plants(192)Implementing Decision (EU) 2017/1442.. No significant cross-media effects occur. For combustion plants with thermal input greater than 1 MW but below the thresholds for the BAT conclusions for large combustion plants to apply, emissions are below the emission limit values set out in Annex II, part 2, to Directive (EU) 2015/2193. For plants in zones or parts of zones not complying with the air quality limit values laid down in Directive 2008/50/EC, measures are implemented to reduce emission levels taking into account the results of the information exchange(193)The final technology report resulting from the exchange of information with Member States, the industries concerned and non-governmental organisations contains technical information on best available technologies used in medium combustion plants to reduce their environmental impacts, and on the emission levels achievable with best available and emerging technologies and the related costs (version of [adoption date]: https://circabc.europa.eu/ui/group/06f33a94-9829-4eee-b187-21bb783a0fbf/library/9a99a632-9ba8-4cc0-9679-08d929afda59/details). which are published by the Commission in accordance with Article 6, paragraphs 9 and 10, of Directive (EU) 2015/2193 . For anaerobic digestion of organic material, where the produced digestate is used as fertiliser or soil improver, either directly or after composting or any other treatment, it meets the requirements for fertilising materials set out in Component Material Categories (CMC) 4 and 5 in Annex II to Regulation (EU) 2019/1009 or national rules on fertilisers or soil improvers for agricultural use. For anaerobic digestion plants treating over 100 tonnes per day, emissions to air and water are within or lower than the emission levels associated with the best available techniques (BAT-AEL) ranges set for anaerobic treatment of waste in the latest relevant best available techniques (BAT) conclusions, including the best available techniques (BAT) conclusions for waste treatment(194)Commission Implementing Decision (EU) 2018/1147 of 10 August 2018 establishing best available techniques (BAT) conclusions for waste treatment, under Directive 2010/75/EU of the European Parliament and of the Council (OJ L 208, 17.8.2018, p. 38).. No significant cross-media effects occur.</v>
      </c>
      <c r="C31" s="47" t="str">
        <f>_xlfn.XLOOKUP($B31,PPC!$D:$D,PPC!E:E,"N/A",0,1)</f>
        <v>Para as instalações abrangidas pela Diretiva 2010/75/UE do Parlamento Europeu e do Conselho(191)Diretiva 2010/75/UE do Parlamento Europeu e do Conselho, de 24 de novembro de 2010, relativa às emissões industriais (prevenção e controlo integrados da poluição) (OJ L 334, 17.12.2010, p. 17)., as emissões encontram-se dentro ou abaixo dos níveis de emissão associados às faixas definidas pelas melhores técnicas disponíveis (BAT-AEL) estabelecidas nas conclusões mais recentes sobre melhores técnicas disponíveis (BAT), incluindo as conclusões sobre melhores técnicas disponíveis (BAT) para grandes centrais de combustão(192)Decisão de Execução (UE) 2017/1442.</v>
      </c>
      <c r="D31" s="47" t="str">
        <f>_xlfn.XLOOKUP($B31,PPC!$D:$D,PPC!F:F,"N/A",0,1)</f>
        <v>Não ocorrem efeitos cruzados significativos entre os diferentes meios.</v>
      </c>
      <c r="E31" s="47" t="str">
        <f>_xlfn.XLOOKUP($B31,PPC!$D:$D,PPC!G:G,"N/A",0,1)</f>
        <v>Para centrais de combustão com entrada térmica superior a 1 MW, mas abaixo dos limiares em que se aplicam as conclusões BAT para grandes centrais de combustão, as emissões estão abaixo dos valores limites de emissão estabelecidos no Anexo II, parte 2, da Diretiva (UE) 2015/2193.</v>
      </c>
      <c r="F31" s="47" t="str">
        <f>_xlfn.XLOOKUP($B31,PPC!$D:$D,PPC!H:H,"N/A",0,1)</f>
        <v>Para instalações localizadas em zonas ou partes de zonas que não cumprem os valores limite de qualidade do ar definidos na Diretiva 2008/50/CE, são implementadas medidas para reduzir os níveis de emissão, tendo em conta os resultados do intercâmbio de informações(193)O relatório final sobre tecnologia resultante do intercâmbio de informações com os Estados-Membros, as indústrias em causa e organizações não governamentais contém informações técnicas sobre as melhores tecnologias disponíveis utilizadas em centrais de combustão médias para reduzir os impactos ambientais, e sobre os níveis de emissão alcançáveis com tecnologias disponíveis e emergentes e os custos relacionados (versão de [data de adoção]: https://circabc.europa.eu/ui/group/06f33a94-9829-4eee-b187-21bb783a0fbf/library/9a99a632-9ba8-4cc0-9679-08d929afda59/details
), publicadas pela Comissão de acordo com os artigos 6.º, parágrafos 9 e 10, da Diretiva (UE) 2015/2193.</v>
      </c>
      <c r="G31" s="47" t="str">
        <f>_xlfn.XLOOKUP($B31,PPC!$D:$D,PPC!I:I,"N/A",0,1)</f>
        <v>Para a digestão anaeróbia de matéria orgânica, quando o digestato produzido é utilizado como fertilizante ou corretivo de solos, seja diretamente ou após compostagem ou outro tratamento, este cumpre os requisitos para materiais fertilizantes definidos nas Categorias de Materiais Componentes (CMC) 4 e 5 do Anexo II do Regulamento (UE) 2019/1009 ou nas normas nacionais aplicáveis a fertilizantes ou corretivos de solos para uso agrícola.</v>
      </c>
      <c r="H31" s="47" t="str">
        <f>_xlfn.XLOOKUP($B31,PPC!$D:$D,PPC!J:J,"N/A",0,1)</f>
        <v>Para instalações de digestão anaeróbia que tratem mais de 100 toneladas por dia, as emissões para o ar e para a água encontram-se dentro ou abaixo dos níveis de emissão associados às faixas de melhores técnicas disponíveis (BAT-AEL) definidas para o tratamento anaeróbio de resíduos nas conclusões mais recentes sobre melhores técnicas disponíveis (BAT), incluindo as conclusões BAT para tratamento de resíduos(194)Decisão de Execução da Comissão (UE) 2018/1147 de 10 de agosto de 2018, que estabelece conclusões sobre melhores técnicas disponíveis (BAT) para tratamento de resíduos, ao abrigo da Diretiva 2010/75/UE do Parlamento Europeu e do Conselho (OJ L 208, 17.8.2018, p. 38).</v>
      </c>
      <c r="I31" s="47">
        <f>_xlfn.XLOOKUP($B31,PPC!$D:$D,PPC!K:K,"N/A",0,1)</f>
        <v>0</v>
      </c>
      <c r="J31" s="47">
        <f>_xlfn.XLOOKUP($B31,PPC!$D:$D,PPC!L:L,"N/A",0,1)</f>
        <v>0</v>
      </c>
      <c r="K31" s="47">
        <f>_xlfn.XLOOKUP($B31,PPC!$D:$D,PPC!M:M,"N/A",0,1)</f>
        <v>0</v>
      </c>
    </row>
    <row r="32" spans="1:11" ht="120">
      <c r="A32" s="38" t="s">
        <v>4029</v>
      </c>
      <c r="B32" s="47" t="str">
        <f>IFERROR(IFERROR(IFERROR(IFERROR(VLOOKUP(A32,'Climate mitigation'!$E$2:$L$102,8,FALSE),VLOOKUP(A32,'Climate adaptation'!$E$2:$N$107,10,FALSE)),VLOOKUP(A32,Water!$E$2:$M$7,9,FALSE)),VLOOKUP(A32,'Circular economy'!$E$2:$M$22,9,FALSE)),VLOOKUP(A32,Biodiversity!$E$2:$N$3,10,FALSE))</f>
        <v>Overground high voltage lines: for construction site activities, activities follow the principles of the IFC General Environmental, Health, and Safety Guidelines(199)Environmental, Health, and Safety (EHS) Guidelines of 30 April 2007 (version of [adoption date]: https://www.ifc.org/wps/wcm/connect/29f5137d-6e17-4660-b1f9-02bf561935e5/Final%2B-%2BGeneral%2BEHS%2BGuidelines.pdf?MOD=AJPERES&amp;CVID=jOWim3p).. activities respect applicable norms and regulations to limit impact of electromagnetic radiation on human health, including for activities carried out in the Union, the Council recommendation on the limitation of exposure of the general public to electromagnetic fields (0 Hz to 300 GHz)(200)Council Recommendation of 12 July 1999 on the limitation of exposure of the general public to electromagnetic fields (0 Hz to 300 GHz) (1999/519/EC) (OJ L 199, 30.7.1999, p. 59). and for activities carried out in third countries, the 1998 Guidelines of International Commission on Non-Ionizing Radiation Protection (ICNIRP)(201)ICNIRP 1998 Guidelines for limiting exposure to time-varying electric, magnetic and electromagnetic fields (up to 300 ghz) (version of [adoption date]: https://www.icnirp.org/cms/upload/publications/ICNIRPemfgdl.pdf).. Activities do not use PCBs polyclorinated biphenyls.</v>
      </c>
      <c r="C32" s="47" t="str">
        <f>_xlfn.XLOOKUP($B32,PPC!$D:$D,PPC!E:E,"N/A",0,1)</f>
        <v>Linhas aéreas de alta tensão:
Durante as atividades de construção, a atividade respeita os princípios estabelecidos nas IFC General Environmental, Health, and Safety Guidelines (2007).</v>
      </c>
      <c r="D32" s="47" t="str">
        <f>_xlfn.XLOOKUP($B32,PPC!$D:$D,PPC!F:F,"N/A",0,1)</f>
        <v>Todas as atividades cumprem as normas e regulamentos aplicáveis destinados a limitar o impacto da radiação eletromagnética na saúde humana, incluindo o seguinte:
Para atividades realizadas na União Europeia: cumprimento da Recomendação do Conselho relativa à limitação da exposição do público em geral aos campos eletromagnéticos (0 Hz a 300 GHz) (1999/519/CE).
Para atividades realizadas em países terceiros: cumprimento das ICNIRP 1998 Guidelines da Comissão Internacional para a Proteção Contra Radiações Não Ionizantes (ICNIRP), relativas à limitação da exposição a campos elétricos, magnéticos e eletromagnéticos variáveis no tempo (até 300 GHz).</v>
      </c>
      <c r="E32" s="47" t="str">
        <f>_xlfn.XLOOKUP($B32,PPC!$D:$D,PPC!G:G,"N/A",0,1)</f>
        <v>Adicionalmente, as atividades não utilizam bifenilos policlorados (PCBs).</v>
      </c>
      <c r="F32" s="47">
        <f>_xlfn.XLOOKUP($B32,PPC!$D:$D,PPC!H:H,"N/A",0,1)</f>
        <v>0</v>
      </c>
      <c r="G32" s="47">
        <f>_xlfn.XLOOKUP($B32,PPC!$D:$D,PPC!I:I,"N/A",0,1)</f>
        <v>0</v>
      </c>
      <c r="H32" s="47">
        <f>_xlfn.XLOOKUP($B32,PPC!$D:$D,PPC!J:J,"N/A",0,1)</f>
        <v>0</v>
      </c>
      <c r="I32" s="47">
        <f>_xlfn.XLOOKUP($B32,PPC!$D:$D,PPC!K:K,"N/A",0,1)</f>
        <v>0</v>
      </c>
      <c r="J32" s="47">
        <f>_xlfn.XLOOKUP($B32,PPC!$D:$D,PPC!L:L,"N/A",0,1)</f>
        <v>0</v>
      </c>
      <c r="K32" s="47">
        <f>_xlfn.XLOOKUP($B32,PPC!$D:$D,PPC!M:M,"N/A",0,1)</f>
        <v>0</v>
      </c>
    </row>
    <row r="33" spans="1:11" ht="84">
      <c r="A33" s="38" t="s">
        <v>4031</v>
      </c>
      <c r="B33" s="47" t="str">
        <f>IFERROR(IFERROR(IFERROR(IFERROR(VLOOKUP(A33,'Climate mitigation'!$E$2:$L$102,8,FALSE),VLOOKUP(A33,'Climate adaptation'!$E$2:$N$107,10,FALSE)),VLOOKUP(A33,Water!$E$2:$M$7,9,FALSE)),VLOOKUP(A33,'Circular economy'!$E$2:$M$22,9,FALSE)),VLOOKUP(A33,Biodiversity!$E$2:$N$3,10,FALSE))</f>
        <v>In the case of storage above five tonnes, the activity complies with Directive 2012/18/EU of the European Parliament and of the Council(203)Directive 2012/18/EU of the European Parliament and of the Council of 4 July 2012 on the control of major-accident hazards involving dangerous substances, amending and subsequently repealing Council Directive 96/82/EC (OJ L 197, 24.7.2012, p. 1)..</v>
      </c>
      <c r="C33" s="47" t="str">
        <f>_xlfn.XLOOKUP($B33,PPC!$D:$D,PPC!E:E,"N/A",0,1)</f>
        <v>No caso de armazenamento superior a cinco toneladas, a atividade cumpre a Diretiva 2012/18/UE do Parlamento Europeu e do Conselho relativa ao controlo dos perigos de acidentes graves que envolvam substâncias perigosas, com as respetivas alterações e revogações da Diretiva 96/82/CE do Conselho.</v>
      </c>
      <c r="D33" s="47">
        <f>_xlfn.XLOOKUP($B33,PPC!$D:$D,PPC!F:F,"N/A",0,1)</f>
        <v>0</v>
      </c>
      <c r="E33" s="47">
        <f>_xlfn.XLOOKUP($B33,PPC!$D:$D,PPC!G:G,"N/A",0,1)</f>
        <v>0</v>
      </c>
      <c r="F33" s="47">
        <f>_xlfn.XLOOKUP($B33,PPC!$D:$D,PPC!H:H,"N/A",0,1)</f>
        <v>0</v>
      </c>
      <c r="G33" s="47">
        <f>_xlfn.XLOOKUP($B33,PPC!$D:$D,PPC!I:I,"N/A",0,1)</f>
        <v>0</v>
      </c>
      <c r="H33" s="47">
        <f>_xlfn.XLOOKUP($B33,PPC!$D:$D,PPC!J:J,"N/A",0,1)</f>
        <v>0</v>
      </c>
      <c r="I33" s="47">
        <f>_xlfn.XLOOKUP($B33,PPC!$D:$D,PPC!K:K,"N/A",0,1)</f>
        <v>0</v>
      </c>
      <c r="J33" s="47">
        <f>_xlfn.XLOOKUP($B33,PPC!$D:$D,PPC!L:L,"N/A",0,1)</f>
        <v>0</v>
      </c>
      <c r="K33" s="47">
        <f>_xlfn.XLOOKUP($B33,PPC!$D:$D,PPC!M:M,"N/A",0,1)</f>
        <v>0</v>
      </c>
    </row>
    <row r="34" spans="1:11" ht="132">
      <c r="A34" s="38" t="s">
        <v>4032</v>
      </c>
      <c r="B34" s="47" t="str">
        <f>IFERROR(IFERROR(IFERROR(IFERROR(VLOOKUP(A34,'Climate mitigation'!$E$2:$L$102,8,FALSE),VLOOKUP(A34,'Climate adaptation'!$E$2:$N$107,10,FALSE)),VLOOKUP(A34,Water!$E$2:$M$7,9,FALSE)),VLOOKUP(A34,'Circular economy'!$E$2:$M$22,9,FALSE)),VLOOKUP(A34,Biodiversity!$E$2:$N$3,10,FALSE))</f>
        <v>For biogas production, a gas-tight cover on the digestate storage is applied. For anaerobic digestion plants treating over 100 tonnes per day, emissions to air and water are within or lower than the emission levels associated with the best available techniques (BAT-AEL) ranges set for anaerobic treatment of waste in the latest relevant best available techniques (BAT) conclusions, including the best available techniques (BAT) conclusions for waste treatment(204)Implementing Decision (EU) 2018/1147.. No significant cross-media effects occur. In case of anaerobic digestion of organic material, where the produced digestate is used as fertiliser or soil improver, either directly or after composting or any other treatment, it meets the requirements for fertilising materials set out in Component Material Categories (CMC) 4 and 5 for digestate or CMC 3 for compost, as applicable, in Annex II to Regulation EU 2019/1009 or national rules on fertilisers or soil improvers for agricultural use.</v>
      </c>
      <c r="C34" s="47" t="str">
        <f>_xlfn.XLOOKUP($B34,PPC!$D:$D,PPC!E:E,"N/A",0,1)</f>
        <v>Para a produção de biogás, é aplicada uma cobertura estanque ao gás no armazenamento do digestato.</v>
      </c>
      <c r="D34" s="47" t="str">
        <f>_xlfn.XLOOKUP($B34,PPC!$D:$D,PPC!F:F,"N/A",0,1)</f>
        <v>Para instalações de digestão anaeróbia que tratem mais de 100 toneladas por dia, as emissões para o ar e para a água estão dentro ou abaixo dos níveis associados às melhores técnicas disponíveis (BAT-AEL), estabelecidos para o tratamento anaeróbio de resíduos nas conclusões mais recentes sobre as melhores técnicas disponíveis (BAT), incluindo as conclusões sobre as melhores técnicas disponíveis para o tratamento de resíduos (Decisão de Execução (UE) 2018/1147).</v>
      </c>
      <c r="E34" s="47" t="str">
        <f>_xlfn.XLOOKUP($B34,PPC!$D:$D,PPC!G:G,"N/A",0,1)</f>
        <v>Não ocorrem efeitos cruzados significativos entre os diferentes meios.</v>
      </c>
      <c r="F34" s="47" t="str">
        <f>_xlfn.XLOOKUP($B34,PPC!$D:$D,PPC!H:H,"N/A",0,1)</f>
        <v>No caso da digestão anaeróbia de material orgânico, quando o digestato produzido é utilizado como fertilizante ou melhorador de solos, quer diretamente, quer após compostagem ou outro tratamento, este cumpre os requisitos para materiais fertilizantes estabelecidos nas Categorias de Materiais Componentes (CMC) 4 e 5 para digestato, ou CMC 3 para composto, conforme aplicável, constantes do Anexo II do Regulamento (UE) 2019/1009, ou das regras nacionais relativas a fertilizantes ou melhoradores de solos para uso agrícola.</v>
      </c>
      <c r="G34" s="47">
        <f>_xlfn.XLOOKUP($B34,PPC!$D:$D,PPC!I:I,"N/A",0,1)</f>
        <v>0</v>
      </c>
      <c r="H34" s="47">
        <f>_xlfn.XLOOKUP($B34,PPC!$D:$D,PPC!J:J,"N/A",0,1)</f>
        <v>0</v>
      </c>
      <c r="I34" s="47">
        <f>_xlfn.XLOOKUP($B34,PPC!$D:$D,PPC!K:K,"N/A",0,1)</f>
        <v>0</v>
      </c>
      <c r="J34" s="47">
        <f>_xlfn.XLOOKUP($B34,PPC!$D:$D,PPC!L:L,"N/A",0,1)</f>
        <v>0</v>
      </c>
      <c r="K34" s="47">
        <f>_xlfn.XLOOKUP($B34,PPC!$D:$D,PPC!M:M,"N/A",0,1)</f>
        <v>0</v>
      </c>
    </row>
    <row r="35" spans="1:11" ht="144">
      <c r="A35" s="38" t="s">
        <v>4033</v>
      </c>
      <c r="B35" s="47" t="str">
        <f>IFERROR(IFERROR(IFERROR(IFERROR(VLOOKUP(A35,'Climate mitigation'!$E$2:$L$102,8,FALSE),VLOOKUP(A35,'Climate adaptation'!$E$2:$N$107,10,FALSE)),VLOOKUP(A35,Water!$E$2:$M$7,9,FALSE)),VLOOKUP(A35,'Circular economy'!$E$2:$M$22,9,FALSE)),VLOOKUP(A35,Biodiversity!$E$2:$N$3,10,FALSE))</f>
        <v>Fans, compressors, pumps and other equipment used which is covered by Directive 2009/125/EC of the European Parliament and of the Council(205)Directive 2009/125/EC of the European Parliament and of the Council of 21 October 2009 establishing a framework for the setting of ecodesign requirements for energy-related products (OJ L 285, 31.10.2009, p. 10). comply, where relevant, with the top class requirements of the energy label, and with implementing regulations under that Directive and represent the best available technology.</v>
      </c>
      <c r="C35" s="47" t="str">
        <f>_xlfn.XLOOKUP($B35,PPC!$D:$D,PPC!E:E,"N/A",0,1)</f>
        <v>Ventoinhas, compressores, bombas e outros equipamentos utilizados, abrangidos pela Diretiva 2009/125/CE do Parlamento Europeu e do Conselho(205)Diretiva 2009/125/CE do Parlamento Europeu e do Conselho, de 21 de outubro de 2009, que estabelece um quadro para a definição de requisitos de ecodesign para produtos relacionados com a energia (JO L 285, 31.10.2009, p. 10), cumprem, quando aplicável, os requisitos da classe superior da etiqueta energética, bem como os regulamentos de execução desta Diretiva, representando a melhor tecnologia disponível.</v>
      </c>
      <c r="D35" s="47">
        <f>_xlfn.XLOOKUP($B35,PPC!$D:$D,PPC!F:F,"N/A",0,1)</f>
        <v>0</v>
      </c>
      <c r="E35" s="47">
        <f>_xlfn.XLOOKUP($B35,PPC!$D:$D,PPC!G:G,"N/A",0,1)</f>
        <v>0</v>
      </c>
      <c r="F35" s="47">
        <f>_xlfn.XLOOKUP($B35,PPC!$D:$D,PPC!H:H,"N/A",0,1)</f>
        <v>0</v>
      </c>
      <c r="G35" s="47">
        <f>_xlfn.XLOOKUP($B35,PPC!$D:$D,PPC!I:I,"N/A",0,1)</f>
        <v>0</v>
      </c>
      <c r="H35" s="47">
        <f>_xlfn.XLOOKUP($B35,PPC!$D:$D,PPC!J:J,"N/A",0,1)</f>
        <v>0</v>
      </c>
      <c r="I35" s="47">
        <f>_xlfn.XLOOKUP($B35,PPC!$D:$D,PPC!K:K,"N/A",0,1)</f>
        <v>0</v>
      </c>
      <c r="J35" s="47">
        <f>_xlfn.XLOOKUP($B35,PPC!$D:$D,PPC!L:L,"N/A",0,1)</f>
        <v>0</v>
      </c>
      <c r="K35" s="47">
        <f>_xlfn.XLOOKUP($B35,PPC!$D:$D,PPC!M:M,"N/A",0,1)</f>
        <v>0</v>
      </c>
    </row>
    <row r="36" spans="1:11" ht="84">
      <c r="A36" s="38" t="s">
        <v>4034</v>
      </c>
      <c r="B36" s="47" t="str">
        <f>IFERROR(IFERROR(IFERROR(IFERROR(VLOOKUP(A36,'Climate mitigation'!$E$2:$L$102,8,FALSE),VLOOKUP(A36,'Climate adaptation'!$E$2:$N$107,10,FALSE)),VLOOKUP(A36,Water!$E$2:$M$7,9,FALSE)),VLOOKUP(A36,'Circular economy'!$E$2:$M$22,9,FALSE)),VLOOKUP(A36,Biodiversity!$E$2:$N$3,10,FALSE))</f>
        <v>Fans, compressors, pumps and other equipment used which is covered by Directive 2009/125/EC comply, where relevant, with the top class requirements of the energy label, and otherwise comply with implementing regulations under that Directive and represent the best available technology.</v>
      </c>
      <c r="C36" s="47" t="str">
        <f>_xlfn.XLOOKUP($B36,PPC!$D:$D,PPC!E:E,"N/A",0,1)</f>
        <v>Ventoinhas, compressores, bombas e outros equipamentos utilizados, abrangidos pela Diretiva 2009/125/CE, cumprem, quando aplicável, os requisitos da classe superior da etiqueta energética e, nos demais casos, cumprem os regulamentos de execução previstos nessa Diretiva, representando a melhor tecnologia disponível.</v>
      </c>
      <c r="D36" s="47">
        <f>_xlfn.XLOOKUP($B36,PPC!$D:$D,PPC!F:F,"N/A",0,1)</f>
        <v>0</v>
      </c>
      <c r="E36" s="47">
        <f>_xlfn.XLOOKUP($B36,PPC!$D:$D,PPC!G:G,"N/A",0,1)</f>
        <v>0</v>
      </c>
      <c r="F36" s="47">
        <f>_xlfn.XLOOKUP($B36,PPC!$D:$D,PPC!H:H,"N/A",0,1)</f>
        <v>0</v>
      </c>
      <c r="G36" s="47">
        <f>_xlfn.XLOOKUP($B36,PPC!$D:$D,PPC!I:I,"N/A",0,1)</f>
        <v>0</v>
      </c>
      <c r="H36" s="47">
        <f>_xlfn.XLOOKUP($B36,PPC!$D:$D,PPC!J:J,"N/A",0,1)</f>
        <v>0</v>
      </c>
      <c r="I36" s="47">
        <f>_xlfn.XLOOKUP($B36,PPC!$D:$D,PPC!K:K,"N/A",0,1)</f>
        <v>0</v>
      </c>
      <c r="J36" s="47">
        <f>_xlfn.XLOOKUP($B36,PPC!$D:$D,PPC!L:L,"N/A",0,1)</f>
        <v>0</v>
      </c>
      <c r="K36" s="47">
        <f>_xlfn.XLOOKUP($B36,PPC!$D:$D,PPC!M:M,"N/A",0,1)</f>
        <v>0</v>
      </c>
    </row>
    <row r="37" spans="1:11" ht="132">
      <c r="A37" s="38" t="s">
        <v>4035</v>
      </c>
      <c r="B37" s="47" t="str">
        <f>IFERROR(IFERROR(IFERROR(IFERROR(VLOOKUP(A37,'Climate mitigation'!$E$2:$L$102,8,FALSE),VLOOKUP(A37,'Climate adaptation'!$E$2:$N$107,10,FALSE)),VLOOKUP(A37,Water!$E$2:$M$7,9,FALSE)),VLOOKUP(A37,'Circular economy'!$E$2:$M$22,9,FALSE)),VLOOKUP(A37,Biodiversity!$E$2:$N$3,10,FALSE))</f>
        <v>For air to air heat pumps with rated capacity of 12kW or below, indoor and outdoor sound power levels are below the threshold set out in Commission Regulation (EU) No 206/2012(207)Commission Regulation (EU) No 206/2012 of 6 March 2012 implementing Directive 2009/125/EC of the European Parliament and of the Council with regard to ecodesign requirements for air conditioners and comfort fans (OJ L 72, 10.3.2012, p. 7)..</v>
      </c>
      <c r="C37" s="47" t="str">
        <f>_xlfn.XLOOKUP($B37,PPC!$D:$D,PPC!E:E,"N/A",0,1)</f>
        <v>Para bombas de calor ar-ar com capacidade nominal de 12 kW ou inferior, os níveis de potência sonora no interior e no exterior são inferiores ao limite estabelecido no Regulamento de Execução (UE) n.º 206/2012 da Comissão(207)Regulamento de Execução (UE) n.º 206/2012 da Comissão, de 6 de março de 2012, que executa a Diretiva 2009/125/CE do Parlamento Europeu e do Conselho no que se refere aos requisitos de conceção ecológica para aparelhos de ar condicionado e ventiladores de conforto (JO L 72, 10.3.2012, p. 7).</v>
      </c>
      <c r="D37" s="47">
        <f>_xlfn.XLOOKUP($B37,PPC!$D:$D,PPC!F:F,"N/A",0,1)</f>
        <v>0</v>
      </c>
      <c r="E37" s="47">
        <f>_xlfn.XLOOKUP($B37,PPC!$D:$D,PPC!G:G,"N/A",0,1)</f>
        <v>0</v>
      </c>
      <c r="F37" s="47">
        <f>_xlfn.XLOOKUP($B37,PPC!$D:$D,PPC!H:H,"N/A",0,1)</f>
        <v>0</v>
      </c>
      <c r="G37" s="47">
        <f>_xlfn.XLOOKUP($B37,PPC!$D:$D,PPC!I:I,"N/A",0,1)</f>
        <v>0</v>
      </c>
      <c r="H37" s="47">
        <f>_xlfn.XLOOKUP($B37,PPC!$D:$D,PPC!J:J,"N/A",0,1)</f>
        <v>0</v>
      </c>
      <c r="I37" s="47">
        <f>_xlfn.XLOOKUP($B37,PPC!$D:$D,PPC!K:K,"N/A",0,1)</f>
        <v>0</v>
      </c>
      <c r="J37" s="47">
        <f>_xlfn.XLOOKUP($B37,PPC!$D:$D,PPC!L:L,"N/A",0,1)</f>
        <v>0</v>
      </c>
      <c r="K37" s="47">
        <f>_xlfn.XLOOKUP($B37,PPC!$D:$D,PPC!M:M,"N/A",0,1)</f>
        <v>0</v>
      </c>
    </row>
    <row r="38" spans="1:11" ht="84">
      <c r="A38" s="38" t="s">
        <v>4037</v>
      </c>
      <c r="B38" s="47" t="str">
        <f>IFERROR(IFERROR(IFERROR(IFERROR(VLOOKUP(A38,'Climate mitigation'!$E$2:$L$102,8,FALSE),VLOOKUP(A38,'Climate adaptation'!$E$2:$N$107,10,FALSE)),VLOOKUP(A38,Water!$E$2:$M$7,9,FALSE)),VLOOKUP(A38,'Circular economy'!$E$2:$M$22,9,FALSE)),VLOOKUP(A38,Biodiversity!$E$2:$N$3,10,FALSE))</f>
        <v>For the operation of high-enthalpy geothermal energy systems, adequate abatement systems are in place to reduce emission levels in order not to hamper the achievement of air quality limit values set out in Directives 2004/107/EC and 2008/50/EC.</v>
      </c>
      <c r="C38" s="47" t="str">
        <f>_xlfn.XLOOKUP($B38,PPC!$D:$D,PPC!E:E,"N/A",0,1)</f>
        <v>Para a operação de sistemas geotérmicos de alta entalpia, estão implementados sistemas de abatimento adequados para reduzir os níveis de emissões, de modo a não comprometer a consecução dos valores limite de qualidade do ar estabelecidos nas Diretivas 2004/107/CE e 2008/50/CE.</v>
      </c>
      <c r="D38" s="47">
        <f>_xlfn.XLOOKUP($B38,PPC!$D:$D,PPC!F:F,"N/A",0,1)</f>
        <v>0</v>
      </c>
      <c r="E38" s="47">
        <f>_xlfn.XLOOKUP($B38,PPC!$D:$D,PPC!G:G,"N/A",0,1)</f>
        <v>0</v>
      </c>
      <c r="F38" s="47">
        <f>_xlfn.XLOOKUP($B38,PPC!$D:$D,PPC!H:H,"N/A",0,1)</f>
        <v>0</v>
      </c>
      <c r="G38" s="47">
        <f>_xlfn.XLOOKUP($B38,PPC!$D:$D,PPC!I:I,"N/A",0,1)</f>
        <v>0</v>
      </c>
      <c r="H38" s="47">
        <f>_xlfn.XLOOKUP($B38,PPC!$D:$D,PPC!J:J,"N/A",0,1)</f>
        <v>0</v>
      </c>
      <c r="I38" s="47">
        <f>_xlfn.XLOOKUP($B38,PPC!$D:$D,PPC!K:K,"N/A",0,1)</f>
        <v>0</v>
      </c>
      <c r="J38" s="47">
        <f>_xlfn.XLOOKUP($B38,PPC!$D:$D,PPC!L:L,"N/A",0,1)</f>
        <v>0</v>
      </c>
      <c r="K38" s="47">
        <f>_xlfn.XLOOKUP($B38,PPC!$D:$D,PPC!M:M,"N/A",0,1)</f>
        <v>0</v>
      </c>
    </row>
    <row r="39" spans="1:11" ht="96">
      <c r="A39" s="38" t="s">
        <v>4038</v>
      </c>
      <c r="B39" s="47" t="str">
        <f>IFERROR(IFERROR(IFERROR(IFERROR(VLOOKUP(A39,'Climate mitigation'!$E$2:$L$102,8,FALSE),VLOOKUP(A39,'Climate adaptation'!$E$2:$N$107,10,FALSE)),VLOOKUP(A39,Water!$E$2:$M$7,9,FALSE)),VLOOKUP(A39,'Circular economy'!$E$2:$M$22,9,FALSE)),VLOOKUP(A39,Biodiversity!$E$2:$N$3,10,FALSE))</f>
        <v>Emissions are within or lower than the emission levels associated with the best available techniques (BAT-AEL) ranges set out in the latest relevant best available techniques (BAT) conclusions, including the best available techniques (BAT) conclusions for large combustion plants(213)Implementing Decision (EU) 2017/1442.. No significant cross-media effects occur. For combustion plants with thermal input greater than 1 MW but below the thresholds for the BAT conclusions for large combustion plants to apply, emissions are below the emission limit values set out in Annex II, part 2, to Directive (EU) 2015/2193.</v>
      </c>
      <c r="C39" s="47" t="str">
        <f>_xlfn.XLOOKUP($B39,PPC!$D:$D,PPC!E:E,"N/A",0,1)</f>
        <v>As emissões estão dentro ou abaixo dos níveis de emissão associados às faixas definidas pelas melhores técnicas disponíveis (BAT-AEL) nas mais recentes conclusões relevantes sobre as melhores técnicas disponíveis (BAT), incluindo as conclusões sobre as melhores técnicas disponíveis (BAT) para centrais de combustão de grande porte (213)Decisão de Execução (UE) 2017/1442.</v>
      </c>
      <c r="D39" s="47" t="str">
        <f>_xlfn.XLOOKUP($B39,PPC!$D:$D,PPC!F:F,"N/A",0,1)</f>
        <v>Não ocorrem efeitos cruzados significativos entre os diferentes meios.</v>
      </c>
      <c r="E39" s="47" t="str">
        <f>_xlfn.XLOOKUP($B39,PPC!$D:$D,PPC!G:G,"N/A",0,1)</f>
        <v>Para centrais de combustão com potência térmica superior a 1 MW, mas abaixo dos limiares para aplicação das conclusões BAT para centrais de grande porte, as emissões estão abaixo dos valores limite de emissão estabelecidos no Anexo II, parte 2, da Diretiva (UE) 2015/2193.</v>
      </c>
      <c r="F39" s="47">
        <f>_xlfn.XLOOKUP($B39,PPC!$D:$D,PPC!H:H,"N/A",0,1)</f>
        <v>0</v>
      </c>
      <c r="G39" s="47">
        <f>_xlfn.XLOOKUP($B39,PPC!$D:$D,PPC!I:I,"N/A",0,1)</f>
        <v>0</v>
      </c>
      <c r="H39" s="47">
        <f>_xlfn.XLOOKUP($B39,PPC!$D:$D,PPC!J:J,"N/A",0,1)</f>
        <v>0</v>
      </c>
      <c r="I39" s="47">
        <f>_xlfn.XLOOKUP($B39,PPC!$D:$D,PPC!K:K,"N/A",0,1)</f>
        <v>0</v>
      </c>
      <c r="J39" s="47">
        <f>_xlfn.XLOOKUP($B39,PPC!$D:$D,PPC!L:L,"N/A",0,1)</f>
        <v>0</v>
      </c>
      <c r="K39" s="47">
        <f>_xlfn.XLOOKUP($B39,PPC!$D:$D,PPC!M:M,"N/A",0,1)</f>
        <v>0</v>
      </c>
    </row>
    <row r="40" spans="1:11" ht="204">
      <c r="A40" s="38" t="s">
        <v>4039</v>
      </c>
      <c r="B40" s="47" t="str">
        <f>IFERROR(IFERROR(IFERROR(IFERROR(VLOOKUP(A40,'Climate mitigation'!$E$2:$L$102,8,FALSE),VLOOKUP(A40,'Climate adaptation'!$E$2:$N$107,10,FALSE)),VLOOKUP(A40,Water!$E$2:$M$7,9,FALSE)),VLOOKUP(A40,'Circular economy'!$E$2:$M$22,9,FALSE)),VLOOKUP(A40,Biodiversity!$E$2:$N$3,10,FALSE))</f>
        <v>For installations falling within the scope of Directive 2010/75/EU, emissions are within or lower than the emission levels associated with the best available techniques (BAT-AEL) ranges set out in the latest relevant best available techniques (BAT) conclusions, including the best available techniques (BAT) conclusions for large combustion plants(214)Implementing Decision (EU) 2017/1442., ensuring at the same time that no significant cross-media effects occur. For combustion plants with thermal input greater than 1 MW but below the thresholds for the BAT conclusions for large combustion plants to apply, emissions are below the emission limit values set out in Annex II, part 2, to Directive (EU) 2015/2193. For plants in zones or parts of zones not complying with the air quality limit values laid down in Directive 2008/50/EC, results of the information exchange(215)The final technology report resulting from the exchange of information with Member States, the industries concerned and non-governmental organisations contains technical information on best available technologies used in medium combustion plants to reduce their environmental impacts, and on the emission levels achievable with best available and emerging technologies and the related costs (version of [adoption date]: https://circabc.europa.eu/ui/group/06f33a94-9829-4eee-b187-21bb783a0fbf/library/9a99a632-9ba8-4cc0-9679-08d929afda59/details)., which are published by the Commission in accordance with Article 6, paragraphs 9 and 10, of Directive (EU) 2015/2193 are taken into account. In case of anaerobic digestion of organic material, where the produced digestate is used as fertiliser or soil improver, either directly or after composting or any other treatment, it meets the requirements for fertilising materials set out in Component Material Categories (CMC) 4 and 5 in Annex II to Regulation (EU) 2019/1009 or national rules on fertilisers or soil improvers for agricultural use. For anaerobic digestion plants treating over 100 tonnes per day, emissions to air and water are within or lower than the emission levels associated with the best available techniques (BAT-AEL) ranges set for anaerobic treatment of waste in the latest relevant best available techniques (BAT) conclusions, including the best available techniques (BAT) conclusions for waste treatment(216)Implementing Decision (EU) 2018/1147.. No significant cross-media effects occur.</v>
      </c>
      <c r="C40" s="47" t="str">
        <f>_xlfn.XLOOKUP($B40,PPC!$D:$D,PPC!E:E,"N/A",0,1)</f>
        <v>Para instalações abrangidas pelo âmbito da Diretiva 2010/75/UE, as emissões encontram-se dentro ou abaixo dos níveis de emissão associados às faixas definidas pelas melhores técnicas disponíveis (BAT-AEL) nas mais recentes conclusões relevantes sobre as melhores técnicas disponíveis (BAT), incluindo as conclusões sobre as melhores técnicas disponíveis (BAT) para centrais de combustão de grande porte (214)Decisão de Execução (UE) 2017/1442., garantindo simultaneamente que não ocorram efeitos significativos entre meios ambientais.</v>
      </c>
      <c r="D40" s="47" t="str">
        <f>_xlfn.XLOOKUP($B40,PPC!$D:$D,PPC!F:F,"N/A",0,1)</f>
        <v>Para centrais de combustão com potência térmica superior a 1 MW, mas abaixo dos limiares para aplicação das conclusões BAT para centrais de grande porte, as emissões encontram-se abaixo dos valores limite de emissão estabelecidos no Anexo II, parte 2, da Diretiva (UE) 2015/2193.</v>
      </c>
      <c r="E40" s="47" t="str">
        <f>_xlfn.XLOOKUP($B40,PPC!$D:$D,PPC!G:G,"N/A",0,1)</f>
        <v>Para plantas localizadas em zonas ou partes de zonas que não cumprem os valores limite de qualidade do ar estabelecidos na Diretiva 2008/50/CE, são tidos em conta os resultados da troca de informações (215)</v>
      </c>
      <c r="F40" s="47" t="str">
        <f>_xlfn.XLOOKUP($B40,PPC!$D:$D,PPC!H:H,"N/A",0,1)</f>
        <v>O relatório tecnológico final resultante da troca de informações com os Estados-Membros, as indústrias em causa e organizações não governamentais contém informações técnicas sobre as melhores tecnologias disponíveis utilizadas em centrais de combustão média para reduzir os seus impactos ambientais, bem como sobre os níveis de emissão alcançáveis com tecnologias disponíveis e emergentes e os custos associados (versão de [data de adoção]: https://circabc.europa.eu/ui/group/06f33a94-9829-4eee-b187-21bb783a0fbf/library/9a99a632-9ba8-4cc0-9679-08d929afda59/details
), publicadas pela Comissão de acordo com o artigo 6.º, parágrafos 9 e 10, da Diretiva (UE) 2015/2193.</v>
      </c>
      <c r="G40" s="47" t="str">
        <f>_xlfn.XLOOKUP($B40,PPC!$D:$D,PPC!I:I,"N/A",0,1)</f>
        <v>No caso da digestão anaeróbia de matéria orgânica, quando o digestato produzido é utilizado como fertilizante ou corretor de solo, direta ou indiretamente após compostagem ou outro tratamento, cumpre os requisitos para materiais fertilizantes definidos nas Categorias de Material Componentes (CMC) 4 e 5 do Anexo II ao Regulamento (UE) 2019/1009 ou na legislação nacional aplicável a fertilizantes ou corretivos de solo para uso agrícola.</v>
      </c>
      <c r="H40" s="47" t="str">
        <f>_xlfn.XLOOKUP($B40,PPC!$D:$D,PPC!J:J,"N/A",0,1)</f>
        <v>Para plantas de digestão anaeróbia que tratam mais de 100 toneladas por dia, as emissões para o ar e água encontram-se dentro ou abaixo dos níveis de emissão associados às faixas definidas pelas melhores técnicas disponíveis (BAT-AEL) para o tratamento anaeróbio de resíduos nas mais recentes conclusões sobre melhores técnicas disponíveis (BAT), incluindo as conclusões BAT para tratamento de resíduos (216)Decisão de Execução (UE) 2018/1147.</v>
      </c>
      <c r="I40" s="47" t="str">
        <f>_xlfn.XLOOKUP($B40,PPC!$D:$D,PPC!K:K,"N/A",0,1)</f>
        <v>Não ocorrem efeitos cruzados significativos entre os diferentes meios.</v>
      </c>
      <c r="J40" s="47">
        <f>_xlfn.XLOOKUP($B40,PPC!$D:$D,PPC!L:L,"N/A",0,1)</f>
        <v>0</v>
      </c>
      <c r="K40" s="47">
        <f>_xlfn.XLOOKUP($B40,PPC!$D:$D,PPC!M:M,"N/A",0,1)</f>
        <v>0</v>
      </c>
    </row>
    <row r="41" spans="1:11" ht="84">
      <c r="A41" s="38" t="s">
        <v>4041</v>
      </c>
      <c r="B41" s="47" t="str">
        <f>IFERROR(IFERROR(IFERROR(IFERROR(VLOOKUP(A41,'Climate mitigation'!$E$2:$L$102,8,FALSE),VLOOKUP(A41,'Climate adaptation'!$E$2:$N$107,10,FALSE)),VLOOKUP(A41,Water!$E$2:$M$7,9,FALSE)),VLOOKUP(A41,'Circular economy'!$E$2:$M$22,9,FALSE)),VLOOKUP(A41,Biodiversity!$E$2:$N$3,10,FALSE))</f>
        <v>For the operation of high-enthalpy geothermal energy systems, adequate abatement systems are in place to reduce emission levels in order not to hamper the achievement of air quality limit values set out in Directives 2004/107/EC and 2008/50/EC.</v>
      </c>
      <c r="C41" s="47" t="str">
        <f>_xlfn.XLOOKUP($B41,PPC!$D:$D,PPC!E:E,"N/A",0,1)</f>
        <v>Para a operação de sistemas geotérmicos de alta entalpia, estão implementados sistemas de abatimento adequados para reduzir os níveis de emissões, de modo a não comprometer a consecução dos valores limite de qualidade do ar estabelecidos nas Diretivas 2004/107/CE e 2008/50/CE.</v>
      </c>
      <c r="D41" s="47">
        <f>_xlfn.XLOOKUP($B41,PPC!$D:$D,PPC!F:F,"N/A",0,1)</f>
        <v>0</v>
      </c>
      <c r="E41" s="47">
        <f>_xlfn.XLOOKUP($B41,PPC!$D:$D,PPC!G:G,"N/A",0,1)</f>
        <v>0</v>
      </c>
      <c r="F41" s="47">
        <f>_xlfn.XLOOKUP($B41,PPC!$D:$D,PPC!H:H,"N/A",0,1)</f>
        <v>0</v>
      </c>
      <c r="G41" s="47">
        <f>_xlfn.XLOOKUP($B41,PPC!$D:$D,PPC!I:I,"N/A",0,1)</f>
        <v>0</v>
      </c>
      <c r="H41" s="47">
        <f>_xlfn.XLOOKUP($B41,PPC!$D:$D,PPC!J:J,"N/A",0,1)</f>
        <v>0</v>
      </c>
      <c r="I41" s="47">
        <f>_xlfn.XLOOKUP($B41,PPC!$D:$D,PPC!K:K,"N/A",0,1)</f>
        <v>0</v>
      </c>
      <c r="J41" s="47">
        <f>_xlfn.XLOOKUP($B41,PPC!$D:$D,PPC!L:L,"N/A",0,1)</f>
        <v>0</v>
      </c>
      <c r="K41" s="47">
        <f>_xlfn.XLOOKUP($B41,PPC!$D:$D,PPC!M:M,"N/A",0,1)</f>
        <v>0</v>
      </c>
    </row>
    <row r="42" spans="1:11" ht="96">
      <c r="A42" s="38" t="s">
        <v>4042</v>
      </c>
      <c r="B42" s="47" t="str">
        <f>IFERROR(IFERROR(IFERROR(IFERROR(VLOOKUP(A42,'Climate mitigation'!$E$2:$L$102,8,FALSE),VLOOKUP(A42,'Climate adaptation'!$E$2:$N$107,10,FALSE)),VLOOKUP(A42,Water!$E$2:$M$7,9,FALSE)),VLOOKUP(A42,'Circular economy'!$E$2:$M$22,9,FALSE)),VLOOKUP(A42,Biodiversity!$E$2:$N$3,10,FALSE))</f>
        <v>Emissions are within or lower than the emission levels associated with the best available techniques (BAT-AEL) ranges set in the latest relevant best available techniques (BAT) conclusions, including the best available techniques (BAT) conclusions for large combustion plants(219)Implementing Decision (EU) 2017/1442.. No significant cross-media effects occur. For combustion plants with thermal input greater than 1 MW but below the thresholds for the BAT conclusions for large combustion plants to apply, emissions are below the emission limit values set out in Annex II, part 2, to Directive (EU) 2015/2193.</v>
      </c>
      <c r="C42" s="47" t="str">
        <f>_xlfn.XLOOKUP($B42,PPC!$D:$D,PPC!E:E,"N/A",0,1)</f>
        <v>As emissões encontram-se dentro ou abaixo dos níveis de emissão associados às faixas das melhores técnicas disponíveis (BAT-AEL) estabelecidas nas mais recentes conclusões relevantes sobre as melhores técnicas disponíveis (BAT), incluindo as conclusões BAT para grandes instalações de combustão (219)Decisão de Execução (UE) 2017/1442</v>
      </c>
      <c r="D42" s="47" t="str">
        <f>_xlfn.XLOOKUP($B42,PPC!$D:$D,PPC!F:F,"N/A",0,1)</f>
        <v>Não ocorrem efeitos cruzados significativos entre os diferentes meios.</v>
      </c>
      <c r="E42" s="47" t="str">
        <f>_xlfn.XLOOKUP($B42,PPC!$D:$D,PPC!G:G,"N/A",0,1)</f>
        <v>Para instalações de combustão com potência térmica superior a 1 MW, mas abaixo dos limiares para aplicação das conclusões BAT para grandes instalações de combustão, as emissões estão abaixo dos valores limite de emissão estabelecidos no Anexo II, parte 2, da Diretiva (UE) 2015/2193.</v>
      </c>
      <c r="F42" s="47">
        <f>_xlfn.XLOOKUP($B42,PPC!$D:$D,PPC!H:H,"N/A",0,1)</f>
        <v>0</v>
      </c>
      <c r="G42" s="47">
        <f>_xlfn.XLOOKUP($B42,PPC!$D:$D,PPC!I:I,"N/A",0,1)</f>
        <v>0</v>
      </c>
      <c r="H42" s="47">
        <f>_xlfn.XLOOKUP($B42,PPC!$D:$D,PPC!J:J,"N/A",0,1)</f>
        <v>0</v>
      </c>
      <c r="I42" s="47">
        <f>_xlfn.XLOOKUP($B42,PPC!$D:$D,PPC!K:K,"N/A",0,1)</f>
        <v>0</v>
      </c>
      <c r="J42" s="47">
        <f>_xlfn.XLOOKUP($B42,PPC!$D:$D,PPC!L:L,"N/A",0,1)</f>
        <v>0</v>
      </c>
      <c r="K42" s="47">
        <f>_xlfn.XLOOKUP($B42,PPC!$D:$D,PPC!M:M,"N/A",0,1)</f>
        <v>0</v>
      </c>
    </row>
    <row r="43" spans="1:11" ht="204">
      <c r="A43" s="38" t="s">
        <v>4043</v>
      </c>
      <c r="B43" s="47" t="str">
        <f>IFERROR(IFERROR(IFERROR(IFERROR(VLOOKUP(A43,'Climate mitigation'!$E$2:$L$102,8,FALSE),VLOOKUP(A43,'Climate adaptation'!$E$2:$N$107,10,FALSE)),VLOOKUP(A43,Water!$E$2:$M$7,9,FALSE)),VLOOKUP(A43,'Circular economy'!$E$2:$M$22,9,FALSE)),VLOOKUP(A43,Biodiversity!$E$2:$N$3,10,FALSE))</f>
        <v>For installations falling within the scope of Directive 2010/75/EU, emissions are within or lower than the emission levels associated with the best available techniques (BAT-AEL) ranges set out in the latest relevant best available techniques (BAT) conclusions, including the best available techniques (BAT) conclusions for large combustion plants(220)Implementing Decision (EU) 2017/1442., ensuring at the same time that no significant cross-media effects occur. For combustion plants with thermal input greater than 1 MW but below the thresholds for the BAT conclusions for large combustion plants to apply, emissions are below the emission limit values set out in Annex II, part 2, to Directive (EU) 2015/2193. For plants in zones or parts of zones not complying with the air quality limit values laid down in Directive 2008/50/EC, results of the information exchange(221)The final technology report resulting from the exchange of information with Member States, the industries concerned and non-governmental organisations contains technical information on best available technologies used in medium combustion plants to reduce their environmental impacts, and on the emission levels achievable with best available and emerging technologies and the related costs (version of [adoption date]: https://circabc.europa.eu/ui/group/06f33a94-9829-4eee-b187-21bb783a0fbf/library/9a99a632-9ba8-4cc0-9679-08d929afda59/details)., which are published by the Commission in accordance with Article 6, paragraphs 9 and 10 of Directive (EU) 2015/2193 are taken into account. For anaerobic digestion of organic material, where the produced digestate is used as fertiliser or soil improver, either directly or after composting or any other treatment, it meets the requirements for fertilising materials set out in Component Material Categories (CMC) 4 and 5 in Annex II to Regulation (EU) 2019/1009 or national rules on fertilisers or soil improvers for agricultural use. For anaerobic digestion plants treating over 100 tonnes per day, emissions to air and water are within or lower than the emission levels associated with the best available techniques (BAT-AEL) ranges set for anaerobic treatment of waste in the latest relevant best available techniques (BAT) conclusions, including the best available techniques (BAT) conclusions for waste treatment(222)Implementing Decision (EU) 2018/1147.. No significant cross-media effects occur.</v>
      </c>
      <c r="C43" s="47" t="str">
        <f>_xlfn.XLOOKUP($B43,PPC!$D:$D,PPC!E:E,"N/A",0,1)</f>
        <v>As instalações abrangidas pelo âmbito de aplicação da Diretiva 2010/75/UE apresentam emissões que se encontram dentro ou abaixo dos níveis de emissão associados às faixas das melhores técnicas disponíveis (BAT-AEL), definidos nas mais recentes conclusões relevantes sobre as melhores técnicas disponíveis (BAT), incluindo as conclusões BAT para grandes instalações de combustão (220)Decisão de Execução (UE) 2017/1442, garantindo simultaneamente que não ocorrem efeitos significativos entre meios ambientais.</v>
      </c>
      <c r="D43" s="47" t="str">
        <f>_xlfn.XLOOKUP($B43,PPC!$D:$D,PPC!F:F,"N/A",0,1)</f>
        <v>Para instalações de combustão com uma potência térmica superior a 1 MW, mas abaixo dos limiares de aplicação das conclusões BAT para grandes instalações de combustão, as emissões encontram-se abaixo dos valores limite de emissão estabelecidos no Anexo II, parte 2, da Diretiva (UE) 2015/2193.</v>
      </c>
      <c r="E43" s="47" t="str">
        <f>_xlfn.XLOOKUP($B43,PPC!$D:$D,PPC!G:G,"N/A",0,1)</f>
        <v>Para instalações localizadas em zonas ou partes de zonas que não cumprem os valores limite de qualidade do ar estabelecidos na Diretiva 2008/50/CE, são tidos em conta os resultados do intercâmbio de informações</v>
      </c>
      <c r="F43" s="47" t="str">
        <f>_xlfn.XLOOKUP($B43,PPC!$D:$D,PPC!H:H,"N/A",0,1)</f>
        <v>O relatório final sobre tecnologia resultante do intercâmbio de informações com os Estados-Membros, as indústrias em causa e as organizações não governamentais contém informações técnicas sobre as melhores tecnologias disponíveis utilizadas em instalações de combustão de média dimensão para reduzir os seus impactes ambientais, e sobre os níveis de emissão alcançáveis com as melhores tecnologias disponíveis e emergentes e os respetivos custos (versão da [data de adoção]: https://circabc.europa.eu/ui/group/06f33a94-9829-4eee-b187-21bb783a0fbf/library/9a99a632-9ba8-4cc0-9679-08d929afda59/details
)., publicados pela Comissão em conformidade com o artigo 6.º, n.os 9 e 10, da Diretiva (UE) 2015/2193.</v>
      </c>
      <c r="G43" s="47" t="str">
        <f>_xlfn.XLOOKUP($B43,PPC!$D:$D,PPC!I:I,"N/A",0,1)</f>
        <v>No caso da digestão anaeróbia de material orgânico, quando o digestato produzido é utilizado como fertilizante ou melhorador do solo, quer diretamente, quer após compostagem ou outro tratamento, o mesmo cumpre os requisitos para materiais fertilizantes estabelecidos nas Categorias de Materiais Componentes (CMC) 4 e 5 do Anexo II do Regulamento (UE) 2019/1009, ou as regras nacionais relativas a fertilizantes ou melhoradores do solo para uso agrícola.</v>
      </c>
      <c r="H43" s="47" t="str">
        <f>_xlfn.XLOOKUP($B43,PPC!$D:$D,PPC!J:J,"N/A",0,1)</f>
        <v>Para instalações de digestão anaeróbia que tratem mais de 100 toneladas por dia, as emissões para o ar e para a água encontram-se dentro ou abaixo dos níveis de emissão associados às faixas das melhores técnicas disponíveis (BAT-AEL) definidos para o tratamento anaeróbio de resíduos nas mais recentes conclusões relevantes sobre as melhores técnicas disponíveis (BAT), incluindo as conclusões BAT para o tratamento de resíduos (222)Decisão de Execução (UE) 2018/1147.</v>
      </c>
      <c r="I43" s="47" t="str">
        <f>_xlfn.XLOOKUP($B43,PPC!$D:$D,PPC!K:K,"N/A",0,1)</f>
        <v>Não ocorrem efeitos cruzados significativos entre os diferentes meios.</v>
      </c>
      <c r="J43" s="47">
        <f>_xlfn.XLOOKUP($B43,PPC!$D:$D,PPC!L:L,"N/A",0,1)</f>
        <v>0</v>
      </c>
      <c r="K43" s="47">
        <f>_xlfn.XLOOKUP($B43,PPC!$D:$D,PPC!M:M,"N/A",0,1)</f>
        <v>0</v>
      </c>
    </row>
    <row r="44" spans="1:11" ht="96">
      <c r="A44" s="38" t="s">
        <v>4044</v>
      </c>
      <c r="B44" s="47" t="str">
        <f>IFERROR(IFERROR(IFERROR(IFERROR(VLOOKUP(A44,'Climate mitigation'!$E$2:$L$102,8,FALSE),VLOOKUP(A44,'Climate adaptation'!$E$2:$N$107,10,FALSE)),VLOOKUP(A44,Water!$E$2:$M$7,9,FALSE)),VLOOKUP(A44,'Circular economy'!$E$2:$M$22,9,FALSE)),VLOOKUP(A44,Biodiversity!$E$2:$N$3,10,FALSE))</f>
        <v>Pumps and the kind of equipment used, which is covered by Ecodesign and Energy labelling comply, where relevant, with the top class requirements of the energy label laid down in Regulation (EU) 2017/1369, and with implementing regulations under Directive 2009/125/EC and represent the best available technology.</v>
      </c>
      <c r="C44" s="47" t="str">
        <f>_xlfn.XLOOKUP($B44,PPC!$D:$D,PPC!E:E,"N/A",0,1)</f>
        <v>Bombas e o tipo de equipamento utilizado, abrangidos pelo Ecodesign e pela rotulagem energética, cumprem, quando aplicável, os requisitos da classe de eficiência mais elevada previstos no Regulamento (UE) 2017/1369 e nas regulamentações de execução adotadas ao abrigo da Diretiva 2009/125/CE, representando a melhor tecnologia disponível.</v>
      </c>
      <c r="D44" s="47">
        <f>_xlfn.XLOOKUP($B44,PPC!$D:$D,PPC!F:F,"N/A",0,1)</f>
        <v>0</v>
      </c>
      <c r="E44" s="47">
        <f>_xlfn.XLOOKUP($B44,PPC!$D:$D,PPC!G:G,"N/A",0,1)</f>
        <v>0</v>
      </c>
      <c r="F44" s="47">
        <f>_xlfn.XLOOKUP($B44,PPC!$D:$D,PPC!H:H,"N/A",0,1)</f>
        <v>0</v>
      </c>
      <c r="G44" s="47">
        <f>_xlfn.XLOOKUP($B44,PPC!$D:$D,PPC!I:I,"N/A",0,1)</f>
        <v>0</v>
      </c>
      <c r="H44" s="47">
        <f>_xlfn.XLOOKUP($B44,PPC!$D:$D,PPC!J:J,"N/A",0,1)</f>
        <v>0</v>
      </c>
      <c r="I44" s="47">
        <f>_xlfn.XLOOKUP($B44,PPC!$D:$D,PPC!K:K,"N/A",0,1)</f>
        <v>0</v>
      </c>
      <c r="J44" s="47">
        <f>_xlfn.XLOOKUP($B44,PPC!$D:$D,PPC!L:L,"N/A",0,1)</f>
        <v>0</v>
      </c>
      <c r="K44" s="47">
        <f>_xlfn.XLOOKUP($B44,PPC!$D:$D,PPC!M:M,"N/A",0,1)</f>
        <v>0</v>
      </c>
    </row>
    <row r="45" spans="1:11" ht="132">
      <c r="A45" s="38" t="s">
        <v>4045</v>
      </c>
      <c r="B45" s="47" t="str">
        <f>IFERROR(IFERROR(IFERROR(IFERROR(VLOOKUP(A45,'Climate mitigation'!$E$2:$L$102,8,FALSE),VLOOKUP(A45,'Climate adaptation'!$E$2:$N$107,10,FALSE)),VLOOKUP(A45,Water!$E$2:$M$7,9,FALSE)),VLOOKUP(A45,'Circular economy'!$E$2:$M$22,9,FALSE)),VLOOKUP(A45,Biodiversity!$E$2:$N$3,10,FALSE))</f>
        <v>The activity complies with the criteria set out in Appendix C to this Annex. Non-radioactive emissions are within or lower than the emission levels associated with the best available techniques (BAT-AEL) ranges set out in the best available techniques (BAT) conclusions for large combustion plants. No significant cross-media effects occur. For nuclear power plants greater than 1 MW thermal input but below the thresholds for the BAT conclusions for large combustion plants to apply, emissions are below the emission limit values set out in Annex II, part 2, to Directive (EU) 2015/2193. Radioactive discharges to air, water bodies and ground (soil) comply with individual licence conditions for the specific operations, where applicable, or national threshold values in line with Directive 2013/51/Euratom(229)Council Directive 2013/51/Euratom of 22 October 2013 laying down requirements for the protection of the health of the general public with regard to radioactive substances in water intended for human consumption (OJ L 296, 7.11.2013, p. 12). and Directive 2013/59/Euratom. Spent fuel and radioactive waste is safely and responsibly managed in accordance with Directive 2011/70/Euratom and Directive 2013/59/Euratom. An adequate capacity of interim storage is available for the project, while national plans for disposal are in place to minimise the duration of interim storage, in compliance with the provision of Directive 2011/70/Euratom that considers radioactive waste storage, including long-term storage, as an interim solution, but not an alternative to disposal.</v>
      </c>
      <c r="C45" s="47" t="str">
        <f>_xlfn.XLOOKUP($B45,PPC!$D:$D,PPC!E:E,"N/A",0,1)</f>
        <v>A atividade cumpre os critérios estabelecidos no Apêndice C deste Anexo. Regulamento 2021/2139 (https://eur-lex.europa.eu/legal-content/PT/TXT/?uri=CELEX:32021R2139), p. 143</v>
      </c>
      <c r="D45" s="47" t="str">
        <f>_xlfn.XLOOKUP($B45,PPC!$D:$D,PPC!F:F,"N/A",0,1)</f>
        <v>As emissões não radioativas encontram-se dentro ou abaixo dos níveis de emissão associados às Melhores Técnicas Disponíveis (BAT-AEL), conforme estabelecido nas conclusões relativas às Melhores Técnicas Disponíveis (BAT) para grandes instalações de combustão.</v>
      </c>
      <c r="E45" s="47" t="str">
        <f>_xlfn.XLOOKUP($B45,PPC!$D:$D,PPC!G:G,"N/A",0,1)</f>
        <v>Não ocorrem efeitos cruzados significativos entre os diferentes meios.</v>
      </c>
      <c r="F45" s="47" t="str">
        <f>_xlfn.XLOOKUP($B45,PPC!$D:$D,PPC!H:H,"N/A",0,1)</f>
        <v>Para centrais nucleares com potência térmica superior a 1 MW, mas abaixo dos limiares de aplicação das conclusões BAT para grandes instalações de combustão, as emissões situam-se abaixo dos valores limite de emissão estabelecidos no Anexo II, parte 2, da Diretiva (UE) 2015/2193.</v>
      </c>
      <c r="G45" s="47" t="str">
        <f>_xlfn.XLOOKUP($B45,PPC!$D:$D,PPC!I:I,"N/A",0,1)</f>
        <v>As descargas radioativas para a atmosfera, massas de água e solo cumprem as condições estabelecidas nas licenças individuais aplicáveis às operações específicas ou os valores-limite nacionais em conformidade com a Diretiva 2013/51/Euratom e a Diretiva 2013/59/Euratom.</v>
      </c>
      <c r="H45" s="47" t="str">
        <f>_xlfn.XLOOKUP($B45,PPC!$D:$D,PPC!J:J,"N/A",0,1)</f>
        <v>O combustível irradiado e os resíduos radioativos são geridos de forma segura e responsável, em conformidade com a Diretiva 2011/70/Euratom e a Diretiva 2013/59/Euratom.</v>
      </c>
      <c r="I45" s="47" t="str">
        <f>_xlfn.XLOOKUP($B45,PPC!$D:$D,PPC!K:K,"N/A",0,1)</f>
        <v>Existe capacidade adequada de armazenamento intermédio para o projeto, estando em vigor planos nacionais de eliminação destinados a minimizar a duração do armazenamento intermédio, em conformidade com a Diretiva 2011/70/Euratom, que considera o armazenamento de resíduos radioativos, incluindo o armazenamento a longo prazo, como uma solução intermédia e não como alternativa à sua eliminação definitiva.</v>
      </c>
      <c r="J45" s="47">
        <f>_xlfn.XLOOKUP($B45,PPC!$D:$D,PPC!L:L,"N/A",0,1)</f>
        <v>0</v>
      </c>
      <c r="K45" s="47">
        <f>_xlfn.XLOOKUP($B45,PPC!$D:$D,PPC!M:M,"N/A",0,1)</f>
        <v>0</v>
      </c>
    </row>
    <row r="46" spans="1:11" ht="120">
      <c r="A46" s="38" t="s">
        <v>4046</v>
      </c>
      <c r="B46" s="47" t="str">
        <f>IFERROR(IFERROR(IFERROR(IFERROR(VLOOKUP(A46,'Climate mitigation'!$E$2:$L$102,8,FALSE),VLOOKUP(A46,'Climate adaptation'!$E$2:$N$107,10,FALSE)),VLOOKUP(A46,Water!$E$2:$M$7,9,FALSE)),VLOOKUP(A46,'Circular economy'!$E$2:$M$22,9,FALSE)),VLOOKUP(A46,Biodiversity!$E$2:$N$3,10,FALSE))</f>
        <v>The activity complies with the criteria set out in Appendix C to this Annex. Non-radioactive emissions are within or lower than the emission levels associated with the best available techniques (BAT-AEL) ranges set out in the best available techniques (BAT) conclusions for large combustion plants. No significant cross-media effects occur. For nuclear power plants greater than 1 MW thermal input but below the thresholds for the BAT conclusions for large combustion plants to apply, emissions are below the emission limit values set out in Annex II, part 2, to Directive (EU) 2015/2193. Radioactive discharges to air, water bodies and ground (soil) comply with individual licence conditions for the specific operations, where applicable, or national threshold values in line with Directive 2013/51/Euratom and Directive 2013/59/Euratom. Spent fuel and radioactive waste is safely and responsibly managed in accordance with Directive 2011/70/Euratom and Directive 2013/59/Euratom. An adequate capacity of interim storage is available for the project, while national plans for disposal are in place to minimise the duration of interim storage, in compliance with Directive 2011/70/Euratom that considers radioactive waste storage, including long-term storage, as an interim solution, but not an alternative to disposal.</v>
      </c>
      <c r="C46" s="47" t="str">
        <f>_xlfn.XLOOKUP($B46,PPC!$D:$D,PPC!E:E,"N/A",0,1)</f>
        <v>A atividade cumpre os critérios estabelecidos no Apêndice C deste Anexo. Regulamento 2021/2139 (https://eur-lex.europa.eu/legal-content/PT/TXT/?uri=CELEX:32021R2139), p. 143</v>
      </c>
      <c r="D46" s="47" t="str">
        <f>_xlfn.XLOOKUP($B46,PPC!$D:$D,PPC!F:F,"N/A",0,1)</f>
        <v>As emissões não radioativas estão dentro ou abaixo dos níveis de emissão associados às faixas das melhores técnicas disponíveis (BAT-AEL), conforme estabelecido nas conclusões relevantes de BAT para grandes centrais de combustão.</v>
      </c>
      <c r="E46" s="47" t="str">
        <f>_xlfn.XLOOKUP($B46,PPC!$D:$D,PPC!G:G,"N/A",0,1)</f>
        <v>Não ocorrem efeitos cruzados significativos entre os diferentes meios.</v>
      </c>
      <c r="F46" s="47" t="str">
        <f>_xlfn.XLOOKUP($B46,PPC!$D:$D,PPC!H:H,"N/A",0,1)</f>
        <v>Para centrais nucleares com potência térmica superior a 1 MW, mas abaixo dos limiares para os quais se aplicam as conclusões de BAT para grandes centrais de combustão, as emissões permanecem abaixo dos valores limite de emissão especificados no Anexo II, Parte 2, da Diretiva (UE) 2015/2193.</v>
      </c>
      <c r="G46" s="47" t="str">
        <f>_xlfn.XLOOKUP($B46,PPC!$D:$D,PPC!I:I,"N/A",0,1)</f>
        <v>As descargas radioativas para o ar, corpos de água e solo cumprem as condições definidas nas licenças de operação individuais, quando aplicável, ou os valores-limite nacionais estabelecidos em conformidade com a Diretiva 2013/51/Euratom e a Diretiva 2013/59/Euratom.</v>
      </c>
      <c r="H46" s="47" t="str">
        <f>_xlfn.XLOOKUP($B46,PPC!$D:$D,PPC!J:J,"N/A",0,1)</f>
        <v>O combustível nuclear usado e os resíduos radioativos são geridos de forma segura e responsável, em conformidade com a Diretiva 2011/70/Euratom e a Diretiva 2013/59/Euratom.</v>
      </c>
      <c r="I46" s="47" t="str">
        <f>_xlfn.XLOOKUP($B46,PPC!$D:$D,PPC!K:K,"N/A",0,1)</f>
        <v>Está disponível uma capacidade adequada de armazenamento temporário para o projeto, sendo que existem planos nacionais de eliminação para minimizar a duração do armazenamento temporário, em conformidade com a Diretiva 2011/70/Euratom, que considera o armazenamento de resíduos radioativos, incluindo armazenamento de longo prazo, exclusivamente como uma solução temporária, e não como alternativa à eliminação final.</v>
      </c>
      <c r="J46" s="47">
        <f>_xlfn.XLOOKUP($B46,PPC!$D:$D,PPC!L:L,"N/A",0,1)</f>
        <v>0</v>
      </c>
      <c r="K46" s="47">
        <f>_xlfn.XLOOKUP($B46,PPC!$D:$D,PPC!M:M,"N/A",0,1)</f>
        <v>0</v>
      </c>
    </row>
    <row r="47" spans="1:11" ht="120">
      <c r="A47" s="38" t="s">
        <v>4047</v>
      </c>
      <c r="B47" s="47" t="str">
        <f>IFERROR(IFERROR(IFERROR(IFERROR(VLOOKUP(A47,'Climate mitigation'!$E$2:$L$102,8,FALSE),VLOOKUP(A47,'Climate adaptation'!$E$2:$N$107,10,FALSE)),VLOOKUP(A47,Water!$E$2:$M$7,9,FALSE)),VLOOKUP(A47,'Circular economy'!$E$2:$M$22,9,FALSE)),VLOOKUP(A47,Biodiversity!$E$2:$N$3,10,FALSE))</f>
        <v>The activity complies with the criteria set out in Appendix C to this Annex. Non-radioactive emissions are within or lower than the emission levels associated with the best available techniques (BAT-AEL) ranges set out in the best available techniques (BAT) conclusions for large combustion plants. No significant cross-media effects occur. For nuclear power plants greater than 1 MW thermal input but below the thresholds for the BAT conclusions for large combustion plants to apply, emissions are below the emission limit values set out in Annex II, part 2, to Directive (EU) 2015/2193. Radioactive discharges to air, water bodies and ground (soil) comply with individual licence conditions for the specific operations, where applicable, or national threshold values in line with Directive 2013/51/Euratom and Directive 2013/59/Euratom. Spent fuel and radioactive waste is safely and responsibly managed in accordance with Directive 2011/70/Euratom and Directive 2013/59/Euratom. An adequate capacity of interim storage is available for the project, while national plans for disposal are in place to minimise the duration of interim storage, in compliance with Directive 2011/70/Euratom that considers radioactive waste storage, including long-term storage, as an interim solution, but not an alternative to disposal.</v>
      </c>
      <c r="C47" s="47" t="str">
        <f>_xlfn.XLOOKUP($B47,PPC!$D:$D,PPC!E:E,"N/A",0,1)</f>
        <v>A atividade cumpre os critérios estabelecidos no Apêndice C deste Anexo. Regulamento 2021/2139 (https://eur-lex.europa.eu/legal-content/PT/TXT/?uri=CELEX:32021R2139), p. 143</v>
      </c>
      <c r="D47" s="47" t="str">
        <f>_xlfn.XLOOKUP($B47,PPC!$D:$D,PPC!F:F,"N/A",0,1)</f>
        <v>As emissões não radioativas estão dentro ou abaixo dos níveis de emissão associados às faixas das melhores técnicas disponíveis (BAT-AEL), conforme estabelecido nas conclusões relevantes de BAT para grandes centrais de combustão.</v>
      </c>
      <c r="E47" s="47" t="str">
        <f>_xlfn.XLOOKUP($B47,PPC!$D:$D,PPC!G:G,"N/A",0,1)</f>
        <v>Não ocorrem efeitos cruzados significativos entre os diferentes meios.</v>
      </c>
      <c r="F47" s="47" t="str">
        <f>_xlfn.XLOOKUP($B47,PPC!$D:$D,PPC!H:H,"N/A",0,1)</f>
        <v>Para centrais nucleares com potência térmica superior a 1 MW, mas abaixo dos limiares para os quais se aplicam as conclusões de BAT para grandes centrais de combustão, as emissões permanecem abaixo dos valores limite de emissão especificados no Anexo II, Parte 2, da Diretiva (UE) 2015/2193.</v>
      </c>
      <c r="G47" s="47" t="str">
        <f>_xlfn.XLOOKUP($B47,PPC!$D:$D,PPC!I:I,"N/A",0,1)</f>
        <v>As descargas radioativas para o ar, corpos de água e solo cumprem as condições definidas nas licenças de operação individuais, quando aplicável, ou os valores-limite nacionais estabelecidos em conformidade com a Diretiva 2013/51/Euratom e a Diretiva 2013/59/Euratom.</v>
      </c>
      <c r="H47" s="47" t="str">
        <f>_xlfn.XLOOKUP($B47,PPC!$D:$D,PPC!J:J,"N/A",0,1)</f>
        <v>O combustível nuclear usado e os resíduos radioativos são geridos de forma segura e responsável, em conformidade com a Diretiva 2011/70/Euratom e a Diretiva 2013/59/Euratom.</v>
      </c>
      <c r="I47" s="47" t="str">
        <f>_xlfn.XLOOKUP($B47,PPC!$D:$D,PPC!K:K,"N/A",0,1)</f>
        <v>Está disponível uma capacidade adequada de armazenamento temporário para o projeto, sendo que existem planos nacionais de eliminação para minimizar a duração do armazenamento temporário, em conformidade com a Diretiva 2011/70/Euratom, que considera o armazenamento de resíduos radioativos, incluindo armazenamento de longo prazo, exclusivamente como uma solução temporária, e não como alternativa à eliminação final.</v>
      </c>
      <c r="J47" s="47">
        <f>_xlfn.XLOOKUP($B47,PPC!$D:$D,PPC!L:L,"N/A",0,1)</f>
        <v>0</v>
      </c>
      <c r="K47" s="47">
        <f>_xlfn.XLOOKUP($B47,PPC!$D:$D,PPC!M:M,"N/A",0,1)</f>
        <v>0</v>
      </c>
    </row>
    <row r="48" spans="1:11" ht="84">
      <c r="A48" s="38" t="s">
        <v>4048</v>
      </c>
      <c r="B48" s="47" t="str">
        <f>IFERROR(IFERROR(IFERROR(IFERROR(VLOOKUP(A48,'Climate mitigation'!$E$2:$L$102,8,FALSE),VLOOKUP(A48,'Climate adaptation'!$E$2:$N$107,10,FALSE)),VLOOKUP(A48,Water!$E$2:$M$7,9,FALSE)),VLOOKUP(A48,'Circular economy'!$E$2:$M$22,9,FALSE)),VLOOKUP(A48,Biodiversity!$E$2:$N$3,10,FALSE))</f>
        <v>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(BAT) conclusions for large combustion plants. No significant cross-media effects occur. For combustion plants with thermal input greater than 1 MW but below the thresholds for the BAT conclusions for large combustion plants to apply, emissions are below the emission limit values set out in Annex II, part 2, to Directive (EU) 2015/2193.</v>
      </c>
      <c r="C48" s="47" t="str">
        <f>_xlfn.XLOOKUP($B48,PPC!$D:$D,PPC!E:E,"N/A",0,1)</f>
        <v>A atividade cumpre os critérios estabelecidos no Apêndice C deste Anexo. Regulamento 2021/2139 (https://eur-lex.europa.eu/legal-content/PT/TXT/?uri=CELEX:32021R2139), p. 143</v>
      </c>
      <c r="D48" s="47" t="str">
        <f>_xlfn.XLOOKUP($B48,PPC!$D:$D,PPC!F:F,"N/A",0,1)</f>
        <v>As emissões encontram-se dentro ou abaixo dos níveis de emissão associados às faixas das melhores técnicas disponíveis (BAT-AEL), conforme estabelecido nas conclusões mais recentes de melhores técnicas disponíveis (BAT), incluindo as conclusões de BAT para grandes centrais de combustão.</v>
      </c>
      <c r="E48" s="47" t="str">
        <f>_xlfn.XLOOKUP($B48,PPC!$D:$D,PPC!G:G,"N/A",0,1)</f>
        <v>Não ocorrem efeitos cruzados significativos entre os diferentes meios.</v>
      </c>
      <c r="F48" s="47" t="str">
        <f>_xlfn.XLOOKUP($B48,PPC!$D:$D,PPC!H:H,"N/A",0,1)</f>
        <v>Para centrais de combustão com potência térmica superior a 1 MW, mas abaixo dos limiares para os quais se aplicam as conclusões de BAT para grandes centrais de combustão, as emissões permanecem abaixo dos valores limite de emissão estabelecidos no Anexo II, Parte 2, da Diretiva (UE) 2015/2193.</v>
      </c>
      <c r="G48" s="47">
        <f>_xlfn.XLOOKUP($B48,PPC!$D:$D,PPC!I:I,"N/A",0,1)</f>
        <v>0</v>
      </c>
      <c r="H48" s="47">
        <f>_xlfn.XLOOKUP($B48,PPC!$D:$D,PPC!J:J,"N/A",0,1)</f>
        <v>0</v>
      </c>
      <c r="I48" s="47">
        <f>_xlfn.XLOOKUP($B48,PPC!$D:$D,PPC!K:K,"N/A",0,1)</f>
        <v>0</v>
      </c>
      <c r="J48" s="47">
        <f>_xlfn.XLOOKUP($B48,PPC!$D:$D,PPC!L:L,"N/A",0,1)</f>
        <v>0</v>
      </c>
      <c r="K48" s="47">
        <f>_xlfn.XLOOKUP($B48,PPC!$D:$D,PPC!M:M,"N/A",0,1)</f>
        <v>0</v>
      </c>
    </row>
    <row r="49" spans="1:11" ht="84">
      <c r="A49" s="38" t="s">
        <v>4049</v>
      </c>
      <c r="B49" s="47" t="str">
        <f>IFERROR(IFERROR(IFERROR(IFERROR(VLOOKUP(A49,'Climate mitigation'!$E$2:$L$102,8,FALSE),VLOOKUP(A49,'Climate adaptation'!$E$2:$N$107,10,FALSE)),VLOOKUP(A49,Water!$E$2:$M$7,9,FALSE)),VLOOKUP(A49,'Circular economy'!$E$2:$M$22,9,FALSE)),VLOOKUP(A49,Biodiversity!$E$2:$N$3,10,FALSE))</f>
        <v>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(BAT) conclusions for large combustion plants. No significant cross-media effects occur. For combustion plants with thermal input greater than 1 MW but below the thresholds for the BAT conclusions for large combustion plants to apply, emissions are below the emission limit values set out in Annex II, part 2, to Directive (EU) 2015/2193.</v>
      </c>
      <c r="C49" s="47" t="str">
        <f>_xlfn.XLOOKUP($B49,PPC!$D:$D,PPC!E:E,"N/A",0,1)</f>
        <v>A atividade cumpre os critérios estabelecidos no Apêndice C deste Anexo. Regulamento 2021/2139 (https://eur-lex.europa.eu/legal-content/PT/TXT/?uri=CELEX:32021R2139), p. 143</v>
      </c>
      <c r="D49" s="47" t="str">
        <f>_xlfn.XLOOKUP($B49,PPC!$D:$D,PPC!F:F,"N/A",0,1)</f>
        <v>As emissões encontram-se dentro ou abaixo dos níveis de emissão associados às faixas das melhores técnicas disponíveis (BAT-AEL), conforme estabelecido nas conclusões mais recentes de melhores técnicas disponíveis (BAT), incluindo as conclusões de BAT para grandes centrais de combustão.</v>
      </c>
      <c r="E49" s="47" t="str">
        <f>_xlfn.XLOOKUP($B49,PPC!$D:$D,PPC!G:G,"N/A",0,1)</f>
        <v>Não ocorrem efeitos cruzados significativos entre os diferentes meios.</v>
      </c>
      <c r="F49" s="47" t="str">
        <f>_xlfn.XLOOKUP($B49,PPC!$D:$D,PPC!H:H,"N/A",0,1)</f>
        <v>Para centrais de combustão com potência térmica superior a 1 MW, mas abaixo dos limiares para os quais se aplicam as conclusões de BAT para grandes centrais de combustão, as emissões permanecem abaixo dos valores limite de emissão estabelecidos no Anexo II, Parte 2, da Diretiva (UE) 2015/2193.</v>
      </c>
      <c r="G49" s="47">
        <f>_xlfn.XLOOKUP($B49,PPC!$D:$D,PPC!I:I,"N/A",0,1)</f>
        <v>0</v>
      </c>
      <c r="H49" s="47">
        <f>_xlfn.XLOOKUP($B49,PPC!$D:$D,PPC!J:J,"N/A",0,1)</f>
        <v>0</v>
      </c>
      <c r="I49" s="47">
        <f>_xlfn.XLOOKUP($B49,PPC!$D:$D,PPC!K:K,"N/A",0,1)</f>
        <v>0</v>
      </c>
      <c r="J49" s="47">
        <f>_xlfn.XLOOKUP($B49,PPC!$D:$D,PPC!L:L,"N/A",0,1)</f>
        <v>0</v>
      </c>
      <c r="K49" s="47">
        <f>_xlfn.XLOOKUP($B49,PPC!$D:$D,PPC!M:M,"N/A",0,1)</f>
        <v>0</v>
      </c>
    </row>
    <row r="50" spans="1:11" ht="84">
      <c r="A50" s="38" t="s">
        <v>4050</v>
      </c>
      <c r="B50" s="47" t="str">
        <f>IFERROR(IFERROR(IFERROR(IFERROR(VLOOKUP(A50,'Climate mitigation'!$E$2:$L$102,8,FALSE),VLOOKUP(A50,'Climate adaptation'!$E$2:$N$107,10,FALSE)),VLOOKUP(A50,Water!$E$2:$M$7,9,FALSE)),VLOOKUP(A50,'Circular economy'!$E$2:$M$22,9,FALSE)),VLOOKUP(A50,Biodiversity!$E$2:$N$3,10,FALSE))</f>
        <v>The activity complies with the criteria set out in Appendix C to this Annex. Emissions are within or lower than the emission levels associated with the best available techniques (BAT-AEL) ranges set out in the latest relevant best available techniques (BAT) conclusions, including the best available techniques (BAT) conclusions for large combustion plants. No significant cross-media effects occur. For combustion plants with thermal input greater than 1 MW but below the thresholds for the BAT conclusions for large combustion plants to apply, emissions are below the emission limit values set out in Annex II, part 2, to Directive (EU) 2015/2193.</v>
      </c>
      <c r="C50" s="47" t="str">
        <f>_xlfn.XLOOKUP($B50,PPC!$D:$D,PPC!E:E,"N/A",0,1)</f>
        <v>A atividade cumpre os critérios estabelecidos no Apêndice C deste Anexo. Regulamento 2021/2139 (https://eur-lex.europa.eu/legal-content/PT/TXT/?uri=CELEX:32021R2139), p. 143</v>
      </c>
      <c r="D50" s="47" t="str">
        <f>_xlfn.XLOOKUP($B50,PPC!$D:$D,PPC!F:F,"N/A",0,1)</f>
        <v>As emissões encontram-se dentro ou abaixo dos níveis de emissão associados às faixas das melhores técnicas disponíveis (BAT-AEL), conforme estabelecido nas conclusões mais recentes de melhores técnicas disponíveis (BAT), incluindo as conclusões de BAT para grandes centrais de combustão.</v>
      </c>
      <c r="E50" s="47" t="str">
        <f>_xlfn.XLOOKUP($B50,PPC!$D:$D,PPC!G:G,"N/A",0,1)</f>
        <v>Não ocorrem efeitos cruzados significativos entre os diferentes meios.</v>
      </c>
      <c r="F50" s="47" t="str">
        <f>_xlfn.XLOOKUP($B50,PPC!$D:$D,PPC!H:H,"N/A",0,1)</f>
        <v>Para centrais de combustão com potência térmica superior a 1 MW, mas abaixo dos limiares para os quais se aplicam as conclusões de BAT para grandes centrais de combustão, as emissões permanecem abaixo dos valores limite de emissão estabelecidos no Anexo II, Parte 2, da Diretiva (UE) 2015/2193.</v>
      </c>
      <c r="G50" s="47">
        <f>_xlfn.XLOOKUP($B50,PPC!$D:$D,PPC!I:I,"N/A",0,1)</f>
        <v>0</v>
      </c>
      <c r="H50" s="47">
        <f>_xlfn.XLOOKUP($B50,PPC!$D:$D,PPC!J:J,"N/A",0,1)</f>
        <v>0</v>
      </c>
      <c r="I50" s="47">
        <f>_xlfn.XLOOKUP($B50,PPC!$D:$D,PPC!K:K,"N/A",0,1)</f>
        <v>0</v>
      </c>
      <c r="J50" s="47">
        <f>_xlfn.XLOOKUP($B50,PPC!$D:$D,PPC!L:L,"N/A",0,1)</f>
        <v>0</v>
      </c>
      <c r="K50" s="47">
        <f>_xlfn.XLOOKUP($B50,PPC!$D:$D,PPC!M:M,"N/A",0,1)</f>
        <v>0</v>
      </c>
    </row>
    <row r="51" spans="1:11" ht="84">
      <c r="A51" s="38" t="s">
        <v>4053</v>
      </c>
      <c r="B51" s="47" t="str">
        <f>IFERROR(IFERROR(IFERROR(IFERROR(VLOOKUP(A51,'Climate mitigation'!$E$2:$L$102,8,FALSE),VLOOKUP(A51,'Climate adaptation'!$E$2:$N$107,10,FALSE)),VLOOKUP(A51,Water!$E$2:$M$7,9,FALSE)),VLOOKUP(A51,'Circular economy'!$E$2:$M$22,9,FALSE)),VLOOKUP(A51,Biodiversity!$E$2:$N$3,10,FALSE))</f>
        <v>Discharges to receiving waters meet the requirements laid down in Council Directive 91/271/EEC(236)Council Directive 91/271/EEC of 21 May 1991 concerning urban waste-water treatment (OJ L 135, 30.5.1991, p. 40). or as required by national provisions stating maximum permissible pollutant levels from discharges to receiving waters. Appropriate measures have been implemented to avoid and mitigate excessive storm water overflows from the waste water collection system, which may include nature-based solutions, separate storm water collection systems, retention tanks and treatment of the first flush. Sewage sludge is used in accordance with Council Directive 86/278/EEC(237)Council Directive 86/278/EEC of 12 June 1986 on the protection of the environment, and in particular of the soil, when sewage sludge is used in agriculture (OJ L 181, 4.7.1986, p. 6). or as required by national law relating to the spreading of sludge on the soil or any other application of sludge on and in the soil.</v>
      </c>
      <c r="C51" s="47" t="str">
        <f>_xlfn.XLOOKUP($B51,PPC!$D:$D,PPC!E:E,"N/A",0,1)</f>
        <v>As descargas para águas receptoras cumprem os requisitos estabelecidos na Diretiva do Conselho 91/271/CEE(236) ou conforme exigido pelas disposições nacionais que estabelecem os níveis máximos permissíveis de poluentes em descargas para águas receptoras.</v>
      </c>
      <c r="D51" s="47" t="str">
        <f>_xlfn.XLOOKUP($B51,PPC!$D:$D,PPC!F:F,"N/A",0,1)</f>
        <v>Foram implementadas medidas adequadas para evitar e mitigar transbordamentos excessivos de águas pluviais no sistema de recolha de águas residuais, que podem incluir soluções baseadas na natureza, sistemas de recolha de águas pluviais separados, tanques de retenção e tratamento do “first flush” (primeiro escoamento).</v>
      </c>
      <c r="E51" s="47" t="str">
        <f>_xlfn.XLOOKUP($B51,PPC!$D:$D,PPC!G:G,"N/A",0,1)</f>
        <v>Os lodos de saneamento são utilizados de acordo com a Diretiva do Conselho 86/278/CEE(237) ou conforme exigido pela legislação nacional relativa à aplicação de lodo no solo ou qualquer outra utilização de lodo sobre ou no solo.</v>
      </c>
      <c r="F51" s="47">
        <f>_xlfn.XLOOKUP($B51,PPC!$D:$D,PPC!H:H,"N/A",0,1)</f>
        <v>0</v>
      </c>
      <c r="G51" s="47">
        <f>_xlfn.XLOOKUP($B51,PPC!$D:$D,PPC!I:I,"N/A",0,1)</f>
        <v>0</v>
      </c>
      <c r="H51" s="47">
        <f>_xlfn.XLOOKUP($B51,PPC!$D:$D,PPC!J:J,"N/A",0,1)</f>
        <v>0</v>
      </c>
      <c r="I51" s="47">
        <f>_xlfn.XLOOKUP($B51,PPC!$D:$D,PPC!K:K,"N/A",0,1)</f>
        <v>0</v>
      </c>
      <c r="J51" s="47">
        <f>_xlfn.XLOOKUP($B51,PPC!$D:$D,PPC!L:L,"N/A",0,1)</f>
        <v>0</v>
      </c>
      <c r="K51" s="47">
        <f>_xlfn.XLOOKUP($B51,PPC!$D:$D,PPC!M:M,"N/A",0,1)</f>
        <v>0</v>
      </c>
    </row>
    <row r="52" spans="1:11" ht="60">
      <c r="A52" s="38" t="s">
        <v>4054</v>
      </c>
      <c r="B52" s="47" t="str">
        <f>IFERROR(IFERROR(IFERROR(IFERROR(VLOOKUP(A52,'Climate mitigation'!$E$2:$L$102,8,FALSE),VLOOKUP(A52,'Climate adaptation'!$E$2:$N$107,10,FALSE)),VLOOKUP(A52,Water!$E$2:$M$7,9,FALSE)),VLOOKUP(A52,'Circular economy'!$E$2:$M$22,9,FALSE)),VLOOKUP(A52,Biodiversity!$E$2:$N$3,10,FALSE))</f>
        <v>Discharges to receiving waters meet the requirements laid down in Directive 91/271/EEC or as required by national provisions stating maximum permissible pollutant levels from discharges to receiving waters. Appropriate measures have been implemented to avoid and mitigate excessive storm water overflows from the waste water collection system, which may include nature-based solutions, separate storm water collection systems, retention tanks and treatment of the first flush. Sewage sludge is used in accordance with Directive 86/278/EEC or as required by national law relating to the spreading of sludge on the soil or any other application of sludge on and in the soil.</v>
      </c>
      <c r="C52" s="47" t="str">
        <f>_xlfn.XLOOKUP($B52,PPC!$D:$D,PPC!E:E,"N/A",0,1)</f>
        <v>As descargas para águas receptoras cumprem os requisitos estabelecidos na Diretiva 91/271/CEE ou conforme exigido pelas disposições nacionais que fixam os níveis máximos permissíveis de poluentes em descargas para águas receptoras.</v>
      </c>
      <c r="D52" s="47" t="str">
        <f>_xlfn.XLOOKUP($B52,PPC!$D:$D,PPC!F:F,"N/A",0,1)</f>
        <v>Foram implementadas medidas adequadas para evitar e mitigar transbordamentos excessivos de águas pluviais do sistema de recolha de águas residuais, podendo incluir soluções baseadas na natureza, sistemas de recolha de águas pluviais separados, tanques de retenção e tratamento do primeiro escoamento (“first flush”).</v>
      </c>
      <c r="E52" s="47" t="str">
        <f>_xlfn.XLOOKUP($B52,PPC!$D:$D,PPC!G:G,"N/A",0,1)</f>
        <v>Os lodos de saneamento são utilizados de acordo com a Diretiva 86/278/CEE ou conforme exigido pela legislação nacional relativa à aplicação de lodo no solo ou qualquer outra utilização de lodo sobre ou no solo.</v>
      </c>
      <c r="F52" s="47">
        <f>_xlfn.XLOOKUP($B52,PPC!$D:$D,PPC!H:H,"N/A",0,1)</f>
        <v>0</v>
      </c>
      <c r="G52" s="47">
        <f>_xlfn.XLOOKUP($B52,PPC!$D:$D,PPC!I:I,"N/A",0,1)</f>
        <v>0</v>
      </c>
      <c r="H52" s="47">
        <f>_xlfn.XLOOKUP($B52,PPC!$D:$D,PPC!J:J,"N/A",0,1)</f>
        <v>0</v>
      </c>
      <c r="I52" s="47">
        <f>_xlfn.XLOOKUP($B52,PPC!$D:$D,PPC!K:K,"N/A",0,1)</f>
        <v>0</v>
      </c>
      <c r="J52" s="47">
        <f>_xlfn.XLOOKUP($B52,PPC!$D:$D,PPC!L:L,"N/A",0,1)</f>
        <v>0</v>
      </c>
      <c r="K52" s="47">
        <f>_xlfn.XLOOKUP($B52,PPC!$D:$D,PPC!M:M,"N/A",0,1)</f>
        <v>0</v>
      </c>
    </row>
    <row r="53" spans="1:11" ht="108">
      <c r="A53" s="38" t="s">
        <v>4056</v>
      </c>
      <c r="B53" s="47" t="str">
        <f>IFERROR(IFERROR(IFERROR(IFERROR(VLOOKUP(A53,'Climate mitigation'!$E$2:$L$102,8,FALSE),VLOOKUP(A53,'Climate adaptation'!$E$2:$N$107,10,FALSE)),VLOOKUP(A53,Water!$E$2:$M$7,9,FALSE)),VLOOKUP(A53,'Circular economy'!$E$2:$M$22,9,FALSE)),VLOOKUP(A53,Biodiversity!$E$2:$N$3,10,FALSE))</f>
        <v>Emissions are within or lower than the emission levels associated with the best available techniques (BAT-AEL) ranges set for anaerobic treatment of waste in the latest relevant best available techniques (BAT) conclusions, including the best available techniques (BAT) conclusions for waste treatment(240)Implementing Decision (EU) 2018/1147.. No significant cross-media effects occur. Where the resulting digestate is intended for use as fertiliser or soil improver, its nitrogen content (with tolerance level ±25 %) is communicated to the buyer or the entity in charge of taking off the digestate.</v>
      </c>
      <c r="C53" s="47" t="str">
        <f>_xlfn.XLOOKUP($B53,PPC!$D:$D,PPC!E:E,"N/A",0,1)</f>
        <v>As emissões estão dentro ou abaixo dos níveis de emissão associados aos intervalos das melhores técnicas disponíveis (BAT-AEL) definidos para o tratamento anaeróbio de resíduos nas mais recentes conclusões relevantes sobre as melhores técnicas disponíveis (BAT), incluindo as conclusões sobre as melhores técnicas disponíveis (BAT) para tratamento de resíduos (Decisão de Execução (UE) 2018/1147).</v>
      </c>
      <c r="D53" s="47" t="str">
        <f>_xlfn.XLOOKUP($B53,PPC!$D:$D,PPC!F:F,"N/A",0,1)</f>
        <v>Não ocorrem efeitos cruzados significativos entre os diferentes meios.</v>
      </c>
      <c r="E53" s="47" t="str">
        <f>_xlfn.XLOOKUP($B53,PPC!$D:$D,PPC!G:G,"N/A",0,1)</f>
        <v>Quando o digestato resultante se destina a ser utilizado como fertilizante ou corretivo do solo, o seu teor em azoto (com um nível de tolerância de ±25 %) é comunicado ao comprador ou à entidade responsável pela recolha do digestato.</v>
      </c>
      <c r="F53" s="47">
        <f>_xlfn.XLOOKUP($B53,PPC!$D:$D,PPC!H:H,"N/A",0,1)</f>
        <v>0</v>
      </c>
      <c r="G53" s="47">
        <f>_xlfn.XLOOKUP($B53,PPC!$D:$D,PPC!I:I,"N/A",0,1)</f>
        <v>0</v>
      </c>
      <c r="H53" s="47">
        <f>_xlfn.XLOOKUP($B53,PPC!$D:$D,PPC!J:J,"N/A",0,1)</f>
        <v>0</v>
      </c>
      <c r="I53" s="47">
        <f>_xlfn.XLOOKUP($B53,PPC!$D:$D,PPC!K:K,"N/A",0,1)</f>
        <v>0</v>
      </c>
      <c r="J53" s="47">
        <f>_xlfn.XLOOKUP($B53,PPC!$D:$D,PPC!L:L,"N/A",0,1)</f>
        <v>0</v>
      </c>
      <c r="K53" s="47">
        <f>_xlfn.XLOOKUP($B53,PPC!$D:$D,PPC!M:M,"N/A",0,1)</f>
        <v>0</v>
      </c>
    </row>
    <row r="54" spans="1:11" ht="132">
      <c r="A54" s="38" t="s">
        <v>4057</v>
      </c>
      <c r="B54" s="47" t="str">
        <f>IFERROR(IFERROR(IFERROR(IFERROR(VLOOKUP(A54,'Climate mitigation'!$E$2:$L$102,8,FALSE),VLOOKUP(A54,'Climate adaptation'!$E$2:$N$107,10,FALSE)),VLOOKUP(A54,Water!$E$2:$M$7,9,FALSE)),VLOOKUP(A54,'Circular economy'!$E$2:$M$22,9,FALSE)),VLOOKUP(A54,Biodiversity!$E$2:$N$3,10,FALSE))</f>
        <v>For anaerobic digestion plants treating over 100 tonnes per day, emissions to air and water are within or lower than the emission levels associated with the best available techniques (BAT-AEL) ranges set for anaerobic treatment of waste in the latest relevant best available techniques (BAT) conclusions, including the best available techniques (BAT) conclusions for waste treatment(243)Implementing Decision (EU) 2018/1147.. No significant cross-media effects occur. The produced digestate meets the requirements for fertilising materials set out in Component Material Categories (CMC) 4 and 5 for digestate or CMC 3 for compost, as applicable, in Annex II to Regulation (EU) 2019/1009, or national rules on fertilisers or soil improvers for agricultural use The Nitrogen content (with tolerance level ±25%) of the digestate used as fertiliser or soil improver is communicated to the buyer or the entity in charge of taking off the digestate.</v>
      </c>
      <c r="C54" s="47" t="str">
        <f>_xlfn.XLOOKUP($B54,PPC!$D:$D,PPC!E:E,"N/A",0,1)</f>
        <v>Para instalações de digestão anaeróbia que tratem mais de 100 toneladas por dia, as emissões para o ar e para a água estão dentro ou abaixo dos níveis de emissão associados aos intervalos das melhores técnicas disponíveis (BAT-AEL) definidos para o tratamento anaeróbio de resíduos nas mais recentes conclusões relevantes sobre as melhores técnicas disponíveis (BAT), incluindo as conclusões sobre as melhores técnicas disponíveis (BAT) para tratamento de resíduos (Decisão de Execução (UE) 2018/1147).</v>
      </c>
      <c r="D54" s="47" t="str">
        <f>_xlfn.XLOOKUP($B54,PPC!$D:$D,PPC!F:F,"N/A",0,1)</f>
        <v>Não ocorrem efeitos cruzados significativos entre os diferentes meios.</v>
      </c>
      <c r="E54" s="47" t="str">
        <f>_xlfn.XLOOKUP($B54,PPC!$D:$D,PPC!G:G,"N/A",0,1)</f>
        <v>O digestato produzido cumpre os requisitos para materiais fertilizantes estabelecidos nas Categorias de Material de Componente (CMC) 4 e 5 para digestato ou CMC 3 para composto, conforme aplicável, no Anexo II do Regulamento (UE) 2019/1009, ou nas regras nacionais sobre fertilizantes ou corretivos do solo para uso agrícola.</v>
      </c>
      <c r="F54" s="47" t="str">
        <f>_xlfn.XLOOKUP($B54,PPC!$D:$D,PPC!H:H,"N/A",0,1)</f>
        <v>O teor em azoto do digestato utilizado como fertilizante ou corretivo do solo (com nível de tolerância de ±25%) é comunicado ao comprador ou à entidade responsável pela recolha do digestato.</v>
      </c>
      <c r="G54" s="47">
        <f>_xlfn.XLOOKUP($B54,PPC!$D:$D,PPC!I:I,"N/A",0,1)</f>
        <v>0</v>
      </c>
      <c r="H54" s="47">
        <f>_xlfn.XLOOKUP($B54,PPC!$D:$D,PPC!J:J,"N/A",0,1)</f>
        <v>0</v>
      </c>
      <c r="I54" s="47">
        <f>_xlfn.XLOOKUP($B54,PPC!$D:$D,PPC!K:K,"N/A",0,1)</f>
        <v>0</v>
      </c>
      <c r="J54" s="47">
        <f>_xlfn.XLOOKUP($B54,PPC!$D:$D,PPC!L:L,"N/A",0,1)</f>
        <v>0</v>
      </c>
      <c r="K54" s="47">
        <f>_xlfn.XLOOKUP($B54,PPC!$D:$D,PPC!M:M,"N/A",0,1)</f>
        <v>0</v>
      </c>
    </row>
    <row r="55" spans="1:11" ht="120">
      <c r="A55" s="38" t="s">
        <v>4058</v>
      </c>
      <c r="B55" s="47" t="str">
        <f>IFERROR(IFERROR(IFERROR(IFERROR(VLOOKUP(A55,'Climate mitigation'!$E$2:$L$102,8,FALSE),VLOOKUP(A55,'Climate adaptation'!$E$2:$N$107,10,FALSE)),VLOOKUP(A55,Water!$E$2:$M$7,9,FALSE)),VLOOKUP(A55,'Circular economy'!$E$2:$M$22,9,FALSE)),VLOOKUP(A55,Biodiversity!$E$2:$N$3,10,FALSE))</f>
        <v>For composting plants treating over 75 tonnes per day, emissions to air and water are within or lower than the emission levels associated with the best available techniques (BAT-AEL) ranges set out for aerobic treatment of waste in the latest relevant best available techniques (BAT) conclusions, including the best available techniques (BAT) conclusions for waste treatment(245)Implementing Decision (EU) 2018/1147.. No significant cross-media effects occur. The site has a system in place that prevents leachate reaching groundwater. The compost produced meets the requirements for fertilising materials set out in Component Material Category 3 in Annex II to Regulation (EU) 2019/1009 or national rules on fertilisers or soil improvers for agricultural use.</v>
      </c>
      <c r="C55" s="47" t="str">
        <f>_xlfn.XLOOKUP($B55,PPC!$D:$D,PPC!E:E,"N/A",0,1)</f>
        <v>Para instalações de compostagem que tratem mais de 75 toneladas por dia, as emissões para o ar e para a água estão dentro ou abaixo dos níveis de emissão associados aos intervalos das melhores técnicas disponíveis (BAT-AEL) definidos para o tratamento aeróbio de resíduos nas mais recentes conclusões relevantes sobre as melhores técnicas disponíveis (BAT), incluindo as conclusões sobre as melhores técnicas disponíveis (BAT) para tratamento de resíduos (Decisão de Execução (UE) 2018/1147).</v>
      </c>
      <c r="D55" s="47" t="str">
        <f>_xlfn.XLOOKUP($B55,PPC!$D:$D,PPC!F:F,"N/A",0,1)</f>
        <v>Não ocorrem efeitos cruzados significativos entre os diferentes meios.</v>
      </c>
      <c r="E55" s="47" t="str">
        <f>_xlfn.XLOOKUP($B55,PPC!$D:$D,PPC!G:G,"N/A",0,1)</f>
        <v>O local dispõe de um sistema que impede que o lixiviado atinja os lençóis freáticos.</v>
      </c>
      <c r="F55" s="47" t="str">
        <f>_xlfn.XLOOKUP($B55,PPC!$D:$D,PPC!H:H,"N/A",0,1)</f>
        <v>O composto produzido cumpre os requisitos para materiais fertilizantes estabelecidos na Categoria de Material de Componente (CMC) 3, no Anexo II do Regulamento (UE) 2019/1009, ou nas regras nacionais sobre fertilizantes ou corretivos do solo para uso agrícola.</v>
      </c>
      <c r="G55" s="47">
        <f>_xlfn.XLOOKUP($B55,PPC!$D:$D,PPC!I:I,"N/A",0,1)</f>
        <v>0</v>
      </c>
      <c r="H55" s="47">
        <f>_xlfn.XLOOKUP($B55,PPC!$D:$D,PPC!J:J,"N/A",0,1)</f>
        <v>0</v>
      </c>
      <c r="I55" s="47">
        <f>_xlfn.XLOOKUP($B55,PPC!$D:$D,PPC!K:K,"N/A",0,1)</f>
        <v>0</v>
      </c>
      <c r="J55" s="47">
        <f>_xlfn.XLOOKUP($B55,PPC!$D:$D,PPC!L:L,"N/A",0,1)</f>
        <v>0</v>
      </c>
      <c r="K55" s="47">
        <f>_xlfn.XLOOKUP($B55,PPC!$D:$D,PPC!M:M,"N/A",0,1)</f>
        <v>0</v>
      </c>
    </row>
    <row r="56" spans="1:11" ht="96">
      <c r="A56" s="38" t="s">
        <v>4060</v>
      </c>
      <c r="B56" s="47" t="str">
        <f>IFERROR(IFERROR(IFERROR(IFERROR(VLOOKUP(A56,'Climate mitigation'!$E$2:$L$102,8,FALSE),VLOOKUP(A56,'Climate adaptation'!$E$2:$N$107,10,FALSE)),VLOOKUP(A56,Water!$E$2:$M$7,9,FALSE)),VLOOKUP(A56,'Circular economy'!$E$2:$M$22,9,FALSE)),VLOOKUP(A56,Biodiversity!$E$2:$N$3,10,FALSE))</f>
        <v>The permanent closure and remediation as well as the after-care of old landfills, where the landfill gas capture system is installed, are carried out in accordance with the following rules: general requirements set out in Annex I to Directive 1999/31/EC; control and monitoring procedures set out in Annex III to that Directive.</v>
      </c>
      <c r="C56" s="47" t="str">
        <f>_xlfn.XLOOKUP($B56,PPC!$D:$D,PPC!E:E,"N/A",0,1)</f>
        <v>O encerramento permanente e a remediação, bem como a manutenção pós-encerramento de aterros antigos, onde esteja instalado o sistema de captura de gás de aterro, são realizados de acordo com as seguintes normas: requisitos gerais estabelecidos no Anexo I da Diretiva 1999/31/CE; procedimentos de controlo e monitorização estabelecidos no Anexo III da referida Diretiva.</v>
      </c>
      <c r="D56" s="47">
        <f>_xlfn.XLOOKUP($B56,PPC!$D:$D,PPC!F:F,"N/A",0,1)</f>
        <v>0</v>
      </c>
      <c r="E56" s="47">
        <f>_xlfn.XLOOKUP($B56,PPC!$D:$D,PPC!G:G,"N/A",0,1)</f>
        <v>0</v>
      </c>
      <c r="F56" s="47">
        <f>_xlfn.XLOOKUP($B56,PPC!$D:$D,PPC!H:H,"N/A",0,1)</f>
        <v>0</v>
      </c>
      <c r="G56" s="47">
        <f>_xlfn.XLOOKUP($B56,PPC!$D:$D,PPC!I:I,"N/A",0,1)</f>
        <v>0</v>
      </c>
      <c r="H56" s="47">
        <f>_xlfn.XLOOKUP($B56,PPC!$D:$D,PPC!J:J,"N/A",0,1)</f>
        <v>0</v>
      </c>
      <c r="I56" s="47">
        <f>_xlfn.XLOOKUP($B56,PPC!$D:$D,PPC!K:K,"N/A",0,1)</f>
        <v>0</v>
      </c>
      <c r="J56" s="47">
        <f>_xlfn.XLOOKUP($B56,PPC!$D:$D,PPC!L:L,"N/A",0,1)</f>
        <v>0</v>
      </c>
      <c r="K56" s="47">
        <f>_xlfn.XLOOKUP($B56,PPC!$D:$D,PPC!M:M,"N/A",0,1)</f>
        <v>0</v>
      </c>
    </row>
    <row r="57" spans="1:11" ht="12">
      <c r="A57" s="38" t="s">
        <v>4062</v>
      </c>
      <c r="B57" s="47" t="str">
        <f>IFERROR(IFERROR(IFERROR(IFERROR(VLOOKUP(A57,'Climate mitigation'!$E$2:$L$102,8,FALSE),VLOOKUP(A57,'Climate adaptation'!$E$2:$N$107,10,FALSE)),VLOOKUP(A57,Water!$E$2:$M$7,9,FALSE)),VLOOKUP(A57,'Circular economy'!$E$2:$M$22,9,FALSE)),VLOOKUP(A57,Biodiversity!$E$2:$N$3,10,FALSE))</f>
        <v>The activity complies with Directive 2009/31/EC.</v>
      </c>
      <c r="C57" s="47" t="str">
        <f>_xlfn.XLOOKUP($B57,PPC!$D:$D,PPC!E:E,"N/A",0,1)</f>
        <v>A atividade cumpre a Diretiva 2009/31/CE.</v>
      </c>
      <c r="D57" s="47">
        <f>_xlfn.XLOOKUP($B57,PPC!$D:$D,PPC!F:F,"N/A",0,1)</f>
        <v>0</v>
      </c>
      <c r="E57" s="47">
        <f>_xlfn.XLOOKUP($B57,PPC!$D:$D,PPC!G:G,"N/A",0,1)</f>
        <v>0</v>
      </c>
      <c r="F57" s="47">
        <f>_xlfn.XLOOKUP($B57,PPC!$D:$D,PPC!H:H,"N/A",0,1)</f>
        <v>0</v>
      </c>
      <c r="G57" s="47">
        <f>_xlfn.XLOOKUP($B57,PPC!$D:$D,PPC!I:I,"N/A",0,1)</f>
        <v>0</v>
      </c>
      <c r="H57" s="47">
        <f>_xlfn.XLOOKUP($B57,PPC!$D:$D,PPC!J:J,"N/A",0,1)</f>
        <v>0</v>
      </c>
      <c r="I57" s="47">
        <f>_xlfn.XLOOKUP($B57,PPC!$D:$D,PPC!K:K,"N/A",0,1)</f>
        <v>0</v>
      </c>
      <c r="J57" s="47">
        <f>_xlfn.XLOOKUP($B57,PPC!$D:$D,PPC!L:L,"N/A",0,1)</f>
        <v>0</v>
      </c>
      <c r="K57" s="47">
        <f>_xlfn.XLOOKUP($B57,PPC!$D:$D,PPC!M:M,"N/A",0,1)</f>
        <v>0</v>
      </c>
    </row>
    <row r="58" spans="1:11" ht="156">
      <c r="A58" s="38" t="s">
        <v>4063</v>
      </c>
      <c r="B58" s="47" t="str">
        <f>IFERROR(IFERROR(IFERROR(IFERROR(VLOOKUP(A58,'Climate mitigation'!$E$2:$L$102,8,FALSE),VLOOKUP(A58,'Climate adaptation'!$E$2:$N$107,10,FALSE)),VLOOKUP(A58,Water!$E$2:$M$7,9,FALSE)),VLOOKUP(A58,'Circular economy'!$E$2:$M$22,9,FALSE)),VLOOKUP(A58,Biodiversity!$E$2:$N$3,10,FALSE))</f>
        <v>Engines for the propulsion of railway locomotives (RLL) and engines for the propulsion of railcars (RLR) comply with emission limits set out in Annex II to Regulation (EU) 2016/1628 of the European Parliament and of the Council(252)Regulation (EU) 2016/1628 of the European Parliament and of the Council of 14 September 2016 on requirements relating to gaseous and particulate pollutant emission limits and type-approval for internal combustion engines for non-road mobile machinery, amending Regulations (EU) No 1024/2012 and (EU) No 167/2013, and amending and repealing Directive 97/68/EC (OJ L 252, 16.9.2016, p. 53)..</v>
      </c>
      <c r="C58" s="47" t="str">
        <f>_xlfn.XLOOKUP($B58,PPC!$D:$D,PPC!E:E,"N/A",0,1)</f>
        <v>Os motores para propulsão de locomotivas ferroviárias (RLL) e os motores para propulsão de automotoras (RLR) cumprem os limites de emissão estabelecidos no Anexo II do Regulamento (UE) 2016/1628 do Parlamento Europeu e do Conselho, de 14 de setembro de 2016, relativo aos requisitos de limites de emissão de poluentes gasosos e particulados e à homologação de tipo de motores de combustão interna para maquinaria móvel não rodoviária, alterando os Regulamentos (UE) n.º 1024/2012 e (UE) n.º 167/2013 e alterando e revogando a Diretiva 97/68/CE (JO L 252, 16.9.2016, p. 53).</v>
      </c>
      <c r="D58" s="47">
        <f>_xlfn.XLOOKUP($B58,PPC!$D:$D,PPC!F:F,"N/A",0,1)</f>
        <v>0</v>
      </c>
      <c r="E58" s="47">
        <f>_xlfn.XLOOKUP($B58,PPC!$D:$D,PPC!G:G,"N/A",0,1)</f>
        <v>0</v>
      </c>
      <c r="F58" s="47">
        <f>_xlfn.XLOOKUP($B58,PPC!$D:$D,PPC!H:H,"N/A",0,1)</f>
        <v>0</v>
      </c>
      <c r="G58" s="47">
        <f>_xlfn.XLOOKUP($B58,PPC!$D:$D,PPC!I:I,"N/A",0,1)</f>
        <v>0</v>
      </c>
      <c r="H58" s="47">
        <f>_xlfn.XLOOKUP($B58,PPC!$D:$D,PPC!J:J,"N/A",0,1)</f>
        <v>0</v>
      </c>
      <c r="I58" s="47">
        <f>_xlfn.XLOOKUP($B58,PPC!$D:$D,PPC!K:K,"N/A",0,1)</f>
        <v>0</v>
      </c>
      <c r="J58" s="47">
        <f>_xlfn.XLOOKUP($B58,PPC!$D:$D,PPC!L:L,"N/A",0,1)</f>
        <v>0</v>
      </c>
      <c r="K58" s="47">
        <f>_xlfn.XLOOKUP($B58,PPC!$D:$D,PPC!M:M,"N/A",0,1)</f>
        <v>0</v>
      </c>
    </row>
    <row r="59" spans="1:11" ht="60">
      <c r="A59" s="38" t="s">
        <v>2746</v>
      </c>
      <c r="B59" s="47" t="str">
        <f>IFERROR(IFERROR(IFERROR(IFERROR(VLOOKUP(A59,'Climate mitigation'!$E$2:$L$102,8,FALSE),VLOOKUP(A59,'Climate adaptation'!$E$2:$N$107,10,FALSE)),VLOOKUP(A59,Water!$E$2:$M$7,9,FALSE)),VLOOKUP(A59,'Circular economy'!$E$2:$M$22,9,FALSE)),VLOOKUP(A59,Biodiversity!$E$2:$N$3,10,FALSE))</f>
        <v>Engines for the propulsion of railway locomotives (RLL) and engines for the propulsion of railcars (RLR) comply with emission limits set out in Annex II to Regulation (EU) 2016/1628.</v>
      </c>
      <c r="C59" s="47" t="str">
        <f>_xlfn.XLOOKUP($B59,PPC!$D:$D,PPC!E:E,"N/A",0,1)</f>
        <v>Os motores para propulsão de locomotivas ferroviárias (RLL) e os motores para propulsão de automotoras (RLR) cumprem os limites de emissão estabelecidos no Anexo II do Regulamento (UE) 2016/1628 do Parlamento Europeu e do Conselho.</v>
      </c>
      <c r="D59" s="47">
        <f>_xlfn.XLOOKUP($B59,PPC!$D:$D,PPC!F:F,"N/A",0,1)</f>
        <v>0</v>
      </c>
      <c r="E59" s="47">
        <f>_xlfn.XLOOKUP($B59,PPC!$D:$D,PPC!G:G,"N/A",0,1)</f>
        <v>0</v>
      </c>
      <c r="F59" s="47">
        <f>_xlfn.XLOOKUP($B59,PPC!$D:$D,PPC!H:H,"N/A",0,1)</f>
        <v>0</v>
      </c>
      <c r="G59" s="47">
        <f>_xlfn.XLOOKUP($B59,PPC!$D:$D,PPC!I:I,"N/A",0,1)</f>
        <v>0</v>
      </c>
      <c r="H59" s="47">
        <f>_xlfn.XLOOKUP($B59,PPC!$D:$D,PPC!J:J,"N/A",0,1)</f>
        <v>0</v>
      </c>
      <c r="I59" s="47">
        <f>_xlfn.XLOOKUP($B59,PPC!$D:$D,PPC!K:K,"N/A",0,1)</f>
        <v>0</v>
      </c>
      <c r="J59" s="47">
        <f>_xlfn.XLOOKUP($B59,PPC!$D:$D,PPC!L:L,"N/A",0,1)</f>
        <v>0</v>
      </c>
      <c r="K59" s="47">
        <f>_xlfn.XLOOKUP($B59,PPC!$D:$D,PPC!M:M,"N/A",0,1)</f>
        <v>0</v>
      </c>
    </row>
    <row r="60" spans="1:11" ht="108">
      <c r="A60" s="38" t="s">
        <v>4064</v>
      </c>
      <c r="B60" s="47" t="str">
        <f>IFERROR(IFERROR(IFERROR(IFERROR(VLOOKUP(A60,'Climate mitigation'!$E$2:$L$102,8,FALSE),VLOOKUP(A60,'Climate adaptation'!$E$2:$N$107,10,FALSE)),VLOOKUP(A60,Water!$E$2:$M$7,9,FALSE)),VLOOKUP(A60,'Circular economy'!$E$2:$M$22,9,FALSE)),VLOOKUP(A60,Biodiversity!$E$2:$N$3,10,FALSE))</f>
        <v>For road vehicles of categories M, tyres comply with external rolling noise requirements in the highest populated class and with Rolling Resistance Coefficient (influencing the vehicle energy efficiency) in the highest two populated classes as set out in Regulation (EU) 2020/740 and as can be verified from the European Product Registry for Energy Labelling (EPREL). Where applicable, vehicles comply with the requirements of the most recent applicable stage of the Euro VI heavy duty emission type-approval set out in accordance with Regulation (EC) No 595/2009.</v>
      </c>
      <c r="C60" s="47" t="str">
        <f>_xlfn.XLOOKUP($B60,PPC!$D:$D,PPC!E:E,"N/A",0,1)</f>
        <v>Para veículos rodoviários das categorias M, os pneus cumprem os requisitos de ruído de rolamento externo na classe mais populosa e o Coeficiente de Resistência ao Rolamento (que influencia a eficiência energética do veículo) nas duas classes mais populosas, conforme estabelecido no Regulamento (UE) 2020/740, podendo ser verificado no Registo Europeu de Produtos para Rotulagem Energética (EPREL).</v>
      </c>
      <c r="D60" s="47" t="str">
        <f>_xlfn.XLOOKUP($B60,PPC!$D:$D,PPC!F:F,"N/A",0,1)</f>
        <v>Quando aplicável, os veículos cumprem os requisitos da fase mais recente aplicável da homologação de tipo de emissão Euro VI para veículos pesados, estabelecida de acordo com o Regulamento (CE) n.º 595/2009.</v>
      </c>
      <c r="E60" s="47">
        <f>_xlfn.XLOOKUP($B60,PPC!$D:$D,PPC!G:G,"N/A",0,1)</f>
        <v>0</v>
      </c>
      <c r="F60" s="47">
        <f>_xlfn.XLOOKUP($B60,PPC!$D:$D,PPC!H:H,"N/A",0,1)</f>
        <v>0</v>
      </c>
      <c r="G60" s="47">
        <f>_xlfn.XLOOKUP($B60,PPC!$D:$D,PPC!I:I,"N/A",0,1)</f>
        <v>0</v>
      </c>
      <c r="H60" s="47">
        <f>_xlfn.XLOOKUP($B60,PPC!$D:$D,PPC!J:J,"N/A",0,1)</f>
        <v>0</v>
      </c>
      <c r="I60" s="47">
        <f>_xlfn.XLOOKUP($B60,PPC!$D:$D,PPC!K:K,"N/A",0,1)</f>
        <v>0</v>
      </c>
      <c r="J60" s="47">
        <f>_xlfn.XLOOKUP($B60,PPC!$D:$D,PPC!L:L,"N/A",0,1)</f>
        <v>0</v>
      </c>
      <c r="K60" s="47">
        <f>_xlfn.XLOOKUP($B60,PPC!$D:$D,PPC!M:M,"N/A",0,1)</f>
        <v>0</v>
      </c>
    </row>
    <row r="61" spans="1:11" ht="192">
      <c r="A61" s="38" t="s">
        <v>4066</v>
      </c>
      <c r="B61" s="47" t="str">
        <f>IFERROR(IFERROR(IFERROR(IFERROR(VLOOKUP(A61,'Climate mitigation'!$E$2:$L$102,8,FALSE),VLOOKUP(A61,'Climate adaptation'!$E$2:$N$107,10,FALSE)),VLOOKUP(A61,Water!$E$2:$M$7,9,FALSE)),VLOOKUP(A61,'Circular economy'!$E$2:$M$22,9,FALSE)),VLOOKUP(A61,Biodiversity!$E$2:$N$3,10,FALSE))</f>
        <v>Vehicles comply with the requirements of the most recent applicable stage of the Euro 6 light-duty emission type-approval(263)Commission Regulation (EU) 2018/1832 of 5 November 2018 amending Directive 2007/46/EC of the European Parliament and of the Council, Commission Regulation (EC) No 692/2008 and Commission Regulation (EU) 2017/1151 for the purpose of improving the emission type approval tests and procedures for light passenger and commercial vehicles, including those for in-service conformity and real-driving emissions and introducing devices for monitoring the consumption of fuel and electric energy (OJ L 301, 27.11.2018, p. 1). set out in accordance with Regulation (EC) No. 715/2007. Vehicles comply with the emission thresholds for clean light-duty vehicles set out in Table 2 of the Annex to Directive 2009/33/EC of the European Parliament and of the Council(264)Directive 2009/33/EC of the European Parliament and of the Council of 23 April 2009 on the promotion of clean and energy-efficient road transport vehicles (OJ L 120, 15.5.2009, p. 5).. For road vehicles of categories M and N, tyres comply with external rolling noise requirements in the highest populated class and with Rolling Resistance Coefficient (influencing the vehicle energy efficiency) in the highest two populated classes as set out in Regulation (EU) 2020/740 and as can be verified from the European Product Registry for Energy Labelling (EPREL). Vehicles comply with Regulation (EU) No 540/2014 of the European Parliament and of the Council(265)Regulation (EU) No 540/2014 of the European Parliament and of the Council of 16 April 2014 on the sound level of motor vehicles and of replacement silencing systems, and amending Directive 2007/46/EC and repealing Directive 70/157/EEC (OJ L 158, 27.5.2014, p. 131)..</v>
      </c>
      <c r="C61" s="47" t="str">
        <f>_xlfn.XLOOKUP($B61,PPC!$D:$D,PPC!E:E,"N/A",0,1)</f>
        <v>Os veículos cumprem os requisitos da fase mais recente aplicável da homologação de tipo de emissão Euro 6 para veículos ligeiros(263)Regulamento da Comissão (UE) 2018/1832 de 5 de novembro de 2018, que altera a Diretiva 2007/46/CE do Parlamento Europeu e do Conselho, o Regulamento da Comissão (CE) n.º 692/2008 e o Regulamento da Comissão (UE) 2017/1151, com o objetivo de melhorar os testes e procedimentos de homologação de tipo de emissão para veículos de passageiros e comerciais ligeiros, incluindo os relativos à conformidade em serviço e emissões em condução real, e introduzindo dispositivos para monitorizar o consumo de combustível e energia elétrica (JO L 301, 27.11.2018, p. 1), estabelecida de acordo com o Regulamento (CE) n.º 715/2007.</v>
      </c>
      <c r="D61" s="47" t="str">
        <f>_xlfn.XLOOKUP($B61,PPC!$D:$D,PPC!F:F,"N/A",0,1)</f>
        <v>Os veículos cumprem os limites de emissão para veículos ligeiros limpos estabelecidos na Tabela 2 do Anexo à Diretiva 2009/33/CE do Parlamento Europeu e do Conselho(264)Diretiva 2009/33/CE do Parlamento Europeu e do Conselho de 23 de abril de 2009 relativa à promoção de veículos rodoviários limpos e energeticamente eficientes (JO L 120, 15.5.2009, p. 5).</v>
      </c>
      <c r="E61" s="47" t="str">
        <f>_xlfn.XLOOKUP($B61,PPC!$D:$D,PPC!G:G,"N/A",0,1)</f>
        <v>Para veículos rodoviários das categorias M e N, os pneus cumprem os requisitos de ruído de rolamento externo na classe mais populosa e o Coeficiente de Resistência ao Rolamento (que influencia a eficiência energética do veículo) nas duas classes mais populosas, conforme estabelecido no Regulamento (UE) 2020/740, podendo ser verificado no Registo Europeu de Produtos para Rotulagem Energética (EPREL).</v>
      </c>
      <c r="F61" s="47" t="str">
        <f>_xlfn.XLOOKUP($B61,PPC!$D:$D,PPC!H:H,"N/A",0,1)</f>
        <v>Os veículos cumprem o Regulamento (UE) n.º 540/2014 do Parlamento Europeu e do Conselho(265)Regulamento (UE) n.º 540/2014 do Parlamento Europeu e do Conselho de 16 de abril de 2014 relativo ao nível de ruído dos veículos automóveis e dos sistemas de silenciamento de substituição, e que altera a Diretiva 2007/46/CE e revoga a Diretiva 70/157/CEE (JO L 158, 27.5.2014, p. 131).</v>
      </c>
      <c r="G61" s="47">
        <f>_xlfn.XLOOKUP($B61,PPC!$D:$D,PPC!I:I,"N/A",0,1)</f>
        <v>0</v>
      </c>
      <c r="H61" s="47">
        <f>_xlfn.XLOOKUP($B61,PPC!$D:$D,PPC!J:J,"N/A",0,1)</f>
        <v>0</v>
      </c>
      <c r="I61" s="47">
        <f>_xlfn.XLOOKUP($B61,PPC!$D:$D,PPC!K:K,"N/A",0,1)</f>
        <v>0</v>
      </c>
      <c r="J61" s="47">
        <f>_xlfn.XLOOKUP($B61,PPC!$D:$D,PPC!L:L,"N/A",0,1)</f>
        <v>0</v>
      </c>
      <c r="K61" s="47">
        <f>_xlfn.XLOOKUP($B61,PPC!$D:$D,PPC!M:M,"N/A",0,1)</f>
        <v>0</v>
      </c>
    </row>
    <row r="62" spans="1:11" ht="108">
      <c r="A62" s="38" t="s">
        <v>4067</v>
      </c>
      <c r="B62" s="47" t="str">
        <f>IFERROR(IFERROR(IFERROR(IFERROR(VLOOKUP(A62,'Climate mitigation'!$E$2:$L$102,8,FALSE),VLOOKUP(A62,'Climate adaptation'!$E$2:$N$107,10,FALSE)),VLOOKUP(A62,Water!$E$2:$M$7,9,FALSE)),VLOOKUP(A62,'Circular economy'!$E$2:$M$22,9,FALSE)),VLOOKUP(A62,Biodiversity!$E$2:$N$3,10,FALSE))</f>
        <v>For road vehicles of categories M and N, tyres comply with external rolling noise requirements in the highest populated class and with Rolling Resistance Coefficient (influencing the vehicle energy efficiency) in the highest two populated classes as set out in Regulation (EU) 2020/740 and as can be verified from the European Product Registry for Energy Labelling (EPREL). Vehicles comply with the requirements of the most recent applicable stage of the Euro VI heavy duty emission type-approval(273)Commission Regulation (EU) No 582/2011 of 25 May 2011 implementing and amending Regulation (EC) No 595/2009 of the European Parliament and of the Council with respect to emissions from heavy duty vehicles (Euro VI) and amending Annexes I and III to Directive 2007/46/EC of the European Parliament and of the Council (OJ L 167, 25.6.2011, p. 1). set out in accordance with Regulation (EC) No 595/2009. Vehicles comply with Regulation (EU) No 540/2014.</v>
      </c>
      <c r="C62" s="47" t="str">
        <f>_xlfn.XLOOKUP($B62,PPC!$D:$D,PPC!E:E,"N/A",0,1)</f>
        <v>Para veículos rodoviários das categorias M e N, os pneus cumprem os requisitos de ruído de rolamento externo na classe mais populosa e o Coeficiente de Resistência ao Rolamento (que influencia a eficiência energética do veículo) nas duas classes mais populosas, conforme estabelecido no Regulamento (UE) 2020/740, podendo ser verificado no Registo Europeu de Produtos para Rotulagem Energética (EPREL).</v>
      </c>
      <c r="D62" s="47" t="str">
        <f>_xlfn.XLOOKUP($B62,PPC!$D:$D,PPC!F:F,"N/A",0,1)</f>
        <v>Os veículos cumprem os requisitos da fase mais recente aplicável da homologação de tipo de emissão Euro VI para veículos pesados(273)Regulamento da Comissão (UE) n.º 582/2011 de 25 de maio de 2011 que implementa e altera o Regulamento (CE) n.º 595/2009 do Parlamento Europeu e do Conselho relativamente a emissões de veículos pesados (Euro VI) e altera os Anexos I e III da Diretiva 2007/46/CE do Parlamento Europeu e do Conselho (JO L 167, 25.6.2011, p. 1), estabelecida de acordo com o Regulamento (CE) n.º 595/2009.</v>
      </c>
      <c r="E62" s="47" t="str">
        <f>_xlfn.XLOOKUP($B62,PPC!$D:$D,PPC!G:G,"N/A",0,1)</f>
        <v>Os veículos cumprem o Regulamento (UE) n.º 540/2014.</v>
      </c>
      <c r="F62" s="47">
        <f>_xlfn.XLOOKUP($B62,PPC!$D:$D,PPC!H:H,"N/A",0,1)</f>
        <v>0</v>
      </c>
      <c r="G62" s="47">
        <f>_xlfn.XLOOKUP($B62,PPC!$D:$D,PPC!I:I,"N/A",0,1)</f>
        <v>0</v>
      </c>
      <c r="H62" s="47">
        <f>_xlfn.XLOOKUP($B62,PPC!$D:$D,PPC!J:J,"N/A",0,1)</f>
        <v>0</v>
      </c>
      <c r="I62" s="47">
        <f>_xlfn.XLOOKUP($B62,PPC!$D:$D,PPC!K:K,"N/A",0,1)</f>
        <v>0</v>
      </c>
      <c r="J62" s="47">
        <f>_xlfn.XLOOKUP($B62,PPC!$D:$D,PPC!L:L,"N/A",0,1)</f>
        <v>0</v>
      </c>
      <c r="K62" s="47">
        <f>_xlfn.XLOOKUP($B62,PPC!$D:$D,PPC!M:M,"N/A",0,1)</f>
        <v>0</v>
      </c>
    </row>
    <row r="63" spans="1:11" ht="72">
      <c r="A63" s="38" t="s">
        <v>4068</v>
      </c>
      <c r="B63" s="47" t="str">
        <f>IFERROR(IFERROR(IFERROR(IFERROR(VLOOKUP(A63,'Climate mitigation'!$E$2:$L$102,8,FALSE),VLOOKUP(A63,'Climate adaptation'!$E$2:$N$107,10,FALSE)),VLOOKUP(A63,Water!$E$2:$M$7,9,FALSE)),VLOOKUP(A63,'Circular economy'!$E$2:$M$22,9,FALSE)),VLOOKUP(A63,Biodiversity!$E$2:$N$3,10,FALSE))</f>
        <v>Engines in vessels comply with emission limits set out in Annex II to Regulation (EU) 2016/1628 (including vessels meeting those limits without type-approved solutions such as through after-treatment).</v>
      </c>
      <c r="C63" s="47" t="str">
        <f>_xlfn.XLOOKUP($B63,PPC!$D:$D,PPC!E:E,"N/A",0,1)</f>
        <v>Os motores em embarcações cumprem os limites de emissão estabelecidos no Anexo II do Regulamento (UE) 2016/1628 (incluindo embarcações que atingem esses limites sem soluções de tipo aprovado, como através de pós-tratamento).</v>
      </c>
      <c r="D63" s="47">
        <f>_xlfn.XLOOKUP($B63,PPC!$D:$D,PPC!F:F,"N/A",0,1)</f>
        <v>0</v>
      </c>
      <c r="E63" s="47">
        <f>_xlfn.XLOOKUP($B63,PPC!$D:$D,PPC!G:G,"N/A",0,1)</f>
        <v>0</v>
      </c>
      <c r="F63" s="47">
        <f>_xlfn.XLOOKUP($B63,PPC!$D:$D,PPC!H:H,"N/A",0,1)</f>
        <v>0</v>
      </c>
      <c r="G63" s="47">
        <f>_xlfn.XLOOKUP($B63,PPC!$D:$D,PPC!I:I,"N/A",0,1)</f>
        <v>0</v>
      </c>
      <c r="H63" s="47">
        <f>_xlfn.XLOOKUP($B63,PPC!$D:$D,PPC!J:J,"N/A",0,1)</f>
        <v>0</v>
      </c>
      <c r="I63" s="47">
        <f>_xlfn.XLOOKUP($B63,PPC!$D:$D,PPC!K:K,"N/A",0,1)</f>
        <v>0</v>
      </c>
      <c r="J63" s="47">
        <f>_xlfn.XLOOKUP($B63,PPC!$D:$D,PPC!L:L,"N/A",0,1)</f>
        <v>0</v>
      </c>
      <c r="K63" s="47">
        <f>_xlfn.XLOOKUP($B63,PPC!$D:$D,PPC!M:M,"N/A",0,1)</f>
        <v>0</v>
      </c>
    </row>
    <row r="64" spans="1:11" ht="72">
      <c r="A64" s="38" t="s">
        <v>4069</v>
      </c>
      <c r="B64" s="47" t="str">
        <f>IFERROR(IFERROR(IFERROR(IFERROR(VLOOKUP(A64,'Climate mitigation'!$E$2:$L$102,8,FALSE),VLOOKUP(A64,'Climate adaptation'!$E$2:$N$107,10,FALSE)),VLOOKUP(A64,Water!$E$2:$M$7,9,FALSE)),VLOOKUP(A64,'Circular economy'!$E$2:$M$22,9,FALSE)),VLOOKUP(A64,Biodiversity!$E$2:$N$3,10,FALSE))</f>
        <v>Engines in vessels comply with emission limits set out in Annex II to Regulation (EU) 2016/1628 (including vessels meeting those limits without type-approved solutions such as through after-treatment).</v>
      </c>
      <c r="C64" s="47" t="str">
        <f>_xlfn.XLOOKUP($B64,PPC!$D:$D,PPC!E:E,"N/A",0,1)</f>
        <v>Os motores em embarcações cumprem os limites de emissão estabelecidos no Anexo II do Regulamento (UE) 2016/1628 (incluindo embarcações que atingem esses limites sem soluções de tipo aprovado, como através de pós-tratamento).</v>
      </c>
      <c r="D64" s="47">
        <f>_xlfn.XLOOKUP($B64,PPC!$D:$D,PPC!F:F,"N/A",0,1)</f>
        <v>0</v>
      </c>
      <c r="E64" s="47">
        <f>_xlfn.XLOOKUP($B64,PPC!$D:$D,PPC!G:G,"N/A",0,1)</f>
        <v>0</v>
      </c>
      <c r="F64" s="47">
        <f>_xlfn.XLOOKUP($B64,PPC!$D:$D,PPC!H:H,"N/A",0,1)</f>
        <v>0</v>
      </c>
      <c r="G64" s="47">
        <f>_xlfn.XLOOKUP($B64,PPC!$D:$D,PPC!I:I,"N/A",0,1)</f>
        <v>0</v>
      </c>
      <c r="H64" s="47">
        <f>_xlfn.XLOOKUP($B64,PPC!$D:$D,PPC!J:J,"N/A",0,1)</f>
        <v>0</v>
      </c>
      <c r="I64" s="47">
        <f>_xlfn.XLOOKUP($B64,PPC!$D:$D,PPC!K:K,"N/A",0,1)</f>
        <v>0</v>
      </c>
      <c r="J64" s="47">
        <f>_xlfn.XLOOKUP($B64,PPC!$D:$D,PPC!L:L,"N/A",0,1)</f>
        <v>0</v>
      </c>
      <c r="K64" s="47">
        <f>_xlfn.XLOOKUP($B64,PPC!$D:$D,PPC!M:M,"N/A",0,1)</f>
        <v>0</v>
      </c>
    </row>
    <row r="65" spans="1:11" ht="48">
      <c r="A65" s="38" t="s">
        <v>4070</v>
      </c>
      <c r="B65" s="47" t="str">
        <f>IFERROR(IFERROR(IFERROR(IFERROR(VLOOKUP(A65,'Climate mitigation'!$E$2:$L$102,8,FALSE),VLOOKUP(A65,'Climate adaptation'!$E$2:$N$107,10,FALSE)),VLOOKUP(A65,Water!$E$2:$M$7,9,FALSE)),VLOOKUP(A65,'Circular economy'!$E$2:$M$22,9,FALSE)),VLOOKUP(A65,Biodiversity!$E$2:$N$3,10,FALSE))</f>
        <v>The activity complies with the criteria set out in Appendix C to this Annex. Engines in vessels comply with emission limits set out in Annex II to Regulation (EU) 2016/1628 (including vessels meeting those limits without type-approved solutions such as through after-treatment).</v>
      </c>
      <c r="C65" s="47" t="str">
        <f>_xlfn.XLOOKUP($B65,PPC!$D:$D,PPC!E:E,"N/A",0,1)</f>
        <v>A atividade cumpre os critérios estabelecidos no Apêndice C deste Anexo. Regulamento 2021/2139 (https://eur-lex.europa.eu/legal-content/PT/TXT/?uri=CELEX:32021R2139), p. 143</v>
      </c>
      <c r="D65" s="47" t="str">
        <f>_xlfn.XLOOKUP($B65,PPC!$D:$D,PPC!F:F,"N/A",0,1)</f>
        <v>Os motores em embarcações cumprem os limites de emissão estabelecidos no Anexo II do Regulamento (UE) 2016/1628 (incluindo embarcações que atingem esses limites sem soluções de tipo aprovado, como através de pós-tratamento).</v>
      </c>
      <c r="E65" s="47">
        <f>_xlfn.XLOOKUP($B65,PPC!$D:$D,PPC!G:G,"N/A",0,1)</f>
        <v>0</v>
      </c>
      <c r="F65" s="47">
        <f>_xlfn.XLOOKUP($B65,PPC!$D:$D,PPC!H:H,"N/A",0,1)</f>
        <v>0</v>
      </c>
      <c r="G65" s="47">
        <f>_xlfn.XLOOKUP($B65,PPC!$D:$D,PPC!I:I,"N/A",0,1)</f>
        <v>0</v>
      </c>
      <c r="H65" s="47">
        <f>_xlfn.XLOOKUP($B65,PPC!$D:$D,PPC!J:J,"N/A",0,1)</f>
        <v>0</v>
      </c>
      <c r="I65" s="47">
        <f>_xlfn.XLOOKUP($B65,PPC!$D:$D,PPC!K:K,"N/A",0,1)</f>
        <v>0</v>
      </c>
      <c r="J65" s="47">
        <f>_xlfn.XLOOKUP($B65,PPC!$D:$D,PPC!L:L,"N/A",0,1)</f>
        <v>0</v>
      </c>
      <c r="K65" s="47">
        <f>_xlfn.XLOOKUP($B65,PPC!$D:$D,PPC!M:M,"N/A",0,1)</f>
        <v>0</v>
      </c>
    </row>
    <row r="66" spans="1:11" ht="168">
      <c r="A66" s="38" t="s">
        <v>4071</v>
      </c>
      <c r="B66" s="47" t="str">
        <f>IFERROR(IFERROR(IFERROR(IFERROR(VLOOKUP(A66,'Climate mitigation'!$E$2:$L$102,8,FALSE),VLOOKUP(A66,'Climate adaptation'!$E$2:$N$107,10,FALSE)),VLOOKUP(A66,Water!$E$2:$M$7,9,FALSE)),VLOOKUP(A66,'Circular economy'!$E$2:$M$22,9,FALSE)),VLOOKUP(A66,Biodiversity!$E$2:$N$3,10,FALSE))</f>
        <v>As regards the reduction of sulphur oxides emissions and particulate matters, vessels comply with Directive (EU) 2016/802 of the European Parliament and of the Council(291)Directive (EU) 2016/802 of the European Parliament and of the Council of 11 May 2016 relating to a reduction in the sulphur content of certain liquid fuels (OJ L 132, 21.5.2016, p. 58)., and with Regulation 14(292)(Version of [adoption date]: http://www.imo.org/en/OurWork/Environment/PollutionPrevention/AirPollution/Pages/Sulphur-oxides- (SOx)-%E2%80%93-Regulation-14.aspx). of Annex VI to the IMO MARPOL Convention. Sulphur in fuel content does not exceed 0,5 % in mass (the global sulphur limit) and 0,1 % in mass in emission control area (ECA) for sulphur oxides designated in the North and Baltic Seas as well as in the Mediterranean Sea (as of 2025) by the IMO(293)As regards the extension of the requirements applying in Emission Control Area to other Union seas, countries bordering the Mediterranean Sea are discussing the creation of relevant ECA under the legal framework of the Barcelona Convention.. As regards nitrogen oxides (NOx) emissions, vessels comply with Regulation 13(294)(Version of [adoption date]: http://www.imo.org/en/OurWork/Environment/PollutionPrevention/AirPollution/Pages/Nitrogenoxides-(NOx)-–-Regulation-13.aspx). of Annex VI to IMO MARPOL Convention. Tier II NOx requirement applies to ships constructed after 2011. Only while operating in NOx emission control areas established under IMO rules, ships constructed after 1 January 2016 comply with stricter engine requirements (Tier III) reducing NOx emissions(295)In Union seas, the requirement is applicable as of 2021 in the Baltic and North Seas.. Discharges of black and grey water comply with Annex IV to the IMO MARPOL Convention. Measures are in place to minimise toxicity of anti-fouling paint and biocides as laid down in Regulation (EU) No 528/2012.</v>
      </c>
      <c r="C66" s="47" t="str">
        <f>_xlfn.XLOOKUP($B66,PPC!$D:$D,PPC!E:E,"N/A",0,1)</f>
        <v>No que se refere à redução das emissões de óxidos de enxofre e de partículas, as embarcações cumprem a Diretiva (UE) 2016/802 do Parlamento Europeu e do Conselho, e o Regulamento 14 do Anexo VI da Convenção MARPOL da IMO.</v>
      </c>
      <c r="D66" s="47" t="str">
        <f>_xlfn.XLOOKUP($B66,PPC!$D:$D,PPC!F:F,"N/A",0,1)</f>
        <v>O teor de enxofre no combustível não excede 0,5 % em massa (limite global de enxofre) e 0,1 % em massa nas Áreas de Controlo de Emissões (ECA) para óxidos de enxofre designadas nos Mares do Norte e Báltico, bem como no Mar Mediterrâneo (a partir de 2025), de acordo com a IMO.</v>
      </c>
      <c r="E66" s="47" t="str">
        <f>_xlfn.XLOOKUP($B66,PPC!$D:$D,PPC!G:G,"N/A",0,1)</f>
        <v>No que se refere às emissões de óxidos de azoto (NOx), as embarcações cumprem o Regulamento 13 do Anexo VI da Convenção MARPOL da IMO</v>
      </c>
      <c r="F66" s="47" t="str">
        <f>_xlfn.XLOOKUP($B66,PPC!$D:$D,PPC!H:H,"N/A",0,1)</f>
        <v>O requisito Tier II de NOx aplica-se a navios construídos após 2011.</v>
      </c>
      <c r="G66" s="47" t="str">
        <f>_xlfn.XLOOKUP($B66,PPC!$D:$D,PPC!I:I,"N/A",0,1)</f>
        <v>Apenas ao operar em áreas de controlo de emissões de NOx estabelecidas pelas regras da IMO, os navios construídos após 1 de janeiro de 2016 cumprem requisitos mais rigorosos de motores (Tier III) para reduzir as emissões de NOx; nos mares da União Europeia, este requisito é aplicável desde 2021 nos Mares Báltico e do Norte.</v>
      </c>
      <c r="H66" s="47" t="str">
        <f>_xlfn.XLOOKUP($B66,PPC!$D:$D,PPC!J:J,"N/A",0,1)</f>
        <v>Os despejos de águas negras e cinzentas cumprem o Anexo IV da Convenção MARPOL da IMO.</v>
      </c>
      <c r="I66" s="47" t="str">
        <f>_xlfn.XLOOKUP($B66,PPC!$D:$D,PPC!K:K,"N/A",0,1)</f>
        <v>Estão implementadas medidas para minimizar a toxicidade de tintas anti-incrustantes e biocidas, conforme estabelecido no Regulamento (UE) n.º 528/2012.</v>
      </c>
      <c r="J66" s="47">
        <f>_xlfn.XLOOKUP($B66,PPC!$D:$D,PPC!L:L,"N/A",0,1)</f>
        <v>0</v>
      </c>
      <c r="K66" s="47">
        <f>_xlfn.XLOOKUP($B66,PPC!$D:$D,PPC!M:M,"N/A",0,1)</f>
        <v>0</v>
      </c>
    </row>
    <row r="67" spans="1:11" ht="120">
      <c r="A67" s="38" t="s">
        <v>4072</v>
      </c>
      <c r="B67" s="47" t="str">
        <f>IFERROR(IFERROR(IFERROR(IFERROR(VLOOKUP(A67,'Climate mitigation'!$E$2:$L$102,8,FALSE),VLOOKUP(A67,'Climate adaptation'!$E$2:$N$107,10,FALSE)),VLOOKUP(A67,Water!$E$2:$M$7,9,FALSE)),VLOOKUP(A67,'Circular economy'!$E$2:$M$22,9,FALSE)),VLOOKUP(A67,Biodiversity!$E$2:$N$3,10,FALSE))</f>
        <v>As regards the reduction of sulphur oxides emissions and particulate matters, vessels comply with Directive (EU) 2016/802, and with Regulation 14 of Annex VI to the IMO MARPOL Convention. Sulphur in fuel content does not exceed 0,50 % in mass (the global sulphur limit) and 0,10 % in mass in emission control area (ECA) for sulphur oxides designated in the North and Baltic Seas as well as in the Mediterranean Sea (as of 2025) by the IMO(311)As regards the extension of the requirements applying in Emission Control Area to other Union seas, countries bordering the Mediterranean Sea are discussing the creation of relevant ECA under the legal framework of the Barcelona Convention.. As regards nitrogen oxides (NOx) emissions, vessels comply with Regulation 13 of Annex VI to IMO MARPOL Convention. Tier II NOx requirement applies to ships constructed after 2011. Only while operating in NOx emission control areas established under IMO rules, ships constructed after 1 January 2016 comply with stricter engine requirements (Tier III) reducing NOx emissions(312)In Union seas, the requirement is applicable as of 2021 in the Baltic and North Seas.. Discharges of black and grey water comply with Annex IV to the IMO MARPOL Convention. Measures are in place to minimise toxicity of anti-fouling paint and biocides as laid down in Regulation (EU) No 528/2012.</v>
      </c>
      <c r="C67" s="47" t="str">
        <f>_xlfn.XLOOKUP($B67,PPC!$D:$D,PPC!E:E,"N/A",0,1)</f>
        <v>No que se refere à redução das emissões de óxidos de enxofre e de partículas, as embarcações cumprem a Diretiva (UE) 2016/802 e o Regulamento 14 do Anexo VI da Convenção MARPOL da IMO.</v>
      </c>
      <c r="D67" s="47" t="str">
        <f>_xlfn.XLOOKUP($B67,PPC!$D:$D,PPC!F:F,"N/A",0,1)</f>
        <v>O teor de enxofre no combustível não excede 0,50 % em massa (limite global de enxofre) e 0,10 % em massa nas Áreas de Controlo de Emissões (ECA) para óxidos de enxofre designadas nos Mares do Norte e Báltico, bem como no Mar Mediterrâneo (a partir de 2025), segundo a IMO.</v>
      </c>
      <c r="E67" s="47" t="str">
        <f>_xlfn.XLOOKUP($B67,PPC!$D:$D,PPC!G:G,"N/A",0,1)</f>
        <v>Relativamente à extensão destes requisitos a outros mares da União, os países ribeirinhos do Mediterrâneo estão a discutir a criação de ECA relevantes ao abrigo do enquadramento jurídico da Convenção de Barcelona.</v>
      </c>
      <c r="F67" s="47" t="str">
        <f>_xlfn.XLOOKUP($B67,PPC!$D:$D,PPC!H:H,"N/A",0,1)</f>
        <v>No que se refere às emissões de óxidos de azoto (NOx), as embarcações cumprem o Regulamento 13 do Anexo VI da Convenção MARPOL da IMO.</v>
      </c>
      <c r="G67" s="47" t="str">
        <f>_xlfn.XLOOKUP($B67,PPC!$D:$D,PPC!I:I,"N/A",0,1)</f>
        <v>O requisito Tier II de NOx aplica-se a navios construídos após 2011. Apenas ao operar em áreas de controlo de emissões de NOx estabelecidas pelas regras da IMO, os navios construídos após 1 de janeiro de 2016 cumprem requisitos mais rigorosos de motores (Tier III) para reduzir as emissões de NOx; nos mares da União Europeia, este requisito é aplicável desde 2021 nos Mares Báltico e do Norte.</v>
      </c>
      <c r="H67" s="47" t="str">
        <f>_xlfn.XLOOKUP($B67,PPC!$D:$D,PPC!J:J,"N/A",0,1)</f>
        <v>Os despejos de águas negras e cinzentas cumprem o Anexo IV da Convenção MARPOL da IMO.</v>
      </c>
      <c r="I67" s="47" t="str">
        <f>_xlfn.XLOOKUP($B67,PPC!$D:$D,PPC!K:K,"N/A",0,1)</f>
        <v>Estão implementadas medidas para minimizar a toxicidade de tintas anti-incrustantes e biocidas, conforme estabelecido no Regulamento (UE) n.º 528/2012.</v>
      </c>
      <c r="J67" s="47">
        <f>_xlfn.XLOOKUP($B67,PPC!$D:$D,PPC!L:L,"N/A",0,1)</f>
        <v>0</v>
      </c>
      <c r="K67" s="47">
        <f>_xlfn.XLOOKUP($B67,PPC!$D:$D,PPC!M:M,"N/A",0,1)</f>
        <v>0</v>
      </c>
    </row>
    <row r="68" spans="1:11" ht="120">
      <c r="A68" s="38" t="s">
        <v>4073</v>
      </c>
      <c r="B68" s="47" t="str">
        <f>IFERROR(IFERROR(IFERROR(IFERROR(VLOOKUP(A68,'Climate mitigation'!$E$2:$L$102,8,FALSE),VLOOKUP(A68,'Climate adaptation'!$E$2:$N$107,10,FALSE)),VLOOKUP(A68,Water!$E$2:$M$7,9,FALSE)),VLOOKUP(A68,'Circular economy'!$E$2:$M$22,9,FALSE)),VLOOKUP(A68,Biodiversity!$E$2:$N$3,10,FALSE))</f>
        <v>The activity complies with the criteria set out in Appendix C to this Annex. As regards the reduction of sulphur oxides emissions and particulate matters, vessels comply with Directive (EU) 2016/802, and with Regulation 14 of Annex VI to the IMO MARPOL Convention. Sulphur in fuel content does not exceed 0,50 % in mass (the global sulphur limit) and 0,10 % in mass in emission control area (ECA) for sulphur oxides designated in the North and Baltic Seas as well as in the Mediterranean Sea (as of 2025) by the IMO(318)As regards the extension of the requirements applying in Emission Control Area to other Union seas, countries bordering the Mediterranean Sea are discussing the creation of relevant ECA under the legal framework of the Barcelona Convention.. As regards nitrogen oxides (NOx) emissions, vessels comply with Regulation 13 of Annex VI to IMO MARPOL Convention. Tier II NOx requirement applies to ships constructed after 2011. Only while operating in NOx emission control areas established under IMO rules, ships constructed after 1 January 2016 comply with stricter engine requirements (Tier III) reducing NOx emissions(319)In Union seas, the requirement is applicable as of 2021 in the Baltic and North Seas.. Discharges of black and grey water comply with Annex IV to the IMO MARPOL Convention. Measures are in place to minimise toxicity of anti-fouling paint and biocides as laid down in Regulation (EU) No 528/2012. .</v>
      </c>
      <c r="C68" s="47" t="str">
        <f>_xlfn.XLOOKUP($B68,PPC!$D:$D,PPC!E:E,"N/A",0,1)</f>
        <v>A atividade cumpre os critérios estabelecidos no Apêndice C deste Anexo. Regulamento 2021/2139 (https://eur-lex.europa.eu/legal-content/PT/TXT/?uri=CELEX:32021R2139), p. 143</v>
      </c>
      <c r="D68" s="47" t="str">
        <f>_xlfn.XLOOKUP($B68,PPC!$D:$D,PPC!F:F,"N/A",0,1)</f>
        <v>No que se refere à redução das emissões de óxidos de enxofre e de partículas, as embarcações cumprem a Diretiva (UE) 2016/802 e o Regulamento 14 do Anexo VI da Convenção MARPOL da IMO.</v>
      </c>
      <c r="E68" s="47" t="str">
        <f>_xlfn.XLOOKUP($B68,PPC!$D:$D,PPC!G:G,"N/A",0,1)</f>
        <v>O teor de enxofre no combustível não excede 0,50 % em massa (limite global de enxofre) e 0,10 % em massa nas Áreas de Controlo de Emissões (ECA) para óxidos de enxofre designadas nos Mares do Norte e Báltico, bem como no Mar Mediterrâneo (a partir de 2025), segundo a IMO.</v>
      </c>
      <c r="F68" s="47" t="str">
        <f>_xlfn.XLOOKUP($B68,PPC!$D:$D,PPC!H:H,"N/A",0,1)</f>
        <v>Relativamente à extensão destes requisitos a outros mares da União, os países ribeirinhos do Mediterrâneo estão a discutir a criação de ECA relevantes ao abrigo do enquadramento jurídico da Convenção de Barcelona.</v>
      </c>
      <c r="G68" s="47" t="str">
        <f>_xlfn.XLOOKUP($B68,PPC!$D:$D,PPC!I:I,"N/A",0,1)</f>
        <v>No que se refere às emissões de óxidos de azoto (NOx), as embarcações cumprem o Regulamento 13 do Anexo VI da Convenção MARPOL da IMO.</v>
      </c>
      <c r="H68" s="47" t="str">
        <f>_xlfn.XLOOKUP($B68,PPC!$D:$D,PPC!J:J,"N/A",0,1)</f>
        <v>O requisito Tier II de NOx aplica-se a navios construídos após 2011.</v>
      </c>
      <c r="I68" s="47" t="str">
        <f>_xlfn.XLOOKUP($B68,PPC!$D:$D,PPC!K:K,"N/A",0,1)</f>
        <v>Apenas ao operar em áreas de controlo de emissões de NOx estabelecidas pelas regras da IMO, os navios construídos após 1 de janeiro de 2016 cumprem requisitos mais rigorosos de motores (Tier III) para reduzir as emissões de NOx; nos mares da União Europeia, este requisito é aplicável desde 2021 nos Mares Báltico e do Norte.</v>
      </c>
      <c r="J68" s="47" t="str">
        <f>_xlfn.XLOOKUP($B68,PPC!$D:$D,PPC!L:L,"N/A",0,1)</f>
        <v>Os despejos de águas negras e cinzentas cumprem o Anexo IV da Convenção MARPOL da IMO.</v>
      </c>
      <c r="K68" s="47" t="str">
        <f>_xlfn.XLOOKUP($B68,PPC!$D:$D,PPC!M:M,"N/A",0,1)</f>
        <v>Estão implementadas medidas para minimizar a toxicidade de tintas anti-incrustantes e biocidas, conforme estabelecido no Regulamento (UE) n.º 528/2012.</v>
      </c>
    </row>
    <row r="69" spans="1:11" ht="36">
      <c r="A69" s="38" t="s">
        <v>4074</v>
      </c>
      <c r="B69" s="47" t="str">
        <f>IFERROR(IFERROR(IFERROR(IFERROR(VLOOKUP(A69,'Climate mitigation'!$E$2:$L$102,8,FALSE),VLOOKUP(A69,'Climate adaptation'!$E$2:$N$107,10,FALSE)),VLOOKUP(A69,Water!$E$2:$M$7,9,FALSE)),VLOOKUP(A69,'Circular economy'!$E$2:$M$22,9,FALSE)),VLOOKUP(A69,Biodiversity!$E$2:$N$3,10,FALSE))</f>
        <v>Measures are taken to reduce noise, dust and pollutant emissions during construction or maintenance works.</v>
      </c>
      <c r="C69" s="47" t="str">
        <f>_xlfn.XLOOKUP($B69,PPC!$D:$D,PPC!E:E,"N/A",0,1)</f>
        <v>São adotadas medidas para reduzir o ruído, o pó e as emissões de poluentes durante as obras de construção ou de manutenção.</v>
      </c>
      <c r="D69" s="47">
        <f>_xlfn.XLOOKUP($B69,PPC!$D:$D,PPC!F:F,"N/A",0,1)</f>
        <v>0</v>
      </c>
      <c r="E69" s="47">
        <f>_xlfn.XLOOKUP($B69,PPC!$D:$D,PPC!G:G,"N/A",0,1)</f>
        <v>0</v>
      </c>
      <c r="F69" s="47">
        <f>_xlfn.XLOOKUP($B69,PPC!$D:$D,PPC!H:H,"N/A",0,1)</f>
        <v>0</v>
      </c>
      <c r="G69" s="47">
        <f>_xlfn.XLOOKUP($B69,PPC!$D:$D,PPC!I:I,"N/A",0,1)</f>
        <v>0</v>
      </c>
      <c r="H69" s="47">
        <f>_xlfn.XLOOKUP($B69,PPC!$D:$D,PPC!J:J,"N/A",0,1)</f>
        <v>0</v>
      </c>
      <c r="I69" s="47">
        <f>_xlfn.XLOOKUP($B69,PPC!$D:$D,PPC!K:K,"N/A",0,1)</f>
        <v>0</v>
      </c>
      <c r="J69" s="47">
        <f>_xlfn.XLOOKUP($B69,PPC!$D:$D,PPC!L:L,"N/A",0,1)</f>
        <v>0</v>
      </c>
      <c r="K69" s="47">
        <f>_xlfn.XLOOKUP($B69,PPC!$D:$D,PPC!M:M,"N/A",0,1)</f>
        <v>0</v>
      </c>
    </row>
    <row r="70" spans="1:11" ht="108">
      <c r="A70" s="38" t="s">
        <v>4075</v>
      </c>
      <c r="B70" s="47" t="str">
        <f>IFERROR(IFERROR(IFERROR(IFERROR(VLOOKUP(A70,'Climate mitigation'!$E$2:$L$102,8,FALSE),VLOOKUP(A70,'Climate adaptation'!$E$2:$N$107,10,FALSE)),VLOOKUP(A70,Water!$E$2:$M$7,9,FALSE)),VLOOKUP(A70,'Circular economy'!$E$2:$M$22,9,FALSE)),VLOOKUP(A70,Biodiversity!$E$2:$N$3,10,FALSE))</f>
        <v>Where appropriate, given the sensitivity of the area affected, in particular in terms of the size of population affected, noise and vibrations from use of infrastructure are mitigated by introducing open trenches, wall barriers, or other measures and they comply with Directive 2002/49/EC of the European Parliament and of the Council(331)Directive 2002/49/EC of the European Parliament and of the Council of 25 June 2002 relating to the assessment and management of environmental noise - Declaration by the Commission in the Conciliation Committee on the Directive relating to the assessment and management of environmental noise (OJ L 189, 18.7.2002, p. 12).. Measures are taken to reduce noise, dust and pollutant emissions during construction or maintenance works. For manufacturing of constituents, the activity complies with the criteria set out in Appendix C to this Annex.</v>
      </c>
      <c r="C70" s="47" t="str">
        <f>_xlfn.XLOOKUP($B70,PPC!$D:$D,PPC!E:E,"N/A",0,1)</f>
        <v>Quando apropriado, tendo em conta a sensibilidade da área afetada, nomeadamente em termos da dimensão da população exposta, o ruído e as vibrações provenientes da utilização da infraestrutura são mitigados mediante a introdução de valas abertas, barreiras acústicas ou outras medidas, cumprindo-se a Diretiva 2002/49/CE do Parlamento Europeu e do Conselho relativa à avaliação e gestão do ruído ambiental.</v>
      </c>
      <c r="D70" s="47" t="str">
        <f>_xlfn.XLOOKUP($B70,PPC!$D:$D,PPC!F:F,"N/A",0,1)</f>
        <v>No fabrico de componentes, a atividade cumpre os critérios estabelecidos no Apêndice C deste Anexo. Regulamento 2021/2139 (https://eur-lex.europa.eu/legal-content/PT/TXT/?uri=CELEX:32021R2139), p. 143</v>
      </c>
      <c r="E70" s="47">
        <f>_xlfn.XLOOKUP($B70,PPC!$D:$D,PPC!G:G,"N/A",0,1)</f>
        <v>0</v>
      </c>
      <c r="F70" s="47">
        <f>_xlfn.XLOOKUP($B70,PPC!$D:$D,PPC!H:H,"N/A",0,1)</f>
        <v>0</v>
      </c>
      <c r="G70" s="47">
        <f>_xlfn.XLOOKUP($B70,PPC!$D:$D,PPC!I:I,"N/A",0,1)</f>
        <v>0</v>
      </c>
      <c r="H70" s="47">
        <f>_xlfn.XLOOKUP($B70,PPC!$D:$D,PPC!J:J,"N/A",0,1)</f>
        <v>0</v>
      </c>
      <c r="I70" s="47">
        <f>_xlfn.XLOOKUP($B70,PPC!$D:$D,PPC!K:K,"N/A",0,1)</f>
        <v>0</v>
      </c>
      <c r="J70" s="47">
        <f>_xlfn.XLOOKUP($B70,PPC!$D:$D,PPC!L:L,"N/A",0,1)</f>
        <v>0</v>
      </c>
      <c r="K70" s="47">
        <f>_xlfn.XLOOKUP($B70,PPC!$D:$D,PPC!M:M,"N/A",0,1)</f>
        <v>0</v>
      </c>
    </row>
    <row r="71" spans="1:11" ht="60">
      <c r="A71" s="38" t="s">
        <v>4076</v>
      </c>
      <c r="B71" s="47" t="str">
        <f>IFERROR(IFERROR(IFERROR(IFERROR(VLOOKUP(A71,'Climate mitigation'!$E$2:$L$102,8,FALSE),VLOOKUP(A71,'Climate adaptation'!$E$2:$N$107,10,FALSE)),VLOOKUP(A71,Water!$E$2:$M$7,9,FALSE)),VLOOKUP(A71,'Circular economy'!$E$2:$M$22,9,FALSE)),VLOOKUP(A71,Biodiversity!$E$2:$N$3,10,FALSE))</f>
        <v>Where relevant, noise and vibrations from use of infrastructure are mitigated by introducing open trenches, wall barriers or other measures and comply with Directive 2002/49/EC. Measures are taken to reduce noise, dust and pollutant emissions during construction or maintenance works.</v>
      </c>
      <c r="C71" s="47" t="str">
        <f>_xlfn.XLOOKUP($B71,PPC!$D:$D,PPC!E:E,"N/A",0,1)</f>
        <v>Quando aplicável, o ruído e as vibrações decorrentes da utilização da infraestrutura são mitigados mediante a introdução de valas abertas, barreiras acústicas ou outras medidas, em conformidade com a Diretiva 2002/49/CE.</v>
      </c>
      <c r="D71" s="47" t="str">
        <f>_xlfn.XLOOKUP($B71,PPC!$D:$D,PPC!F:F,"N/A",0,1)</f>
        <v>São adotadas medidas para reduzir o ruído, as vibrações, o pó e as emissões de poluentes durante as obras de construção ou de manutenção.</v>
      </c>
      <c r="E71" s="47">
        <f>_xlfn.XLOOKUP($B71,PPC!$D:$D,PPC!G:G,"N/A",0,1)</f>
        <v>0</v>
      </c>
      <c r="F71" s="47">
        <f>_xlfn.XLOOKUP($B71,PPC!$D:$D,PPC!H:H,"N/A",0,1)</f>
        <v>0</v>
      </c>
      <c r="G71" s="47">
        <f>_xlfn.XLOOKUP($B71,PPC!$D:$D,PPC!I:I,"N/A",0,1)</f>
        <v>0</v>
      </c>
      <c r="H71" s="47">
        <f>_xlfn.XLOOKUP($B71,PPC!$D:$D,PPC!J:J,"N/A",0,1)</f>
        <v>0</v>
      </c>
      <c r="I71" s="47">
        <f>_xlfn.XLOOKUP($B71,PPC!$D:$D,PPC!K:K,"N/A",0,1)</f>
        <v>0</v>
      </c>
      <c r="J71" s="47">
        <f>_xlfn.XLOOKUP($B71,PPC!$D:$D,PPC!L:L,"N/A",0,1)</f>
        <v>0</v>
      </c>
      <c r="K71" s="47">
        <f>_xlfn.XLOOKUP($B71,PPC!$D:$D,PPC!M:M,"N/A",0,1)</f>
        <v>0</v>
      </c>
    </row>
    <row r="72" spans="1:11" ht="48">
      <c r="A72" s="38" t="s">
        <v>4077</v>
      </c>
      <c r="B72" s="47" t="str">
        <f>IFERROR(IFERROR(IFERROR(IFERROR(VLOOKUP(A72,'Climate mitigation'!$E$2:$L$102,8,FALSE),VLOOKUP(A72,'Climate adaptation'!$E$2:$N$107,10,FALSE)),VLOOKUP(A72,Water!$E$2:$M$7,9,FALSE)),VLOOKUP(A72,'Circular economy'!$E$2:$M$22,9,FALSE)),VLOOKUP(A72,Biodiversity!$E$2:$N$3,10,FALSE))</f>
        <v>The activity complies with the criteria set out in Appendix C to this Annex. Measures are taken to reduce noise, vibration, dust and pollutant emissions during construction maintenance works.</v>
      </c>
      <c r="C72" s="47" t="str">
        <f>_xlfn.XLOOKUP($B72,PPC!$D:$D,PPC!E:E,"N/A",0,1)</f>
        <v>A atividade cumpre os critérios estabelecidos no Apêndice C deste Anexo. Regulamento 2021/2139 (https://eur-lex.europa.eu/legal-content/PT/TXT/?uri=CELEX:32021R2139), p. 143</v>
      </c>
      <c r="D72" s="47" t="str">
        <f>_xlfn.XLOOKUP($B72,PPC!$D:$D,PPC!F:F,"N/A",0,1)</f>
        <v>São adotadas medidas para reduzir o ruído, as vibrações, o pó e as emissões de poluentes durante as obras de construção ou de manutenção.</v>
      </c>
      <c r="E72" s="47">
        <f>_xlfn.XLOOKUP($B72,PPC!$D:$D,PPC!G:G,"N/A",0,1)</f>
        <v>0</v>
      </c>
      <c r="F72" s="47">
        <f>_xlfn.XLOOKUP($B72,PPC!$D:$D,PPC!H:H,"N/A",0,1)</f>
        <v>0</v>
      </c>
      <c r="G72" s="47">
        <f>_xlfn.XLOOKUP($B72,PPC!$D:$D,PPC!I:I,"N/A",0,1)</f>
        <v>0</v>
      </c>
      <c r="H72" s="47">
        <f>_xlfn.XLOOKUP($B72,PPC!$D:$D,PPC!J:J,"N/A",0,1)</f>
        <v>0</v>
      </c>
      <c r="I72" s="47">
        <f>_xlfn.XLOOKUP($B72,PPC!$D:$D,PPC!K:K,"N/A",0,1)</f>
        <v>0</v>
      </c>
      <c r="J72" s="47">
        <f>_xlfn.XLOOKUP($B72,PPC!$D:$D,PPC!L:L,"N/A",0,1)</f>
        <v>0</v>
      </c>
      <c r="K72" s="47">
        <f>_xlfn.XLOOKUP($B72,PPC!$D:$D,PPC!M:M,"N/A",0,1)</f>
        <v>0</v>
      </c>
    </row>
    <row r="73" spans="1:11" ht="36">
      <c r="A73" s="38" t="s">
        <v>4078</v>
      </c>
      <c r="B73" s="47" t="str">
        <f>IFERROR(IFERROR(IFERROR(IFERROR(VLOOKUP(A73,'Climate mitigation'!$E$2:$L$102,8,FALSE),VLOOKUP(A73,'Climate adaptation'!$E$2:$N$107,10,FALSE)),VLOOKUP(A73,Water!$E$2:$M$7,9,FALSE)),VLOOKUP(A73,'Circular economy'!$E$2:$M$22,9,FALSE)),VLOOKUP(A73,Biodiversity!$E$2:$N$3,10,FALSE))</f>
        <v>Measures are taken to reduce noise, vibration, dust and pollutant emissions during construction maintenance works.</v>
      </c>
      <c r="C73" s="47" t="str">
        <f>_xlfn.XLOOKUP($B73,PPC!$D:$D,PPC!E:E,"N/A",0,1)</f>
        <v>São adotadas medidas para reduzir o ruído, as vibrações, o pó e as emissões de poluentes durante as obras de construção ou de manutenção.</v>
      </c>
      <c r="D73" s="47">
        <f>_xlfn.XLOOKUP($B73,PPC!$D:$D,PPC!F:F,"N/A",0,1)</f>
        <v>0</v>
      </c>
      <c r="E73" s="47">
        <f>_xlfn.XLOOKUP($B73,PPC!$D:$D,PPC!G:G,"N/A",0,1)</f>
        <v>0</v>
      </c>
      <c r="F73" s="47">
        <f>_xlfn.XLOOKUP($B73,PPC!$D:$D,PPC!H:H,"N/A",0,1)</f>
        <v>0</v>
      </c>
      <c r="G73" s="47">
        <f>_xlfn.XLOOKUP($B73,PPC!$D:$D,PPC!I:I,"N/A",0,1)</f>
        <v>0</v>
      </c>
      <c r="H73" s="47">
        <f>_xlfn.XLOOKUP($B73,PPC!$D:$D,PPC!J:J,"N/A",0,1)</f>
        <v>0</v>
      </c>
      <c r="I73" s="47">
        <f>_xlfn.XLOOKUP($B73,PPC!$D:$D,PPC!K:K,"N/A",0,1)</f>
        <v>0</v>
      </c>
      <c r="J73" s="47">
        <f>_xlfn.XLOOKUP($B73,PPC!$D:$D,PPC!L:L,"N/A",0,1)</f>
        <v>0</v>
      </c>
      <c r="K73" s="47">
        <f>_xlfn.XLOOKUP($B73,PPC!$D:$D,PPC!M:M,"N/A",0,1)</f>
        <v>0</v>
      </c>
    </row>
    <row r="74" spans="1:11" ht="216">
      <c r="A74" s="38" t="s">
        <v>4079</v>
      </c>
      <c r="B74" s="47" t="str">
        <f>IFERROR(IFERROR(IFERROR(IFERROR(VLOOKUP(A74,'Climate mitigation'!$E$2:$L$102,8,FALSE),VLOOKUP(A74,'Climate adaptation'!$E$2:$N$107,10,FALSE)),VLOOKUP(A74,Water!$E$2:$M$7,9,FALSE)),VLOOKUP(A74,'Circular economy'!$E$2:$M$22,9,FALSE)),VLOOKUP(A74,Biodiversity!$E$2:$N$3,10,FALSE))</f>
        <v>The activity complies with the criteria set out in Appendix C to this Annex. The aircraft complies with the relevant requirements referred to in Article 9(2) of Regulation (EU) 2018/1139. The aircraft referred to in subsection ‘Substantial contribution to climate change mitigation’, points (b) to (c), complies with the following standards: for aircraft other than freighter: amendment 13 of Volume I (noise), Chapter 14 of Annex 16 to the Chicago Convention, where the sum of the differences at all three measurement points between the maximum noise levels and the maximum permitted noise levels specified in 14.4.1.1, 14.4.1.2 and 14.4.1.3, shall not be less than 22 EPNdB; for freighter aircraft: amendment 13 of Volume I (noise), Chapter 14 of Annex 16 to the Chicago Convention; amendment 10 of Volume II (engine emissions), Chapters 2 and 4, of Annex 16 to the Chicago Convention.</v>
      </c>
      <c r="C74" s="47" t="str">
        <f>_xlfn.XLOOKUP($B74,PPC!$D:$D,PPC!E:E,"N/A",0,1)</f>
        <v>A atividade cumpre os critérios estabelecidos no Apêndice C deste Anexo. Regulamento 2021/2139 (https://eur-lex.europa.eu/legal-content/PT/TXT/?uri=CELEX:32021R2139), p. 143</v>
      </c>
      <c r="D74" s="47" t="str">
        <f>_xlfn.XLOOKUP($B74,PPC!$D:$D,PPC!F:F,"N/A",0,1)</f>
        <v>A aeronave cumpre os requisitos relevantes referidos no artigo 9.º, n.º 2, do Regulamento (UE) 2018/1139.</v>
      </c>
      <c r="E74" s="47" t="str">
        <f>_xlfn.XLOOKUP($B74,PPC!$D:$D,PPC!G:G,"N/A",0,1)</f>
        <v>A aeronave referida na subsecção «Contribuição substancial para a mitigação das alterações climáticas», pontos (b) a (c), cumpre as seguintes normas:
Para aeronaves que não sejam cargueiros: emenda 13 do Volume I (ruído), Capítulo 14 do Anexo 16 à Convenção de Chicago, sendo que a soma das diferenças em todos os três pontos de medição entre os níveis máximos de ruído e os níveis máximos permitidos especificados em 14.4.1.1, 14.4.1.2 e 14.4.1.3 não deve ser inferior a 22 EPNdB;
Para aeronaves cargueiras: emenda 13 do Volume I (ruído), Capítulo 14 do Anexo 16 à Convenção de Chicago; emenda 10 do Volume II (emissões dos motores), Capítulos 2 e 4, do Anexo 16 à Convenção de Chicago.</v>
      </c>
      <c r="F74" s="47">
        <f>_xlfn.XLOOKUP($B74,PPC!$D:$D,PPC!H:H,"N/A",0,1)</f>
        <v>0</v>
      </c>
      <c r="G74" s="47">
        <f>_xlfn.XLOOKUP($B74,PPC!$D:$D,PPC!I:I,"N/A",0,1)</f>
        <v>0</v>
      </c>
      <c r="H74" s="47">
        <f>_xlfn.XLOOKUP($B74,PPC!$D:$D,PPC!J:J,"N/A",0,1)</f>
        <v>0</v>
      </c>
      <c r="I74" s="47">
        <f>_xlfn.XLOOKUP($B74,PPC!$D:$D,PPC!K:K,"N/A",0,1)</f>
        <v>0</v>
      </c>
      <c r="J74" s="47">
        <f>_xlfn.XLOOKUP($B74,PPC!$D:$D,PPC!L:L,"N/A",0,1)</f>
        <v>0</v>
      </c>
      <c r="K74" s="47">
        <f>_xlfn.XLOOKUP($B74,PPC!$D:$D,PPC!M:M,"N/A",0,1)</f>
        <v>0</v>
      </c>
    </row>
    <row r="75" spans="1:11" ht="204">
      <c r="A75" s="38" t="s">
        <v>4080</v>
      </c>
      <c r="B75" s="47" t="str">
        <f>IFERROR(IFERROR(IFERROR(IFERROR(VLOOKUP(A75,'Climate mitigation'!$E$2:$L$102,8,FALSE),VLOOKUP(A75,'Climate adaptation'!$E$2:$N$107,10,FALSE)),VLOOKUP(A75,Water!$E$2:$M$7,9,FALSE)),VLOOKUP(A75,'Circular economy'!$E$2:$M$22,9,FALSE)),VLOOKUP(A75,Biodiversity!$E$2:$N$3,10,FALSE))</f>
        <v>The activity complies with the criteria set out in Appendix C to this Annex. The aircraft complies with the relevant requirements referred to in Article 9(2) of the Regulation (EU) 2018/1139. The aircraft compliant with the technical screening criteria in points (b) to (e) complies with the following standards: for aircraft other than freighter: amendment 13 of Volume I (noise), Chapter 14 of Annex 16 to the Chicago Convention, where the sum of the differences at all three measurement points between the maximum noise levels and the maximum permitted noise levels specified in 14.4.1.1, 14.4.1.2 and 14.4.1.3, shall not be less than 22 EPNdB; for freighter aircraft: amendment 13 of Volume I (noise), Chapter 14 of Annex 16 to the Chicago Convention; amendment 10 of Volume II (engine emissions), Chapters 2 and 4, of Annex 16 to the Chicago Convention.</v>
      </c>
      <c r="C75" s="47" t="str">
        <f>_xlfn.XLOOKUP($B75,PPC!$D:$D,PPC!E:E,"N/A",0,1)</f>
        <v>A atividade cumpre os critérios estabelecidos no Apêndice C deste Anexo. Regulamento 2021/2139 (https://eur-lex.europa.eu/legal-content/PT/TXT/?uri=CELEX:32021R2139), p. 143</v>
      </c>
      <c r="D75" s="47" t="str">
        <f>_xlfn.XLOOKUP($B75,PPC!$D:$D,PPC!F:F,"N/A",0,1)</f>
        <v>A aeronave cumpre os requisitos relevantes referidos no artigo 9.º, n.º 2, do Regulamento (UE) 2018/1139.</v>
      </c>
      <c r="E75" s="47" t="str">
        <f>_xlfn.XLOOKUP($B75,PPC!$D:$D,PPC!G:G,"N/A",0,1)</f>
        <v>A aeronave que cumpre os critérios técnicos de triagem nos pontos (b) a (e) cumpre as seguintes normas:
Para aeronaves que não sejam cargueiros: emenda 13 do Volume I (ruído), Capítulo 14 do Anexo 16 à Convenção de Chicago, sendo que a soma das diferenças em todos os três pontos de medição entre os níveis máximos de ruído e os níveis máximos permitidos especificados em 14.4.1.1, 14.4.1.2 e 14.4.1.3 não deve ser inferior a 22 EPNdB;
Para aeronaves cargueiras: emenda 13 do Volume I (ruído), Capítulo 14 do Anexo 16 à Convenção de Chicago; emenda 10 do Volume II (emissões dos motores), Capítulos 2 e 4, do Anexo 16 à Convenção de Chicago.</v>
      </c>
      <c r="F75" s="47">
        <f>_xlfn.XLOOKUP($B75,PPC!$D:$D,PPC!H:H,"N/A",0,1)</f>
        <v>0</v>
      </c>
      <c r="G75" s="47">
        <f>_xlfn.XLOOKUP($B75,PPC!$D:$D,PPC!I:I,"N/A",0,1)</f>
        <v>0</v>
      </c>
      <c r="H75" s="47">
        <f>_xlfn.XLOOKUP($B75,PPC!$D:$D,PPC!J:J,"N/A",0,1)</f>
        <v>0</v>
      </c>
      <c r="I75" s="47">
        <f>_xlfn.XLOOKUP($B75,PPC!$D:$D,PPC!K:K,"N/A",0,1)</f>
        <v>0</v>
      </c>
      <c r="J75" s="47">
        <f>_xlfn.XLOOKUP($B75,PPC!$D:$D,PPC!L:L,"N/A",0,1)</f>
        <v>0</v>
      </c>
      <c r="K75" s="47">
        <f>_xlfn.XLOOKUP($B75,PPC!$D:$D,PPC!M:M,"N/A",0,1)</f>
        <v>0</v>
      </c>
    </row>
    <row r="76" spans="1:11" ht="48">
      <c r="A76" s="38" t="s">
        <v>4081</v>
      </c>
      <c r="B76" s="47" t="str">
        <f>IFERROR(IFERROR(IFERROR(IFERROR(VLOOKUP(A76,'Climate mitigation'!$E$2:$L$102,8,FALSE),VLOOKUP(A76,'Climate adaptation'!$E$2:$N$107,10,FALSE)),VLOOKUP(A76,Water!$E$2:$M$7,9,FALSE)),VLOOKUP(A76,'Circular economy'!$E$2:$M$22,9,FALSE)),VLOOKUP(A76,Biodiversity!$E$2:$N$3,10,FALSE))</f>
        <v>The activity complies with the criteria set out in Appendix C to this Annex.</v>
      </c>
      <c r="C76" s="47" t="str">
        <f>_xlfn.XLOOKUP($B76,PPC!$D:$D,PPC!E:E,"N/A",0,1)</f>
        <v>A atividade cumpre os critérios estabelecidos no Apêndice C deste Anexo. Regulamento 2021/2139 (https://eur-lex.europa.eu/legal-content/PT/TXT/?uri=CELEX:32021R2139), p. 143</v>
      </c>
      <c r="D76" s="47">
        <f>_xlfn.XLOOKUP($B76,PPC!$D:$D,PPC!F:F,"N/A",0,1)</f>
        <v>0</v>
      </c>
      <c r="E76" s="47">
        <f>_xlfn.XLOOKUP($B76,PPC!$D:$D,PPC!G:G,"N/A",0,1)</f>
        <v>0</v>
      </c>
      <c r="F76" s="47">
        <f>_xlfn.XLOOKUP($B76,PPC!$D:$D,PPC!H:H,"N/A",0,1)</f>
        <v>0</v>
      </c>
      <c r="G76" s="47">
        <f>_xlfn.XLOOKUP($B76,PPC!$D:$D,PPC!I:I,"N/A",0,1)</f>
        <v>0</v>
      </c>
      <c r="H76" s="47">
        <f>_xlfn.XLOOKUP($B76,PPC!$D:$D,PPC!J:J,"N/A",0,1)</f>
        <v>0</v>
      </c>
      <c r="I76" s="47">
        <f>_xlfn.XLOOKUP($B76,PPC!$D:$D,PPC!K:K,"N/A",0,1)</f>
        <v>0</v>
      </c>
      <c r="J76" s="47">
        <f>_xlfn.XLOOKUP($B76,PPC!$D:$D,PPC!L:L,"N/A",0,1)</f>
        <v>0</v>
      </c>
      <c r="K76" s="47">
        <f>_xlfn.XLOOKUP($B76,PPC!$D:$D,PPC!M:M,"N/A",0,1)</f>
        <v>0</v>
      </c>
    </row>
    <row r="77" spans="1:11" ht="144">
      <c r="A77" s="38" t="s">
        <v>4082</v>
      </c>
      <c r="B77" s="47" t="str">
        <f>IFERROR(IFERROR(IFERROR(IFERROR(VLOOKUP(A77,'Climate mitigation'!$E$2:$L$102,8,FALSE),VLOOKUP(A77,'Climate adaptation'!$E$2:$N$107,10,FALSE)),VLOOKUP(A77,Water!$E$2:$M$7,9,FALSE)),VLOOKUP(A77,'Circular economy'!$E$2:$M$22,9,FALSE)),VLOOKUP(A77,Biodiversity!$E$2:$N$3,10,FALSE))</f>
        <v>Building components and materials used in the construction comply with the criteria set out in Appendix C to this Annex. Building components and materials used in the construction that may come into contact with occupiers(351)Applying to paints and varnishes, ceiling tiles, floor coverings, including associated adhesives and sealants, internal insulation and interior surface treatments, such as those to treat damp and mould. emit less than 0,06 mg of formaldehyde per m3 of test chamber air upon testing in accordance with the conditions specified in Annex XVII to Regulation (EC) No 1907/2006 and less than 0,001 mg of other categories 1A and 1B carcinogenic volatile organic compounds per m3 of test chamber air, upon testing in accordance with CEN/EN 16516(352)CEN/TS 16516: 2013, Construction products - Assessment of release of dangerous substances - Determination of emissions into indoor air. or ISO 16000-3:2011(353)ISO 16000-3:2011, Indoor air — Part 3: Determination of formaldehyde and other carbonyl compounds in indoor air and test chamber air — Active sampling method (version of 4.6.2021: https://www.iso.org/standard/51812.html). or other equivalent standardised test conditions and determination methods(354)The emissions thresholds for carcinogenic volatile organic compounds relate to a 28-day test period.. Where the new construction is located on a potentially contaminated site (brownfield site), the site has been subject to an investigation for potential contaminants, for example using standard ISO 18400(355)ISO 18400 series on Soil quality — Sampling.. Measures are taken to reduce noise, dust and pollutant emissions during construction or maintenance works.</v>
      </c>
      <c r="C77" s="47" t="str">
        <f>_xlfn.XLOOKUP($B77,PPC!$D:$D,PPC!E:E,"N/A",0,1)</f>
        <v>Os componentes e materiais de construção utilizados na obra cumprem os critérios estabelecidos no Anexo C deste Anexo. Regulamento 2021/2139 (https://eur-lex.europa.eu/legal-content/PT/TXT/?uri=CELEX:32021R2139), p. 143</v>
      </c>
      <c r="D77" s="47" t="str">
        <f>_xlfn.XLOOKUP($B77,PPC!$D:$D,PPC!F:F,"N/A",0,1)</f>
        <v>Os componentes e materiais de construção que possam entrar em contacto com os ocupantes(351) (aplicável a tintas e vernizes, placas de teto, revestimentos de pavimento, incluindo adesivos e selantes associados, isolamento interior e tratamentos de superfícies interiores, como os destinados ao controlo de humidade e bolor) emitem menos de 0,06 mg de formaldeído por m³ de ar da câmara de ensaio, quando testados de acordo com as condições especificadas no Anexo XVII do Regulamento (CE) n.º 1907/2006, e menos de 0,001 mg de outros compostos orgânicos voláteis carcinogénicos das categorias 1A e 1B por m³ de ar da câmara de ensaio, quando testados de acordo com a norma CEN/EN 16516(352) ou ISO 16000-3:2011(353), ou outro método de ensaio e condições normalizadas equivalentes.</v>
      </c>
      <c r="E77" s="47" t="str">
        <f>_xlfn.XLOOKUP($B77,PPC!$D:$D,PPC!G:G,"N/A",0,1)</f>
        <v>Quando a nova construção se situa num local potencialmente contaminado (brownfield), o local foi sujeito a uma investigação de potenciais contaminantes, por exemplo, recorrendo à norma ISO 18400(355).</v>
      </c>
      <c r="F77" s="47" t="str">
        <f>_xlfn.XLOOKUP($B77,PPC!$D:$D,PPC!H:H,"N/A",0,1)</f>
        <v>São implementadas medidas para reduzir ruído, poeira e emissões poluentes durante os trabalhos de construção ou manutenção.</v>
      </c>
      <c r="G77" s="47">
        <f>_xlfn.XLOOKUP($B77,PPC!$D:$D,PPC!I:I,"N/A",0,1)</f>
        <v>0</v>
      </c>
      <c r="H77" s="47">
        <f>_xlfn.XLOOKUP($B77,PPC!$D:$D,PPC!J:J,"N/A",0,1)</f>
        <v>0</v>
      </c>
      <c r="I77" s="47">
        <f>_xlfn.XLOOKUP($B77,PPC!$D:$D,PPC!K:K,"N/A",0,1)</f>
        <v>0</v>
      </c>
      <c r="J77" s="47">
        <f>_xlfn.XLOOKUP($B77,PPC!$D:$D,PPC!L:L,"N/A",0,1)</f>
        <v>0</v>
      </c>
      <c r="K77" s="47">
        <f>_xlfn.XLOOKUP($B77,PPC!$D:$D,PPC!M:M,"N/A",0,1)</f>
        <v>0</v>
      </c>
    </row>
    <row r="78" spans="1:11" ht="108">
      <c r="A78" s="38" t="s">
        <v>4083</v>
      </c>
      <c r="B78" s="47" t="str">
        <f>IFERROR(IFERROR(IFERROR(IFERROR(VLOOKUP(A78,'Climate mitigation'!$E$2:$L$102,8,FALSE),VLOOKUP(A78,'Climate adaptation'!$E$2:$N$107,10,FALSE)),VLOOKUP(A78,Water!$E$2:$M$7,9,FALSE)),VLOOKUP(A78,'Circular economy'!$E$2:$M$22,9,FALSE)),VLOOKUP(A78,Biodiversity!$E$2:$N$3,10,FALSE))</f>
        <v>Building components and materials used in the construction comply with the criteria set out in Appendix C to this Annex. Building components and materials used in the building renovation that may come into contact with occupiers(369)Applying to paints and varnishes, ceiling tiles, floor coverings (including associated adhesives and sealants), internal insulation and interior surface treatments (such as to treat damp and mould). emit less than 0,06 mg of formaldehyde per m3 of test chamber air upon testing in accordance with the conditions specified in Annex XVII to Regulation (EC) No 1907/2006 and less than 0,001 mg of other categories 1A and 1B carcinogenic volatile organic compounds per m3 of test chamber air, upon testing in accordance with CEN/EN 16516 or ISO 16000-3:2011(370)ISO 16000-3:2011, Indoor air — Part 3: Determination of formaldehyde and other carbonyl compounds in indoor air and test chamber air — Active sampling method (version of 4.6.2021: https://www.iso.org/standard/51812.html). or other equivalent standardised test conditions and determination methods(371)The emissions thresholds for carcinogenic volatile organic compounds relate to a 28-day test period.. Measures are taken to reduce noise, dust and pollutant emissions during construction or maintenance works.</v>
      </c>
      <c r="C78" s="47" t="str">
        <f>_xlfn.XLOOKUP($B78,PPC!$D:$D,PPC!E:E,"N/A",0,1)</f>
        <v>Os componentes e materiais de construção utilizados na obra cumprem os critérios estabelecidos no Anexo C deste Anexo. Regulamento 2021/2139 (https://eur-lex.europa.eu/legal-content/PT/TXT/?uri=CELEX:32021R2139), p. 143</v>
      </c>
      <c r="D78" s="47" t="str">
        <f>_xlfn.XLOOKUP($B78,PPC!$D:$D,PPC!F:F,"N/A",0,1)</f>
        <v>Os componentes e materiais utilizados na renovação do edifício que possam entrar em contacto com os ocupantes(369) (aplicável a tintas e vernizes, placas de teto, revestimentos de pavimento, incluindo adesivos e selantes associados, isolamento interior e tratamentos de superfícies interiores, como os destinados ao controlo de humidade e bolor) emitem menos de 0,06 mg de formaldeído por m³ de ar da câmara de ensaio, quando testados de acordo com as condições especificadas no Anexo XVII do Regulamento (CE) n.º 1907/2006, e menos de 0,001 mg de outros compostos orgânicos voláteis carcinogénicos das categorias 1A e 1B por m³ de ar da câmara de ensaio, quando testados de acordo com a norma CEN/EN 16516 ou ISO 16000-3:2011(370), ou outro método de ensaio e condições normalizadas equivalentes(371).</v>
      </c>
      <c r="E78" s="47" t="str">
        <f>_xlfn.XLOOKUP($B78,PPC!$D:$D,PPC!G:G,"N/A",0,1)</f>
        <v>São implementadas medidas para reduzir ruído, poeira e emissões poluentes durante os trabalhos de construção ou manutenção.</v>
      </c>
      <c r="F78" s="47">
        <f>_xlfn.XLOOKUP($B78,PPC!$D:$D,PPC!H:H,"N/A",0,1)</f>
        <v>0</v>
      </c>
      <c r="G78" s="47">
        <f>_xlfn.XLOOKUP($B78,PPC!$D:$D,PPC!I:I,"N/A",0,1)</f>
        <v>0</v>
      </c>
      <c r="H78" s="47">
        <f>_xlfn.XLOOKUP($B78,PPC!$D:$D,PPC!J:J,"N/A",0,1)</f>
        <v>0</v>
      </c>
      <c r="I78" s="47">
        <f>_xlfn.XLOOKUP($B78,PPC!$D:$D,PPC!K:K,"N/A",0,1)</f>
        <v>0</v>
      </c>
      <c r="J78" s="47">
        <f>_xlfn.XLOOKUP($B78,PPC!$D:$D,PPC!L:L,"N/A",0,1)</f>
        <v>0</v>
      </c>
      <c r="K78" s="47">
        <f>_xlfn.XLOOKUP($B78,PPC!$D:$D,PPC!M:M,"N/A",0,1)</f>
        <v>0</v>
      </c>
    </row>
    <row r="79" spans="1:11" ht="108">
      <c r="A79" s="38" t="s">
        <v>4084</v>
      </c>
      <c r="B79" s="47" t="str">
        <f>IFERROR(IFERROR(IFERROR(IFERROR(VLOOKUP(A79,'Climate mitigation'!$E$2:$L$102,8,FALSE),VLOOKUP(A79,'Climate adaptation'!$E$2:$N$107,10,FALSE)),VLOOKUP(A79,Water!$E$2:$M$7,9,FALSE)),VLOOKUP(A79,'Circular economy'!$E$2:$M$22,9,FALSE)),VLOOKUP(A79,Biodiversity!$E$2:$N$3,10,FALSE))</f>
        <v>Building components and materials comply with the criteria set out in Appendix C to this Annex. In case of addition of thermal insulation to an existing building envelope, a building survey is carried out in accordance with national law by a competent specialist with training in asbestos surveying. Any stripping of lagging that contains or is likely to contain asbestos, breaking or mechanical drilling or screwing or removal of insulation board, tiles and other asbestos containing materials is carried out by appropriately trained personnel, with health monitoring before, during and after the works, in accordance with national law.</v>
      </c>
      <c r="C79" s="47" t="str">
        <f>_xlfn.XLOOKUP($B79,PPC!$D:$D,PPC!E:E,"N/A",0,1)</f>
        <v>Os componentes e materiais de construção utilizados na obra cumprem os critérios estabelecidos no Anexo C deste Anexo. Regulamento 2021/2139 (https://eur-lex.europa.eu/legal-content/PT/TXT/?uri=CELEX:32021R2139), p. 143</v>
      </c>
      <c r="D79" s="47" t="str">
        <f>_xlfn.XLOOKUP($B79,PPC!$D:$D,PPC!F:F,"N/A",0,1)</f>
        <v>No caso de adição de isolamento térmico à envolvente de um edifício existente, é realizada uma inspeção do edifício de acordo com a legislação nacional por um especialista competente, com formação em inspeção de amianto.</v>
      </c>
      <c r="E79" s="47" t="str">
        <f>_xlfn.XLOOKUP($B79,PPC!$D:$D,PPC!G:G,"N/A",0,1)</f>
        <v>Qualquer remoção de revestimentos, camadas ou materiais que contenham ou possam conter amianto, assim como qualquer perfuração mecânica, perfuração ou parafusamento, ou remoção de placas isolantes, azulejos e outros materiais contendo amianto, é efetuada por pessoal devidamente formado, com monitorização da saúde antes, durante e após os trabalhos, em conformidade com a legislação nacional.</v>
      </c>
      <c r="F79" s="47">
        <f>_xlfn.XLOOKUP($B79,PPC!$D:$D,PPC!H:H,"N/A",0,1)</f>
        <v>0</v>
      </c>
      <c r="G79" s="47">
        <f>_xlfn.XLOOKUP($B79,PPC!$D:$D,PPC!I:I,"N/A",0,1)</f>
        <v>0</v>
      </c>
      <c r="H79" s="47">
        <f>_xlfn.XLOOKUP($B79,PPC!$D:$D,PPC!J:J,"N/A",0,1)</f>
        <v>0</v>
      </c>
      <c r="I79" s="47">
        <f>_xlfn.XLOOKUP($B79,PPC!$D:$D,PPC!K:K,"N/A",0,1)</f>
        <v>0</v>
      </c>
      <c r="J79" s="47">
        <f>_xlfn.XLOOKUP($B79,PPC!$D:$D,PPC!L:L,"N/A",0,1)</f>
        <v>0</v>
      </c>
      <c r="K79" s="47">
        <f>_xlfn.XLOOKUP($B79,PPC!$D:$D,PPC!M:M,"N/A",0,1)</f>
        <v>0</v>
      </c>
    </row>
    <row r="80" spans="1:11" ht="60">
      <c r="A80" s="38" t="s">
        <v>4091</v>
      </c>
      <c r="B80" s="47" t="str">
        <f>IFERROR(IFERROR(IFERROR(IFERROR(VLOOKUP(A80,'Climate mitigation'!$E$2:$L$102,8,FALSE),VLOOKUP(A80,'Climate adaptation'!$E$2:$N$107,10,FALSE)),VLOOKUP(A80,Water!$E$2:$M$7,9,FALSE)),VLOOKUP(A80,'Circular economy'!$E$2:$M$22,9,FALSE)),VLOOKUP(A80,Biodiversity!$E$2:$N$3,10,FALSE))</f>
        <v>Any potential risks to generate a significant increase in the emissions of pollutants to air, water or land from the researched technology, product or other solution are evaluated and addressed.</v>
      </c>
      <c r="C80" s="47" t="str">
        <f>_xlfn.XLOOKUP($B80,PPC!$D:$D,PPC!E:E,"N/A",0,1)</f>
        <v>Quaisquer riscos potenciais de gerar um aumento significativo das emissões de poluentes para o ar, água ou solo, resultantes da tecnologia, produto ou outra solução estudada, são avaliados e devidamente mitigados.</v>
      </c>
      <c r="D80" s="47">
        <f>_xlfn.XLOOKUP($B80,PPC!$D:$D,PPC!F:F,"N/A",0,1)</f>
        <v>0</v>
      </c>
      <c r="E80" s="47">
        <f>_xlfn.XLOOKUP($B80,PPC!$D:$D,PPC!G:G,"N/A",0,1)</f>
        <v>0</v>
      </c>
      <c r="F80" s="47">
        <f>_xlfn.XLOOKUP($B80,PPC!$D:$D,PPC!H:H,"N/A",0,1)</f>
        <v>0</v>
      </c>
      <c r="G80" s="47">
        <f>_xlfn.XLOOKUP($B80,PPC!$D:$D,PPC!I:I,"N/A",0,1)</f>
        <v>0</v>
      </c>
      <c r="H80" s="47">
        <f>_xlfn.XLOOKUP($B80,PPC!$D:$D,PPC!J:J,"N/A",0,1)</f>
        <v>0</v>
      </c>
      <c r="I80" s="47">
        <f>_xlfn.XLOOKUP($B80,PPC!$D:$D,PPC!K:K,"N/A",0,1)</f>
        <v>0</v>
      </c>
      <c r="J80" s="47">
        <f>_xlfn.XLOOKUP($B80,PPC!$D:$D,PPC!L:L,"N/A",0,1)</f>
        <v>0</v>
      </c>
      <c r="K80" s="47">
        <f>_xlfn.XLOOKUP($B80,PPC!$D:$D,PPC!M:M,"N/A",0,1)</f>
        <v>0</v>
      </c>
    </row>
    <row r="81" spans="1:11" ht="60">
      <c r="A81" s="38" t="s">
        <v>4092</v>
      </c>
      <c r="B81" s="47" t="str">
        <f>IFERROR(IFERROR(IFERROR(IFERROR(VLOOKUP(A81,'Climate mitigation'!$E$2:$L$102,8,FALSE),VLOOKUP(A81,'Climate adaptation'!$E$2:$N$107,10,FALSE)),VLOOKUP(A81,Water!$E$2:$M$7,9,FALSE)),VLOOKUP(A81,'Circular economy'!$E$2:$M$22,9,FALSE)),VLOOKUP(A81,Biodiversity!$E$2:$N$3,10,FALSE))</f>
        <v>Any potential risks to generate a significant increase in the emissions of pollutants to air, water or land from the researched technology, product or other solution are evaluated and addressed.</v>
      </c>
      <c r="C81" s="47" t="str">
        <f>_xlfn.XLOOKUP($B81,PPC!$D:$D,PPC!E:E,"N/A",0,1)</f>
        <v>Quaisquer riscos potenciais de gerar um aumento significativo das emissões de poluentes para o ar, água ou solo, resultantes da tecnologia, produto ou outra solução estudada, são avaliados e devidamente mitigados.</v>
      </c>
      <c r="D81" s="47">
        <f>_xlfn.XLOOKUP($B81,PPC!$D:$D,PPC!F:F,"N/A",0,1)</f>
        <v>0</v>
      </c>
      <c r="E81" s="47">
        <f>_xlfn.XLOOKUP($B81,PPC!$D:$D,PPC!G:G,"N/A",0,1)</f>
        <v>0</v>
      </c>
      <c r="F81" s="47">
        <f>_xlfn.XLOOKUP($B81,PPC!$D:$D,PPC!H:H,"N/A",0,1)</f>
        <v>0</v>
      </c>
      <c r="G81" s="47">
        <f>_xlfn.XLOOKUP($B81,PPC!$D:$D,PPC!I:I,"N/A",0,1)</f>
        <v>0</v>
      </c>
      <c r="H81" s="47">
        <f>_xlfn.XLOOKUP($B81,PPC!$D:$D,PPC!J:J,"N/A",0,1)</f>
        <v>0</v>
      </c>
      <c r="I81" s="47">
        <f>_xlfn.XLOOKUP($B81,PPC!$D:$D,PPC!K:K,"N/A",0,1)</f>
        <v>0</v>
      </c>
      <c r="J81" s="47">
        <f>_xlfn.XLOOKUP($B81,PPC!$D:$D,PPC!L:L,"N/A",0,1)</f>
        <v>0</v>
      </c>
      <c r="K81" s="47">
        <f>_xlfn.XLOOKUP($B81,PPC!$D:$D,PPC!M:M,"N/A",0,1)</f>
        <v>0</v>
      </c>
    </row>
    <row r="82" spans="1:11" ht="180">
      <c r="A82" s="38" t="s">
        <v>4095</v>
      </c>
      <c r="B82" s="47" t="str">
        <f>IFERROR(IFERROR(IFERROR(IFERROR(VLOOKUP(A82,'Climate mitigation'!$E$2:$L$102,8,FALSE),VLOOKUP(A82,'Climate adaptation'!$E$2:$N$107,10,FALSE)),VLOOKUP(A82,Water!$E$2:$M$7,9,FALSE)),VLOOKUP(A82,'Circular economy'!$E$2:$M$22,9,FALSE)),VLOOKUP(A82,Biodiversity!$E$2:$N$3,10,FALSE))</f>
        <v>The brine disposal is based on an environmental impact study including a site-specific assessment of impacts relative to brine marine disposal taking into account the following elements: description and understanding of the local baseline conditions, such as seawater quality, topography, hydrodynamic characteristics, and marine ecosystems based on field measurements and surveys; analysis of brine discharge impacts, based on dispersion modelling of the brine discharge and laboratory toxicity testing, aimed at defining safe discharge conditions taking into account salt concentration, total alkalinity, temperature and toxic metals. The level of detail required in the assessment is appropriate to the size, process and recovery rates of the desalination plant, as well as its location. The environmental impact study demonstrates that the impact of brine discharge does not deteriorate the ecosystem’s integrity. Based on the environmental impact study, the activity adopts safe brine discharge criteria, including site-specific minimum brine dilution objectives, based on an appropriate characterisation of local water conditions, ecosystems, species and habitats, in order to mitigate the possible adverse effects of brine disposal.</v>
      </c>
      <c r="C82" s="47" t="str">
        <f>_xlfn.XLOOKUP($B82,PPC!$D:$D,PPC!E:E,"N/A",0,1)</f>
        <v>A gestão da salmoura baseia-se num estudo de impacte ambiental, incluindo uma avaliação específica ao local dos impactos relativos à descarga de salmoura no meio marinho, tendo em conta os seguintes elementos: descrição e caracterização das condições de referência locais, como qualidade da água do mar, topografia, características hidrodinâmicas e ecossistemas marinhos, com base em medições de campo e inquéritos; análise dos impactos da descarga de salmoura, baseada em modelação da dispersão da salmoura e ensaios laboratoriais de toxicidade, com o objetivo de definir condições seguras de descarga, considerando a concentração de sais, alcalinidade total, temperatura e metais tóxicos.</v>
      </c>
      <c r="D82" s="47" t="str">
        <f>_xlfn.XLOOKUP($B82,PPC!$D:$D,PPC!F:F,"N/A",0,1)</f>
        <v>O nível de detalhe exigido na avaliação é adequado à dimensão, ao processo e às taxas de recuperação da planta de dessalinização, bem como à sua localização.</v>
      </c>
      <c r="E82" s="47" t="str">
        <f>_xlfn.XLOOKUP($B82,PPC!$D:$D,PPC!G:G,"N/A",0,1)</f>
        <v>O estudo de impacte ambiental demonstra que o impacto da descarga de salmoura não compromete a integridade do ecossistema.</v>
      </c>
      <c r="F82" s="47" t="str">
        <f>_xlfn.XLOOKUP($B82,PPC!$D:$D,PPC!H:H,"N/A",0,1)</f>
        <v>Com base neste estudo, a atividade adota critérios seguros para a descarga de salmoura, incluindo objetivos mínimos de diluição específicos ao local, fundamentados numa caracterização adequada das condições da água local, dos ecossistemas, das espécies e dos habitats, de modo a mitigar possíveis efeitos adversos da descarga de salmoura.</v>
      </c>
      <c r="G82" s="47">
        <f>_xlfn.XLOOKUP($B82,PPC!$D:$D,PPC!I:I,"N/A",0,1)</f>
        <v>0</v>
      </c>
      <c r="H82" s="47">
        <f>_xlfn.XLOOKUP($B82,PPC!$D:$D,PPC!J:J,"N/A",0,1)</f>
        <v>0</v>
      </c>
      <c r="I82" s="47">
        <f>_xlfn.XLOOKUP($B82,PPC!$D:$D,PPC!K:K,"N/A",0,1)</f>
        <v>0</v>
      </c>
      <c r="J82" s="47">
        <f>_xlfn.XLOOKUP($B82,PPC!$D:$D,PPC!L:L,"N/A",0,1)</f>
        <v>0</v>
      </c>
      <c r="K82" s="47">
        <f>_xlfn.XLOOKUP($B82,PPC!$D:$D,PPC!M:M,"N/A",0,1)</f>
        <v>0</v>
      </c>
    </row>
    <row r="83" spans="1:11" ht="60">
      <c r="A83" s="38" t="s">
        <v>4096</v>
      </c>
      <c r="B83" s="47" t="str">
        <f>IFERROR(IFERROR(IFERROR(IFERROR(VLOOKUP(A83,'Climate mitigation'!$E$2:$L$102,8,FALSE),VLOOKUP(A83,'Climate adaptation'!$E$2:$N$107,10,FALSE)),VLOOKUP(A83,Water!$E$2:$M$7,9,FALSE)),VLOOKUP(A83,'Circular economy'!$E$2:$M$22,9,FALSE)),VLOOKUP(A83,Biodiversity!$E$2:$N$3,10,FALSE))</f>
        <v>Where relevant, noise and vibrations from use of infrastructure are mitigated by introducing open trenches, wall barriers or other measures and comply with the Directive 2002/49/EC. Measures are taken to reduce noise, dust and pollutant emissions during construction or maintenance works.</v>
      </c>
      <c r="C83" s="47" t="str">
        <f>_xlfn.XLOOKUP($B83,PPC!$D:$D,PPC!E:E,"N/A",0,1)</f>
        <v>Sempre que relevante, o ruído e as vibrações provenientes da utilização da infraestrutura são mitigados através da introdução de valas abertas, barreiras de parede ou outras medidas, cumprindo a Diretiva 2002/49/CE.</v>
      </c>
      <c r="D83" s="47" t="str">
        <f>_xlfn.XLOOKUP($B83,PPC!$D:$D,PPC!F:F,"N/A",0,1)</f>
        <v>São tomadas medidas para reduzir ruído, poeiras e emissões de poluentes durante obras de construção ou manutenção.</v>
      </c>
      <c r="E83" s="47">
        <f>_xlfn.XLOOKUP($B83,PPC!$D:$D,PPC!G:G,"N/A",0,1)</f>
        <v>0</v>
      </c>
      <c r="F83" s="47">
        <f>_xlfn.XLOOKUP($B83,PPC!$D:$D,PPC!H:H,"N/A",0,1)</f>
        <v>0</v>
      </c>
      <c r="G83" s="47">
        <f>_xlfn.XLOOKUP($B83,PPC!$D:$D,PPC!I:I,"N/A",0,1)</f>
        <v>0</v>
      </c>
      <c r="H83" s="47">
        <f>_xlfn.XLOOKUP($B83,PPC!$D:$D,PPC!J:J,"N/A",0,1)</f>
        <v>0</v>
      </c>
      <c r="I83" s="47">
        <f>_xlfn.XLOOKUP($B83,PPC!$D:$D,PPC!K:K,"N/A",0,1)</f>
        <v>0</v>
      </c>
      <c r="J83" s="47">
        <f>_xlfn.XLOOKUP($B83,PPC!$D:$D,PPC!L:L,"N/A",0,1)</f>
        <v>0</v>
      </c>
      <c r="K83" s="47">
        <f>_xlfn.XLOOKUP($B83,PPC!$D:$D,PPC!M:M,"N/A",0,1)</f>
        <v>0</v>
      </c>
    </row>
    <row r="84" spans="1:11" ht="36">
      <c r="A84" s="38" t="s">
        <v>4097</v>
      </c>
      <c r="B84" s="47" t="str">
        <f>IFERROR(IFERROR(IFERROR(IFERROR(VLOOKUP(A84,'Climate mitigation'!$E$2:$L$102,8,FALSE),VLOOKUP(A84,'Climate adaptation'!$E$2:$N$107,10,FALSE)),VLOOKUP(A84,Water!$E$2:$M$7,9,FALSE)),VLOOKUP(A84,'Circular economy'!$E$2:$M$22,9,FALSE)),VLOOKUP(A84,Biodiversity!$E$2:$N$3,10,FALSE))</f>
        <v>Measures are taken to reduce noise, vibration, dust and pollutant emissions during construction maintenance works.</v>
      </c>
      <c r="C84" s="47" t="str">
        <f>_xlfn.XLOOKUP($B84,PPC!$D:$D,PPC!E:E,"N/A",0,1)</f>
        <v>São adotadas medidas para reduzir o ruído, as vibrações, o pó e as emissões de poluentes durante as obras de construção ou de manutenção.</v>
      </c>
      <c r="D84" s="47">
        <f>_xlfn.XLOOKUP($B84,PPC!$D:$D,PPC!F:F,"N/A",0,1)</f>
        <v>0</v>
      </c>
      <c r="E84" s="47">
        <f>_xlfn.XLOOKUP($B84,PPC!$D:$D,PPC!G:G,"N/A",0,1)</f>
        <v>0</v>
      </c>
      <c r="F84" s="47">
        <f>_xlfn.XLOOKUP($B84,PPC!$D:$D,PPC!H:H,"N/A",0,1)</f>
        <v>0</v>
      </c>
      <c r="G84" s="47">
        <f>_xlfn.XLOOKUP($B84,PPC!$D:$D,PPC!I:I,"N/A",0,1)</f>
        <v>0</v>
      </c>
      <c r="H84" s="47">
        <f>_xlfn.XLOOKUP($B84,PPC!$D:$D,PPC!J:J,"N/A",0,1)</f>
        <v>0</v>
      </c>
      <c r="I84" s="47">
        <f>_xlfn.XLOOKUP($B84,PPC!$D:$D,PPC!K:K,"N/A",0,1)</f>
        <v>0</v>
      </c>
      <c r="J84" s="47">
        <f>_xlfn.XLOOKUP($B84,PPC!$D:$D,PPC!L:L,"N/A",0,1)</f>
        <v>0</v>
      </c>
      <c r="K84" s="47">
        <f>_xlfn.XLOOKUP($B84,PPC!$D:$D,PPC!M:M,"N/A",0,1)</f>
        <v>0</v>
      </c>
    </row>
    <row r="85" spans="1:11" ht="36">
      <c r="A85" s="38" t="s">
        <v>4098</v>
      </c>
      <c r="B85" s="47" t="str">
        <f>IFERROR(IFERROR(IFERROR(IFERROR(VLOOKUP(A85,'Climate mitigation'!$E$2:$L$102,8,FALSE),VLOOKUP(A85,'Climate adaptation'!$E$2:$N$107,10,FALSE)),VLOOKUP(A85,Water!$E$2:$M$7,9,FALSE)),VLOOKUP(A85,'Circular economy'!$E$2:$M$22,9,FALSE)),VLOOKUP(A85,Biodiversity!$E$2:$N$3,10,FALSE))</f>
        <v>Measures are taken to reduce noise, vibration, dust and pollutant emissions during construction maintenance works.</v>
      </c>
      <c r="C85" s="47" t="str">
        <f>_xlfn.XLOOKUP($B85,PPC!$D:$D,PPC!E:E,"N/A",0,1)</f>
        <v>São adotadas medidas para reduzir o ruído, as vibrações, o pó e as emissões de poluentes durante as obras de construção ou de manutenção.</v>
      </c>
      <c r="D85" s="47">
        <f>_xlfn.XLOOKUP($B85,PPC!$D:$D,PPC!F:F,"N/A",0,1)</f>
        <v>0</v>
      </c>
      <c r="E85" s="47">
        <f>_xlfn.XLOOKUP($B85,PPC!$D:$D,PPC!G:G,"N/A",0,1)</f>
        <v>0</v>
      </c>
      <c r="F85" s="47">
        <f>_xlfn.XLOOKUP($B85,PPC!$D:$D,PPC!H:H,"N/A",0,1)</f>
        <v>0</v>
      </c>
      <c r="G85" s="47">
        <f>_xlfn.XLOOKUP($B85,PPC!$D:$D,PPC!I:I,"N/A",0,1)</f>
        <v>0</v>
      </c>
      <c r="H85" s="47">
        <f>_xlfn.XLOOKUP($B85,PPC!$D:$D,PPC!J:J,"N/A",0,1)</f>
        <v>0</v>
      </c>
      <c r="I85" s="47">
        <f>_xlfn.XLOOKUP($B85,PPC!$D:$D,PPC!K:K,"N/A",0,1)</f>
        <v>0</v>
      </c>
      <c r="J85" s="47">
        <f>_xlfn.XLOOKUP($B85,PPC!$D:$D,PPC!L:L,"N/A",0,1)</f>
        <v>0</v>
      </c>
      <c r="K85" s="47">
        <f>_xlfn.XLOOKUP($B85,PPC!$D:$D,PPC!M:M,"N/A",0,1)</f>
        <v>0</v>
      </c>
    </row>
    <row r="86" spans="1:11" ht="96">
      <c r="A86" s="38" t="s">
        <v>4107</v>
      </c>
      <c r="B86" s="47" t="str">
        <f>IFERROR(IFERROR(IFERROR(IFERROR(VLOOKUP(A86,'Climate mitigation'!$E$2:$L$102,8,FALSE),VLOOKUP(A86,'Climate adaptation'!$E$2:$N$107,10,FALSE)),VLOOKUP(A86,Water!$E$2:$M$7,9,FALSE)),VLOOKUP(A86,'Circular economy'!$E$2:$M$22,9,FALSE)),VLOOKUP(A86,Biodiversity!$E$2:$N$3,10,FALSE))</f>
        <v>A waste management plan is in place and ensures (1) the safe and environmentally-sound handling of hazardous waste (in particular toxic or infectious waste) and pharmaceuticals and (2) maximal re-use or recycling of non-hazardous waste, including through contractual agreements with waste management partners.</v>
      </c>
      <c r="C86" s="47" t="str">
        <f>_xlfn.XLOOKUP($B86,PPC!$D:$D,PPC!E:E,"N/A",0,1)</f>
        <v>Está implementado um plano de gestão de resíduos que assegura (1) a manipulação segura e ambientalmente adequada de resíduos perigosos (em particular resíduos tóxicos ou infeciosos) e produtos farmacêuticos, e (2) a máxima reutilização ou reciclagem de resíduos não perigosos, incluindo através de acordos contratuais com parceiros de gestão de resíduos.</v>
      </c>
      <c r="D86" s="47">
        <f>_xlfn.XLOOKUP($B86,PPC!$D:$D,PPC!F:F,"N/A",0,1)</f>
        <v>0</v>
      </c>
      <c r="E86" s="47">
        <f>_xlfn.XLOOKUP($B86,PPC!$D:$D,PPC!G:G,"N/A",0,1)</f>
        <v>0</v>
      </c>
      <c r="F86" s="47">
        <f>_xlfn.XLOOKUP($B86,PPC!$D:$D,PPC!H:H,"N/A",0,1)</f>
        <v>0</v>
      </c>
      <c r="G86" s="47">
        <f>_xlfn.XLOOKUP($B86,PPC!$D:$D,PPC!I:I,"N/A",0,1)</f>
        <v>0</v>
      </c>
      <c r="H86" s="47">
        <f>_xlfn.XLOOKUP($B86,PPC!$D:$D,PPC!J:J,"N/A",0,1)</f>
        <v>0</v>
      </c>
      <c r="I86" s="47">
        <f>_xlfn.XLOOKUP($B86,PPC!$D:$D,PPC!K:K,"N/A",0,1)</f>
        <v>0</v>
      </c>
      <c r="J86" s="47">
        <f>_xlfn.XLOOKUP($B86,PPC!$D:$D,PPC!L:L,"N/A",0,1)</f>
        <v>0</v>
      </c>
      <c r="K86" s="47">
        <f>_xlfn.XLOOKUP($B86,PPC!$D:$D,PPC!M:M,"N/A",0,1)</f>
        <v>0</v>
      </c>
    </row>
    <row r="87" spans="1:11" ht="284">
      <c r="A87" s="38" t="s">
        <v>4111</v>
      </c>
      <c r="B87" s="47" t="str">
        <f>IFERROR(IFERROR(IFERROR(IFERROR(VLOOKUP(A87,'Climate mitigation'!$E$2:$L$102,8,FALSE),VLOOKUP(A87,'Climate adaptation'!$E$2:$N$107,10,FALSE)),VLOOKUP(A87,Water!$E$2:$M$7,9,FALSE)),VLOOKUP(A87,'Circular economy'!$E$2:$M$22,9,FALSE)),VLOOKUP(A87,Biodiversity!$E$2:$N$3,10,FALSE))</f>
        <v>1. The operator of this activity has developed and implemented a climate change mitigation and environmental protection plan that: identifies key harmful environmental impacts of their assets and operations relevant for the prevention and control of pollution, including impacts from polluting emissions to air, water or land as defined in Article 3(2) of Directive 2010/75/EU of the European Parliament and of the Council(758)Directive 2010/75/EU of the European Parliament and of the Council of 24 November 2010 on industrial emissions (integrated pollution prevention and control) (recast) (OJ L 334, 17.12.2010, p. 17–119)., including the negative impacts of harmful substances in firefighting foams, fire extinguishing agents, fire retardants on environmental pollution levels and the negative impacts of the use of halons on the depletion of ozone layer; defines the necessary measures to minimise the identified harmful impacts of the activity on the environment while achieving the main purpose of the emergency service; explains the level of improvement achievable with the implementation of the proposed measures and includes a time plan for the implementation of those measures; monitors and documents the implementation of the identified measures in accordance with the time plan and the level of improvements achieved. 2. The climate change mitigation and environmental protection plan: is based on best available scientific evidence, which is transparently disclosed; is developed in consultation with relevant stakeholders, including environmental protection authorities; is updated where the characteristics and operation of the activity change significantly, potentially altering the nature or scale of impacts on climate and the environment; for firefighting operations, complies with Article 13 of Regulation No 1005/2009 of the European Parliament and of the Council(759)Regulation (EC) No 1005/2009 of the European Parliament and of the Council of 16 September 2009 on substances that deplete the ozone layer (recast) (OJ L 286, 31.10.2009, p. 1–30)..</v>
      </c>
      <c r="C87" s="47" t="str">
        <f>_xlfn.XLOOKUP($B87,PPC!$D:$D,PPC!E:E,"N/A",0,1)</f>
        <v>O operador desta atividade desenvolveu e implementou um plano de mitigação das alterações climáticas e de proteção ambiental que: identifica os principais impactos ambientais nocivos dos seus ativos e operações relevantes para a prevenção e controlo da poluição, incluindo impactos decorrentes de emissões poluentes para o ar, água ou solo, conforme definido no Artigo 3.º(2) da Diretiva 2010/75/UE do Parlamento Europeu e do Conselho(758), incluindo os impactos negativos de substâncias nocivas em espumas extintoras, agentes extintores, retardadores de fogo nos níveis de poluição ambiental, bem como os impactos negativos da utilização de halons na destruição da camada de ozono; define as medidas necessárias para minimizar os impactos nocivos identificados da atividade sobre o ambiente, enquanto alcança o objetivo principal do serviço de emergência; explica o nível de melhoria alcançável com a implementação das medidas propostas e inclui um cronograma para a implementação dessas medidas; monitoriza e documenta a implementação das medidas identificadas de acordo com o cronograma e o nível de melhorias alcançado.</v>
      </c>
      <c r="D87" s="47" t="str">
        <f>_xlfn.XLOOKUP($B87,PPC!$D:$D,PPC!F:F,"N/A",0,1)</f>
        <v>O plano de mitigação das alterações climáticas e de proteção ambiental: baseia-se nas melhores evidências científicas disponíveis, as quais são divulgadas de forma transparente; é desenvolvido em consulta com as partes interessadas relevantes, incluindo as autoridades de proteção ambiental; é atualizado sempre que as características e operação da atividade mudem significativamente, podendo alterar a natureza ou a escala dos impactos sobre o clima e o ambiente; no que respeita a operações de combate a incêndios, cumpre o Artigo 13.º do Regulamento n.º 1005/2009 do Parlamento Europeu e do Conselho(759).</v>
      </c>
      <c r="E87" s="47">
        <f>_xlfn.XLOOKUP($B87,PPC!$D:$D,PPC!G:G,"N/A",0,1)</f>
        <v>0</v>
      </c>
      <c r="F87" s="47">
        <f>_xlfn.XLOOKUP($B87,PPC!$D:$D,PPC!H:H,"N/A",0,1)</f>
        <v>0</v>
      </c>
      <c r="G87" s="47">
        <f>_xlfn.XLOOKUP($B87,PPC!$D:$D,PPC!I:I,"N/A",0,1)</f>
        <v>0</v>
      </c>
      <c r="H87" s="47">
        <f>_xlfn.XLOOKUP($B87,PPC!$D:$D,PPC!J:J,"N/A",0,1)</f>
        <v>0</v>
      </c>
      <c r="I87" s="47">
        <f>_xlfn.XLOOKUP($B87,PPC!$D:$D,PPC!K:K,"N/A",0,1)</f>
        <v>0</v>
      </c>
      <c r="J87" s="47">
        <f>_xlfn.XLOOKUP($B87,PPC!$D:$D,PPC!L:L,"N/A",0,1)</f>
        <v>0</v>
      </c>
      <c r="K87" s="47">
        <f>_xlfn.XLOOKUP($B87,PPC!$D:$D,PPC!M:M,"N/A",0,1)</f>
        <v>0</v>
      </c>
    </row>
    <row r="88" spans="1:11" ht="96">
      <c r="A88" s="38" t="s">
        <v>4112</v>
      </c>
      <c r="B88" s="47" t="str">
        <f>IFERROR(IFERROR(IFERROR(IFERROR(VLOOKUP(A88,'Climate mitigation'!$E$2:$L$102,8,FALSE),VLOOKUP(A88,'Climate adaptation'!$E$2:$N$107,10,FALSE)),VLOOKUP(A88,Water!$E$2:$M$7,9,FALSE)),VLOOKUP(A88,'Circular economy'!$E$2:$M$22,9,FALSE)),VLOOKUP(A88,Biodiversity!$E$2:$N$3,10,FALSE))</f>
        <v>Appropriate measures are implemented to avoid and mitigate harmful stormwater overflows from the combined wastewater collection system, which may include SUDS, separate stormwater collection systems, retention tanks and treatment of the first flush.</v>
      </c>
      <c r="C88" s="47" t="str">
        <f>_xlfn.XLOOKUP($B88,PPC!$D:$D,PPC!E:E,"N/A",0,1)</f>
        <v>São implementadas medidas adequadas para evitar e mitigar transbordamentos prejudiciais de águas pluviais provenientes do sistema combinado de recolha de águas residuais, podendo estas incluir SUDS (Sistemas Urbanos de Drenagem Sustentável), sistemas de recolha de águas pluviais separados, reservatórios de retenção e tratamento do “first flush”.</v>
      </c>
      <c r="D88" s="47">
        <f>_xlfn.XLOOKUP($B88,PPC!$D:$D,PPC!F:F,"N/A",0,1)</f>
        <v>0</v>
      </c>
      <c r="E88" s="47">
        <f>_xlfn.XLOOKUP($B88,PPC!$D:$D,PPC!G:G,"N/A",0,1)</f>
        <v>0</v>
      </c>
      <c r="F88" s="47">
        <f>_xlfn.XLOOKUP($B88,PPC!$D:$D,PPC!H:H,"N/A",0,1)</f>
        <v>0</v>
      </c>
      <c r="G88" s="47">
        <f>_xlfn.XLOOKUP($B88,PPC!$D:$D,PPC!I:I,"N/A",0,1)</f>
        <v>0</v>
      </c>
      <c r="H88" s="47">
        <f>_xlfn.XLOOKUP($B88,PPC!$D:$D,PPC!J:J,"N/A",0,1)</f>
        <v>0</v>
      </c>
      <c r="I88" s="47">
        <f>_xlfn.XLOOKUP($B88,PPC!$D:$D,PPC!K:K,"N/A",0,1)</f>
        <v>0</v>
      </c>
      <c r="J88" s="47">
        <f>_xlfn.XLOOKUP($B88,PPC!$D:$D,PPC!L:L,"N/A",0,1)</f>
        <v>0</v>
      </c>
      <c r="K88" s="47">
        <f>_xlfn.XLOOKUP($B88,PPC!$D:$D,PPC!M:M,"N/A",0,1)</f>
        <v>0</v>
      </c>
    </row>
    <row r="89" spans="1:11" ht="48">
      <c r="A89" s="38" t="s">
        <v>4114</v>
      </c>
      <c r="B89" s="47" t="str">
        <f>IFERROR(IFERROR(IFERROR(IFERROR(VLOOKUP(A89,'Climate mitigation'!$E$2:$L$102,8,FALSE),VLOOKUP(A89,'Climate adaptation'!$E$2:$N$107,10,FALSE)),VLOOKUP(A89,Water!$E$2:$M$7,9,FALSE)),VLOOKUP(A89,'Circular economy'!$E$2:$M$22,9,FALSE)),VLOOKUP(A89,Biodiversity!$E$2:$N$3,10,FALSE))</f>
        <v>The activity complies with the criteria set out in Appendix C to this Annex.</v>
      </c>
      <c r="C89" s="47" t="str">
        <f>_xlfn.XLOOKUP($B89,PPC!$D:$D,PPC!E:E,"N/A",0,1)</f>
        <v>A atividade cumpre os critérios estabelecidos no Apêndice C deste Anexo. Regulamento 2021/2139 (https://eur-lex.europa.eu/legal-content/PT/TXT/?uri=CELEX:32021R2139), p. 143</v>
      </c>
      <c r="D89" s="47">
        <f>_xlfn.XLOOKUP($B89,PPC!$D:$D,PPC!F:F,"N/A",0,1)</f>
        <v>0</v>
      </c>
      <c r="E89" s="47">
        <f>_xlfn.XLOOKUP($B89,PPC!$D:$D,PPC!G:G,"N/A",0,1)</f>
        <v>0</v>
      </c>
      <c r="F89" s="47">
        <f>_xlfn.XLOOKUP($B89,PPC!$D:$D,PPC!H:H,"N/A",0,1)</f>
        <v>0</v>
      </c>
      <c r="G89" s="47">
        <f>_xlfn.XLOOKUP($B89,PPC!$D:$D,PPC!I:I,"N/A",0,1)</f>
        <v>0</v>
      </c>
      <c r="H89" s="47">
        <f>_xlfn.XLOOKUP($B89,PPC!$D:$D,PPC!J:J,"N/A",0,1)</f>
        <v>0</v>
      </c>
      <c r="I89" s="47">
        <f>_xlfn.XLOOKUP($B89,PPC!$D:$D,PPC!K:K,"N/A",0,1)</f>
        <v>0</v>
      </c>
      <c r="J89" s="47">
        <f>_xlfn.XLOOKUP($B89,PPC!$D:$D,PPC!L:L,"N/A",0,1)</f>
        <v>0</v>
      </c>
      <c r="K89" s="47">
        <f>_xlfn.XLOOKUP($B89,PPC!$D:$D,PPC!M:M,"N/A",0,1)</f>
        <v>0</v>
      </c>
    </row>
    <row r="90" spans="1:11" ht="72">
      <c r="A90" s="38" t="s">
        <v>4116</v>
      </c>
      <c r="B90" s="47" t="str">
        <f>IFERROR(IFERROR(IFERROR(IFERROR(VLOOKUP(A90,'Climate mitigation'!$E$2:$L$102,8,FALSE),VLOOKUP(A90,'Climate adaptation'!$E$2:$N$107,10,FALSE)),VLOOKUP(A90,Water!$E$2:$M$7,9,FALSE)),VLOOKUP(A90,'Circular economy'!$E$2:$M$22,9,FALSE)),VLOOKUP(A90,Biodiversity!$E$2:$N$3,10,FALSE))</f>
        <v>Discharges to receiving waters meet the requirements laid down in Directive 91/271/EEC or as required by national provisions stating maximum permissible pollutant levels from discharges to receiving waters. Measures have been implemented to avoid and mitigate harmful storm water overflows from the waste water collection system, which may include nature-based solutions, separate storm water collection systems, retention tanks and treatment of the first flush. Sewage sludge is used in accordance with Council Directive 86/278/EEC(9)Council Directive 86/278/EEC of 12 June 1986 on the protection of the environment, and in particular of the soil, when sewage sludge is used in agriculture (OJ L 181, 4.7.1986, p. 6). or as required by national law relating to the spreading of sludge on the soil or any other application of sludge on and in the soil.</v>
      </c>
      <c r="C90" s="47" t="str">
        <f>_xlfn.XLOOKUP($B90,PPC!$D:$D,PPC!E:E,"N/A",0,1)</f>
        <v>Os efluentes descarregados para as águas recetoras cumprem os requisitos estabelecidos na Diretiva 91/271/CEE ou, quando aplicável, os previstos na legislação nacional relativa aos níveis máximos permissíveis de poluentes provenientes de descargas para águas recetoras.</v>
      </c>
      <c r="D90" s="47" t="str">
        <f>_xlfn.XLOOKUP($B90,PPC!$D:$D,PPC!F:F,"N/A",0,1)</f>
        <v>Foram implementadas medidas para evitar e mitigar transbordamentos prejudiciais de águas pluviais do sistema de recolha de águas residuais, podendo estas incluir soluções baseadas na natureza, sistemas de recolha de águas pluviais separados, reservatórios de retenção e tratamento do “first flush”.</v>
      </c>
      <c r="E90" s="47" t="str">
        <f>_xlfn.XLOOKUP($B90,PPC!$D:$D,PPC!G:G,"N/A",0,1)</f>
        <v>Os lamas de depuração são utilizados em conformidade com a Diretiva do Conselho 86/278/CEE ou, quando aplicável, com a legislação nacional relativa à aplicação de lamas no solo ou a qualquer outra utilização de lamas no e sobre o solo.</v>
      </c>
      <c r="F90" s="47">
        <f>_xlfn.XLOOKUP($B90,PPC!$D:$D,PPC!H:H,"N/A",0,1)</f>
        <v>0</v>
      </c>
      <c r="G90" s="47">
        <f>_xlfn.XLOOKUP($B90,PPC!$D:$D,PPC!I:I,"N/A",0,1)</f>
        <v>0</v>
      </c>
      <c r="H90" s="47">
        <f>_xlfn.XLOOKUP($B90,PPC!$D:$D,PPC!J:J,"N/A",0,1)</f>
        <v>0</v>
      </c>
      <c r="I90" s="47">
        <f>_xlfn.XLOOKUP($B90,PPC!$D:$D,PPC!K:K,"N/A",0,1)</f>
        <v>0</v>
      </c>
      <c r="J90" s="47">
        <f>_xlfn.XLOOKUP($B90,PPC!$D:$D,PPC!L:L,"N/A",0,1)</f>
        <v>0</v>
      </c>
      <c r="K90" s="47">
        <f>_xlfn.XLOOKUP($B90,PPC!$D:$D,PPC!M:M,"N/A",0,1)</f>
        <v>0</v>
      </c>
    </row>
    <row r="91" spans="1:11" ht="84">
      <c r="A91" s="38" t="s">
        <v>4117</v>
      </c>
      <c r="B91" s="47" t="str">
        <f>IFERROR(IFERROR(IFERROR(IFERROR(VLOOKUP(A91,'Climate mitigation'!$E$2:$L$102,8,FALSE),VLOOKUP(A91,'Climate adaptation'!$E$2:$N$107,10,FALSE)),VLOOKUP(A91,Water!$E$2:$M$7,9,FALSE)),VLOOKUP(A91,'Circular economy'!$E$2:$M$22,9,FALSE)),VLOOKUP(A91,Biodiversity!$E$2:$N$3,10,FALSE))</f>
        <v>Depending on the origin of the received water and the different pollutant load, such as rainwater, rainfall run-offs from roofs, rainfall run-offs from roads, or stormwater, SUDS treat these waters before discharging or infiltrating the water into other environmental media.</v>
      </c>
      <c r="C91" s="47" t="str">
        <f>_xlfn.XLOOKUP($B91,PPC!$D:$D,PPC!E:E,"N/A",0,1)</f>
        <v>Dependendo da origem da água recebida e da carga poluente associada — como água da chuva, escoamentos pluviais de telhados, escoamentos pluviais de estradas ou águas pluviais urbanas — os sistemas de drenagem urbana sustentável (SUDS) tratam essas águas antes de descarregá-las ou de as infiltrar noutros meios ambientais.</v>
      </c>
      <c r="D91" s="47">
        <f>_xlfn.XLOOKUP($B91,PPC!$D:$D,PPC!F:F,"N/A",0,1)</f>
        <v>0</v>
      </c>
      <c r="E91" s="47">
        <f>_xlfn.XLOOKUP($B91,PPC!$D:$D,PPC!G:G,"N/A",0,1)</f>
        <v>0</v>
      </c>
      <c r="F91" s="47">
        <f>_xlfn.XLOOKUP($B91,PPC!$D:$D,PPC!H:H,"N/A",0,1)</f>
        <v>0</v>
      </c>
      <c r="G91" s="47">
        <f>_xlfn.XLOOKUP($B91,PPC!$D:$D,PPC!I:I,"N/A",0,1)</f>
        <v>0</v>
      </c>
      <c r="H91" s="47">
        <f>_xlfn.XLOOKUP($B91,PPC!$D:$D,PPC!J:J,"N/A",0,1)</f>
        <v>0</v>
      </c>
      <c r="I91" s="47">
        <f>_xlfn.XLOOKUP($B91,PPC!$D:$D,PPC!K:K,"N/A",0,1)</f>
        <v>0</v>
      </c>
      <c r="J91" s="47">
        <f>_xlfn.XLOOKUP($B91,PPC!$D:$D,PPC!L:L,"N/A",0,1)</f>
        <v>0</v>
      </c>
      <c r="K91" s="47">
        <f>_xlfn.XLOOKUP($B91,PPC!$D:$D,PPC!M:M,"N/A",0,1)</f>
        <v>0</v>
      </c>
    </row>
    <row r="92" spans="1:11" ht="144">
      <c r="A92" s="38" t="s">
        <v>4118</v>
      </c>
      <c r="B92" s="47" t="str">
        <f>IFERROR(IFERROR(IFERROR(IFERROR(VLOOKUP(A92,'Climate mitigation'!$E$2:$L$102,8,FALSE),VLOOKUP(A92,'Climate adaptation'!$E$2:$N$107,10,FALSE)),VLOOKUP(A92,Water!$E$2:$M$7,9,FALSE)),VLOOKUP(A92,'Circular economy'!$E$2:$M$22,9,FALSE)),VLOOKUP(A92,Biodiversity!$E$2:$N$3,10,FALSE))</f>
        <v>The use of pesticides is minimised and alternative approaches or techniques, which may include non-chemical alternatives to pesticides, are favoured, in accordance with Directive 2009/128/EC of the European Parliament and of the Council(18)Directive 2009/128/EC of the European Parliament and of the Council of 21 October 2009 establishing a framework for Community action to achieve the sustainable use of pesticides (OJ L 309, 24.11.2009, p. 71)., with exception of occasions where the use of pesticides is needed to control outbreaks of pest and diseases. The activity minimises the use of fertilisers and does not use manure.</v>
      </c>
      <c r="C92" s="47" t="str">
        <f>_xlfn.XLOOKUP($B92,PPC!$D:$D,PPC!E:E,"N/A",0,1)</f>
        <v>O uso de pesticidas é minimizado e são privilegiadas abordagens ou técnicas alternativas, que podem incluir alternativas não químicas aos pesticidas, em conformidade com a Diretiva 2009/128/CE do Parlamento Europeu e do Conselho(18)Diretiva 2009/128/CE do Parlamento Europeu e do Conselho de 21 de outubro de 2009 que estabelece um quadro para a ação comunitária visando alcançar o uso sustentável de pesticidas (JO L 309, 24.11.2009, p. 71)., exceto em situações em que o uso de pesticidas seja necessário para controlar surtos de pragas e doenças.</v>
      </c>
      <c r="D92" s="47" t="str">
        <f>_xlfn.XLOOKUP($B92,PPC!$D:$D,PPC!F:F,"N/A",0,1)</f>
        <v>A atividade minimiza a utilização de fertilizantes e não utiliza estrume.</v>
      </c>
      <c r="E92" s="47">
        <f>_xlfn.XLOOKUP($B92,PPC!$D:$D,PPC!G:G,"N/A",0,1)</f>
        <v>0</v>
      </c>
      <c r="F92" s="47">
        <f>_xlfn.XLOOKUP($B92,PPC!$D:$D,PPC!H:H,"N/A",0,1)</f>
        <v>0</v>
      </c>
      <c r="G92" s="47">
        <f>_xlfn.XLOOKUP($B92,PPC!$D:$D,PPC!I:I,"N/A",0,1)</f>
        <v>0</v>
      </c>
      <c r="H92" s="47">
        <f>_xlfn.XLOOKUP($B92,PPC!$D:$D,PPC!J:J,"N/A",0,1)</f>
        <v>0</v>
      </c>
      <c r="I92" s="47">
        <f>_xlfn.XLOOKUP($B92,PPC!$D:$D,PPC!K:K,"N/A",0,1)</f>
        <v>0</v>
      </c>
      <c r="J92" s="47">
        <f>_xlfn.XLOOKUP($B92,PPC!$D:$D,PPC!L:L,"N/A",0,1)</f>
        <v>0</v>
      </c>
      <c r="K92" s="47">
        <f>_xlfn.XLOOKUP($B92,PPC!$D:$D,PPC!M:M,"N/A",0,1)</f>
        <v>0</v>
      </c>
    </row>
    <row r="93" spans="1:11" ht="108">
      <c r="A93" s="38" t="s">
        <v>4119</v>
      </c>
      <c r="B93" s="47" t="str">
        <f>IFERROR(IFERROR(IFERROR(IFERROR(VLOOKUP(A93,'Climate mitigation'!$E$2:$L$102,8,FALSE),VLOOKUP(A93,'Climate adaptation'!$E$2:$N$107,10,FALSE)),VLOOKUP(A93,Water!$E$2:$M$7,9,FALSE)),VLOOKUP(A93,'Circular economy'!$E$2:$M$22,9,FALSE)),VLOOKUP(A93,Biodiversity!$E$2:$N$3,10,FALSE))</f>
        <v>The equipment used meets the requirements laid down in Directive 2009/125/EC of the European Parliament and of the Council(24)Directive 2009/125/EC of the European Parliament and of the Council of 21 October 2009 establishing a framework for the setting of ecodesign requirements for energy-related products (recast) (OJ L 285, 31.10.2009, p. 10). for servers and data storage products. The equipment used does not contain the restricted substances listed in Annex II to Directive 2011/65/EU of the European Parliament and of the Council(25)Directive 2011/65/EU of the European Parliament and of the Council of 8 June 2011 on the restriction of the use of certain hazardous substances in electrical and electronic equipment. (OJ L 174, 1.7.2011, p. 88)., except where the concentration values by weight in homogeneous materials do not exceed the maximum values listed in that Annex.</v>
      </c>
      <c r="C93" s="47" t="str">
        <f>_xlfn.XLOOKUP($B93,PPC!$D:$D,PPC!E:E,"N/A",0,1)</f>
        <v>O equipamento utilizado cumpre os requisitos estabelecidos na Diretiva 2009/125/CE do Parlamento Europeu e do Conselho(24)Diretiva 2009/125/CE do Parlamento Europeu e do Conselho de 21 de outubro de 2009 que estabelece um quadro para a definição de requisitos de ecodesign para produtos relacionados com a energia (revisão) (JO L 285, 31.10.2009, p. 10), aplicáveis a servidores e produtos de armazenamento de dados.</v>
      </c>
      <c r="D93" s="47" t="str">
        <f>_xlfn.XLOOKUP($B93,PPC!$D:$D,PPC!F:F,"N/A",0,1)</f>
        <v>O equipamento utilizado não contém as substâncias restritas listadas no Anexo II da Diretiva 2011/65/UE do Parlamento Europeu e do Conselho(25)Diretiva 2011/65/UE do Parlamento Europeu e do Conselho de 8 de junho de 2011 relativa à restrição do uso de certas substâncias perigosas em equipamentos elétricos e eletrónicos (JO L 174, 1.7.2011, p. 88), exceto quando os valores de concentração por peso em materiais homogéneos não excedam os valores máximos indicados nesse Anexo.</v>
      </c>
      <c r="E93" s="47">
        <f>_xlfn.XLOOKUP($B93,PPC!$D:$D,PPC!G:G,"N/A",0,1)</f>
        <v>0</v>
      </c>
      <c r="F93" s="47">
        <f>_xlfn.XLOOKUP($B93,PPC!$D:$D,PPC!H:H,"N/A",0,1)</f>
        <v>0</v>
      </c>
      <c r="G93" s="47">
        <f>_xlfn.XLOOKUP($B93,PPC!$D:$D,PPC!I:I,"N/A",0,1)</f>
        <v>0</v>
      </c>
      <c r="H93" s="47">
        <f>_xlfn.XLOOKUP($B93,PPC!$D:$D,PPC!J:J,"N/A",0,1)</f>
        <v>0</v>
      </c>
      <c r="I93" s="47">
        <f>_xlfn.XLOOKUP($B93,PPC!$D:$D,PPC!K:K,"N/A",0,1)</f>
        <v>0</v>
      </c>
      <c r="J93" s="47">
        <f>_xlfn.XLOOKUP($B93,PPC!$D:$D,PPC!L:L,"N/A",0,1)</f>
        <v>0</v>
      </c>
      <c r="K93" s="47">
        <f>_xlfn.XLOOKUP($B93,PPC!$D:$D,PPC!M:M,"N/A",0,1)</f>
        <v>0</v>
      </c>
    </row>
    <row r="94" spans="1:11" ht="409.6">
      <c r="A94" s="38" t="s">
        <v>1996</v>
      </c>
      <c r="B94" s="47" t="str">
        <f>IFERROR(IFERROR(IFERROR(IFERROR(VLOOKUP(A94,'Climate mitigation'!$E$2:$L$102,8,FALSE),VLOOKUP(A94,'Climate adaptation'!$E$2:$N$107,10,FALSE)),VLOOKUP(A94,Water!$E$2:$M$7,9,FALSE)),VLOOKUP(A94,'Circular economy'!$E$2:$M$22,9,FALSE)),VLOOKUP(A94,Biodiversity!$E$2:$N$3,10,FALSE))</f>
        <v>The activity complies with criteria set out in Appendix C to this Annex. For the products manufactured from plastic materials in primary form, emissions from the manufacturing of those plastic materials are within or lower than the emission levels associated with the best available techniques (BAT-AEL) ranges set out in the relevant best available techniques (BAT) conclusions, including: the best available techniques (BAT) conclusions for common waste water and waste gas treatment/management systems in the chemical sector(13)Commission Implementing Decision (EU) 2016/902 of 30 May 2016 establishing best available techniques (BAT) conclusions, under Directive 2010/75/EU of the European Parliament and of the Council, for common waste water and waste gas treatment/management systems in the chemical sector (OJ L 152, 9.6.2016, p. 23)., for emissions to water where relevant emission thresholds apply; the best available techniques (BAT) conclusions for common waste gas management and treatment systems in the chemical sector(14)Commission Implementing Decision (EU) 2022/2427 of 6 December 2022 establishing the best available techniques (BAT) conclusions, under Directive 2010/75/EU of the European Parliament and of the Council on industrial emissions, for common waste gas management and treatment systems in the chemical sector (OJ L 318, 12.12.2022, p. 157). for emissions to air of new installations (or for existing installations within 4 years of the BATC publication) where relevant conditions apply; the Best Available Techniques Reference Document (BREF) for the Production of Polymers(15)Best Available Techniques (BAT) Reference Document for the Production of Polymers (version of [adoption date]: https://eippcb.jrc.ec.europa.eu/sites/default/files/2019-11/pol_bref_0807.pdf) for the production processes under conditions not covered by the BATC mentioned above; the Best Available Techniques Reference Document (BREF) for the Large Volume Inorganic Chemicals – Solids and Others industry(16)Best Available Techniques (BAT) Reference Document for the Large Volumes Inorganic Chemicals- Solids and Others industry, (version of [adoption date]: https://eippcb.jrc.ec.europa.eu/sites/default/files/2019-11/lvic-s_bref_0907.pdf).; the Best Available Techniques Reference Document (BREF) for the manufacture of Large Volume Inorganic Chemicals - Ammonia, Acids and Fertilisers(17)Best Available Techniques (BAT) Reference Document for the manufacture of Large Volume Inorganic Chemicals - Ammonia, Acids and Fertilisers (version of [adoption date]: https://eippcb.jrc.ec.europa.eu/sites/default/files/2019-11/lvic_aaf.pdf).; the Best Available Techniques Reference Document (BREF) for Manufacture of Organic Fine Chemicals(18)The Best Available Techniques Reference Document (BREF) for Manufacture of Organic Fine Chemicals (version of [adoption date]: https://eippcb.jrc.ec.europa.eu/sites/default/files/2019-11/ofc_bref_0806.pdf).; the Best Available Techniques Reference Document (BREF) for the production of speciality inorganic chemicals (SIC)(19)The Best Available Techniques Reference Document (BREF) for the production of speciality inorganic chemicals (SIC), (version of [adoption date]: https://eippcb.jrc.ec.europa.eu/reference/production-speciality-inorganic-chemicals).. No significant cross-media effects occur.</v>
      </c>
      <c r="C94" s="47" t="str">
        <f>_xlfn.XLOOKUP($B94,PPC!$D:$D,PPC!E:E,"N/A",0,1)</f>
        <v>A atividade cumpre os critérios estabelecidos no Apêndice C deste Anexo. Regulamento 2021/2139 (https://eur-lex.europa.eu/legal-content/PT/TXT/?uri=CELEX:32021R2139), p. 143</v>
      </c>
      <c r="D94" s="47" t="str">
        <f>_xlfn.XLOOKUP($B94,PPC!$D:$D,PPC!F:F,"N/A",0,1)</f>
        <v>Para os produtos fabricados a partir de materiais plásticos em forma primária, as emissões provenientes da produção desses materiais plásticos estão dentro ou abaixo dos níveis de emissão associados às faixas de melhores técnicas disponíveis (BAT-AEL) definidas nas conclusões mais relevantes de melhores técnicas disponíveis (BAT), incluindo:
as conclusões de melhores técnicas disponíveis (BAT) para sistemas comuns de tratamento/gestão de águas residuais e gases residuais no setor químico(13)Decisão de Execução da Comissão (UE) 2016/902 de 30 de maio de 2016 que estabelece as conclusões de melhores técnicas disponíveis (BAT), ao abrigo da Diretiva 2010/75/UE do Parlamento Europeu e do Conselho, para sistemas comuns de tratamento/gestão de águas residuais e gases residuais no setor químico (JO L 152, 9.6.2016, p. 23), para emissões para água, quando se aplicam os limites relevantes;
as conclusões de melhores técnicas disponíveis (BAT) para sistemas comuns de gestão e tratamento de gases residuais no setor químico(14)Decisão de Execução da Comissão (UE) 2022/2427 de 6 de dezembro de 2022 que estabelece as conclusões de melhores técnicas disponíveis (BAT), ao abrigo da Diretiva 2010/75/UE do Parlamento Europeu e do Conselho sobre emissões industriais, para sistemas comuns de gestão e tratamento de gases residuais no setor químico (JO L 318, 12.12.2022, p. 157), para emissões para o ar de novas instalações (ou para instalações existentes no prazo de 4 anos após a publicação das BATC), quando se aplicam as condições relevantes;
o Documento de Referência de Melhores Técnicas Disponíveis (BREF) para a Produção de Polímeros(15)Documento de Referência de Melhores Técnicas Disponíveis (BREF) para a Produção de Polímeros (versão de [data de adoção]: https://eippcb.jrc.ec.europa.eu/sites/default/files/2019-11/pol_bref_0807.pdf
), para processos de produção em condições não abrangidas pelas BATC mencionadas acima;
o Documento de Referência de Melhores Técnicas Disponíveis (BREF) para a Indústria de Produtos Inorgânicos em Grande Volume – Sólidos e Outros(16)Documento de Referência de Melhores Técnicas Disponíveis (BREF) para a Indústria de Produtos Inorgânicos em Grande Volume – Sólidos e Outros (versão de [data de adoção]: https://eippcb.jrc.ec.europa.eu/sites/default/files/2019-11/lvic-s_bref_0907.pdf
);
o Documento de Referência de Melhores Técnicas Disponíveis (BREF) para a fabricação de Produtos Inorgânicos em Grande Volume – Amónia, Ácidos e Fertilizantes(17)Documento de Referência de Melhores Técnicas Disponíveis (BREF) para a fabricação de Produtos Inorgânicos em Grande Volume – Amónia, Ácidos e Fertilizantes (versão de [data de adoção]: https://eippcb.jrc.ec.europa.eu/sites/default/files/2019-11/lvic_aaf.pdf
);
o Documento de Referência de Melhores Técnicas Disponíveis (BREF) para a Fabricação de Produtos Químicos Orgânicos de Precisão(18)Documento de Referência de Melhores Técnicas Disponíveis (BREF) para a Fabricação de Produtos Químicos Orgânicos de Precisão (versão de [data de adoção]: https://eippcb.jrc.ec.europa.eu/sites/default/files/2019-11/ofc_bref_0806.pdf
);
o Documento de Referência de Melhores Técnicas Disponíveis (BREF) para a produção de produtos químicos inorgânicos especializados (SIC)(19)Documento de Referência de Melhores Técnicas Disponíveis (BREF) para a produção de produtos químicos inorgânicos especializados (SIC) (versão de [data de adoção]: https://eippcb.jrc.ec.europa.eu/reference/production-speciality-inorganic-chemicals
).</v>
      </c>
      <c r="E94" s="47" t="str">
        <f>_xlfn.XLOOKUP($B94,PPC!$D:$D,PPC!G:G,"N/A",0,1)</f>
        <v>Não ocorrem efeitos cruzados significativos entre os diferentes meios.</v>
      </c>
      <c r="F94" s="47">
        <f>_xlfn.XLOOKUP($B94,PPC!$D:$D,PPC!H:H,"N/A",0,1)</f>
        <v>0</v>
      </c>
      <c r="G94" s="47">
        <f>_xlfn.XLOOKUP($B94,PPC!$D:$D,PPC!I:I,"N/A",0,1)</f>
        <v>0</v>
      </c>
      <c r="H94" s="47">
        <f>_xlfn.XLOOKUP($B94,PPC!$D:$D,PPC!J:J,"N/A",0,1)</f>
        <v>0</v>
      </c>
      <c r="I94" s="47">
        <f>_xlfn.XLOOKUP($B94,PPC!$D:$D,PPC!K:K,"N/A",0,1)</f>
        <v>0</v>
      </c>
      <c r="J94" s="47">
        <f>_xlfn.XLOOKUP($B94,PPC!$D:$D,PPC!L:L,"N/A",0,1)</f>
        <v>0</v>
      </c>
      <c r="K94" s="47">
        <f>_xlfn.XLOOKUP($B94,PPC!$D:$D,PPC!M:M,"N/A",0,1)</f>
        <v>0</v>
      </c>
    </row>
    <row r="95" spans="1:11" ht="60">
      <c r="A95" s="38" t="s">
        <v>4120</v>
      </c>
      <c r="B95" s="47" t="str">
        <f>IFERROR(IFERROR(IFERROR(IFERROR(VLOOKUP(A95,'Climate mitigation'!$E$2:$L$102,8,FALSE),VLOOKUP(A95,'Climate adaptation'!$E$2:$N$107,10,FALSE)),VLOOKUP(A95,Water!$E$2:$M$7,9,FALSE)),VLOOKUP(A95,'Circular economy'!$E$2:$M$22,9,FALSE)),VLOOKUP(A95,Biodiversity!$E$2:$N$3,10,FALSE))</f>
        <v>The activity complies with criteria set out in Appendix C to this Annex. For manufacturing of portable batteries, batteries comply with the applicable sustainability rules on the placing on the market of batteries in the Union, including restrictions on the use of hazardous substances in batteries, including Regulation (EC) No 1907/2006 and Directive 2006/66/EC of the European Parliament and of the Council(37)Directive 2006/66/EC of the European Parliament and of the Council of 6 September 2006 on batteries and accumulators and waste batteries and accumulators and repealing Directive 91/157/EEC (OJ L 266, 26.9.2006, p. 1)..</v>
      </c>
      <c r="C95" s="47" t="str">
        <f>_xlfn.XLOOKUP($B95,PPC!$D:$D,PPC!E:E,"N/A",0,1)</f>
        <v>A atividade cumpre os critérios estabelecidos no Apêndice C deste Anexo. Regulamento 2021/2139 (https://eur-lex.europa.eu/legal-content/PT/TXT/?uri=CELEX:32021R2139), p. 143</v>
      </c>
      <c r="D95" s="47" t="str">
        <f>_xlfn.XLOOKUP($B95,PPC!$D:$D,PPC!F:F,"N/A",0,1)</f>
        <v>No fabrico de baterias portáteis, as baterias cumprem as regras de sustentabilidade aplicáveis à sua colocação no mercado na União Europeia, incluindo restrições quanto à utilização de substâncias perigosas em baterias, nomeadamente o Regulamento (CE) n.º 1907/2006 e a Diretiva 2006/66/CE do Parlamento Europeu e do Conselho(37)Diretiva 2006/66/CE do Parlamento Europeu e do Conselho, de 6 de setembro de 2006, relativa a pilhas e acumuladores e a pilhas e acumuladores em fim de vida, e que revoga a Diretiva 91/157/CEE (JO L 266, 26.9.2006, p. 1).</v>
      </c>
      <c r="E95" s="47">
        <f>_xlfn.XLOOKUP($B95,PPC!$D:$D,PPC!G:G,"N/A",0,1)</f>
        <v>0</v>
      </c>
      <c r="F95" s="47">
        <f>_xlfn.XLOOKUP($B95,PPC!$D:$D,PPC!H:H,"N/A",0,1)</f>
        <v>0</v>
      </c>
      <c r="G95" s="47">
        <f>_xlfn.XLOOKUP($B95,PPC!$D:$D,PPC!I:I,"N/A",0,1)</f>
        <v>0</v>
      </c>
      <c r="H95" s="47">
        <f>_xlfn.XLOOKUP($B95,PPC!$D:$D,PPC!J:J,"N/A",0,1)</f>
        <v>0</v>
      </c>
      <c r="I95" s="47">
        <f>_xlfn.XLOOKUP($B95,PPC!$D:$D,PPC!K:K,"N/A",0,1)</f>
        <v>0</v>
      </c>
      <c r="J95" s="47">
        <f>_xlfn.XLOOKUP($B95,PPC!$D:$D,PPC!L:L,"N/A",0,1)</f>
        <v>0</v>
      </c>
      <c r="K95" s="47">
        <f>_xlfn.XLOOKUP($B95,PPC!$D:$D,PPC!M:M,"N/A",0,1)</f>
        <v>0</v>
      </c>
    </row>
    <row r="96" spans="1:11" ht="60">
      <c r="A96" s="38" t="s">
        <v>4121</v>
      </c>
      <c r="B96" s="47" t="str">
        <f>IFERROR(IFERROR(IFERROR(IFERROR(VLOOKUP(A96,'Climate mitigation'!$E$2:$L$102,8,FALSE),VLOOKUP(A96,'Climate adaptation'!$E$2:$N$107,10,FALSE)),VLOOKUP(A96,Water!$E$2:$M$7,9,FALSE)),VLOOKUP(A96,'Circular economy'!$E$2:$M$22,9,FALSE)),VLOOKUP(A96,Biodiversity!$E$2:$N$3,10,FALSE))</f>
        <v>Key performance parameters, including a mass balance for phosphorus pentoxide (P2O5) and key environmental parameters in relation to the identity and quantity of emissions and waste streams generated, are monitored.</v>
      </c>
      <c r="C96" s="47" t="str">
        <f>_xlfn.XLOOKUP($B96,PPC!$D:$D,PPC!E:E,"N/A",0,1)</f>
        <v>Os principais parâmetros de desempenho, incluindo um balanço de massa para o pentóxido de fósforo (P₂O₅) e os principais parâmetros ambientais relativos à identidade e quantidade de emissões e fluxos de resíduos gerados, são monitorizados.</v>
      </c>
      <c r="D96" s="47">
        <f>_xlfn.XLOOKUP($B96,PPC!$D:$D,PPC!F:F,"N/A",0,1)</f>
        <v>0</v>
      </c>
      <c r="E96" s="47">
        <f>_xlfn.XLOOKUP($B96,PPC!$D:$D,PPC!G:G,"N/A",0,1)</f>
        <v>0</v>
      </c>
      <c r="F96" s="47">
        <f>_xlfn.XLOOKUP($B96,PPC!$D:$D,PPC!H:H,"N/A",0,1)</f>
        <v>0</v>
      </c>
      <c r="G96" s="47">
        <f>_xlfn.XLOOKUP($B96,PPC!$D:$D,PPC!I:I,"N/A",0,1)</f>
        <v>0</v>
      </c>
      <c r="H96" s="47">
        <f>_xlfn.XLOOKUP($B96,PPC!$D:$D,PPC!J:J,"N/A",0,1)</f>
        <v>0</v>
      </c>
      <c r="I96" s="47">
        <f>_xlfn.XLOOKUP($B96,PPC!$D:$D,PPC!K:K,"N/A",0,1)</f>
        <v>0</v>
      </c>
      <c r="J96" s="47">
        <f>_xlfn.XLOOKUP($B96,PPC!$D:$D,PPC!L:L,"N/A",0,1)</f>
        <v>0</v>
      </c>
      <c r="K96" s="47">
        <f>_xlfn.XLOOKUP($B96,PPC!$D:$D,PPC!M:M,"N/A",0,1)</f>
        <v>0</v>
      </c>
    </row>
    <row r="97" spans="1:11" ht="48">
      <c r="A97" s="38" t="s">
        <v>4122</v>
      </c>
      <c r="B97" s="47" t="str">
        <f>IFERROR(IFERROR(IFERROR(IFERROR(VLOOKUP(A97,'Climate mitigation'!$E$2:$L$102,8,FALSE),VLOOKUP(A97,'Climate adaptation'!$E$2:$N$107,10,FALSE)),VLOOKUP(A97,Water!$E$2:$M$7,9,FALSE)),VLOOKUP(A97,'Circular economy'!$E$2:$M$22,9,FALSE)),VLOOKUP(A97,Biodiversity!$E$2:$N$3,10,FALSE))</f>
        <v>For the uses prescribed in the EU Regulation (EU) 2020/741, the activity complies with that Regulation or with applicable national legislation where it is stricter. Aquifer recharge and infiltration of surface runoff waters comply with the Directive 2006/118/EC or with applicable national legislation where it is stricter.</v>
      </c>
      <c r="C97" s="47" t="str">
        <f>_xlfn.XLOOKUP($B97,PPC!$D:$D,PPC!E:E,"N/A",0,1)</f>
        <v>Para os usos previstos no Regulamento (UE) 2020/741, a atividade cumpre esse Regulamento ou a legislação nacional aplicável quando esta for mais restritiva.</v>
      </c>
      <c r="D97" s="47" t="str">
        <f>_xlfn.XLOOKUP($B97,PPC!$D:$D,PPC!F:F,"N/A",0,1)</f>
        <v>A recarga de aquíferos e a infiltração de águas de enxurrada de superfície cumprem a Diretiva 2006/118/CE ou a legislação nacional aplicável quando esta for mais restritiva.</v>
      </c>
      <c r="E97" s="47">
        <f>_xlfn.XLOOKUP($B97,PPC!$D:$D,PPC!G:G,"N/A",0,1)</f>
        <v>0</v>
      </c>
      <c r="F97" s="47">
        <f>_xlfn.XLOOKUP($B97,PPC!$D:$D,PPC!H:H,"N/A",0,1)</f>
        <v>0</v>
      </c>
      <c r="G97" s="47">
        <f>_xlfn.XLOOKUP($B97,PPC!$D:$D,PPC!I:I,"N/A",0,1)</f>
        <v>0</v>
      </c>
      <c r="H97" s="47">
        <f>_xlfn.XLOOKUP($B97,PPC!$D:$D,PPC!J:J,"N/A",0,1)</f>
        <v>0</v>
      </c>
      <c r="I97" s="47">
        <f>_xlfn.XLOOKUP($B97,PPC!$D:$D,PPC!K:K,"N/A",0,1)</f>
        <v>0</v>
      </c>
      <c r="J97" s="47">
        <f>_xlfn.XLOOKUP($B97,PPC!$D:$D,PPC!L:L,"N/A",0,1)</f>
        <v>0</v>
      </c>
      <c r="K97" s="47">
        <f>_xlfn.XLOOKUP($B97,PPC!$D:$D,PPC!M:M,"N/A",0,1)</f>
        <v>0</v>
      </c>
    </row>
    <row r="98" spans="1:11" ht="168">
      <c r="A98" s="38" t="s">
        <v>4123</v>
      </c>
      <c r="B98" s="47" t="str">
        <f>IFERROR(IFERROR(IFERROR(IFERROR(VLOOKUP(A98,'Climate mitigation'!$E$2:$L$102,8,FALSE),VLOOKUP(A98,'Climate adaptation'!$E$2:$N$107,10,FALSE)),VLOOKUP(A98,Water!$E$2:$M$7,9,FALSE)),VLOOKUP(A98,'Circular economy'!$E$2:$M$22,9,FALSE)),VLOOKUP(A98,Biodiversity!$E$2:$N$3,10,FALSE))</f>
        <v>1. The activity utilises waste collection vehicles which conform to at least EURO V standards(49)In accordance with Regulation (EU) 2018/858 of the European Parliament and of the Council of 30 May 2018 on the approval and market surveillance of motor vehicles and their trailers, and of systems, components and separate technical units intended for such vehicles, amending Regulations (EC) No 715/2007 and (EC) No 595/2009 and repealing Directive 2007/46/EC (OJ L 151, 14.6.2018, p. 1).. 2. Hazardous waste is collected separately from non-hazardous waste to prevent cross-contamination. Appropriate measures are taken to ensure that during separate collection and transport, hazardous waste is not mixed either with other categories of hazardous waste or with other waste, substances or materials. Mixing includes the dilution of hazardous substances. 3. Proper collection and handling prevent leakage of hazardous waste during collection, transport, storage and delivery to the treatment facility permitted to treat hazardous waste. 4. Hazardous waste is packaged and labelled in accordance with the international and Union standards in force in the course of collection, transport and temporary storage. 5. The operator collecting hazardous waste complies with record-keeping obligations,  including as regards quantity, nature, origin,  destination, frequency of collection, mode of transport and treatment method, set out in applicable Union and national legislation 6. For waste from electrical and electronic equipment (WEEE): the main categories of end-of-life Electrical and Electronic Equipment (EEE) set out in Annex III to Directive 2012/19/EU are collected separately; collection and transport preserve the integrity of WEEE and prevent the leakage of hazardous substances, such as ozone-depleting substances, fluorinated greenhouse gases or mercury contained in fluorescent lamps. 7. A management system is set up by the collection and logistics operator to manage environmental, health and safety risks.</v>
      </c>
      <c r="C98" s="47" t="str">
        <f>_xlfn.XLOOKUP($B98,PPC!$D:$D,PPC!E:E,"N/A",0,1)</f>
        <v>A atividade utiliza veículos de recolha de resíduos que cumprem, pelo menos, as normas EURO V.</v>
      </c>
      <c r="D98" s="47" t="str">
        <f>_xlfn.XLOOKUP($B98,PPC!$D:$D,PPC!F:F,"N/A",0,1)</f>
        <v>Os resíduos perigosos são recolhidos separadamente dos resíduos não perigosos para evitar contaminação cruzada.</v>
      </c>
      <c r="E98" s="47" t="str">
        <f>_xlfn.XLOOKUP($B98,PPC!$D:$D,PPC!G:G,"N/A",0,1)</f>
        <v>São tomadas medidas adequadas para assegurar que, durante a recolha e transporte separados, os resíduos perigosos não sejam misturados com outras categorias de resíduos perigosos nem com outros resíduos, substâncias ou materiais.</v>
      </c>
      <c r="F98" s="47" t="str">
        <f>_xlfn.XLOOKUP($B98,PPC!$D:$D,PPC!H:H,"N/A",0,1)</f>
        <v>A mistura inclui a diluição de substâncias perigosas.</v>
      </c>
      <c r="G98" s="47" t="str">
        <f>_xlfn.XLOOKUP($B98,PPC!$D:$D,PPC!I:I,"N/A",0,1)</f>
        <v>A recolha e manuseamento corretos previnem fugas de resíduos perigosos durante a recolha, transporte, armazenamento e entrega à instalação de tratamento autorizada a tratar resíduos perigosos.</v>
      </c>
      <c r="H98" s="47" t="str">
        <f>_xlfn.XLOOKUP($B98,PPC!$D:$D,PPC!J:J,"N/A",0,1)</f>
        <v>Os resíduos perigosos são embalados e etiquetados de acordo com as normas internacionais e da União Europeia em vigor durante a recolha, transporte e armazenamento temporário.</v>
      </c>
      <c r="I98" s="47" t="str">
        <f>_xlfn.XLOOKUP($B98,PPC!$D:$D,PPC!K:K,"N/A",0,1)</f>
        <v>O operador que recolhe resíduos perigosos cumpre as obrigações de registo, incluindo quanto à quantidade, natureza, origem, destino, frequência de recolha, modo de transporte e método de tratamento, conforme estabelecido na legislação nacional e da União Europeia aplicável.</v>
      </c>
      <c r="J98" s="47" t="str">
        <f>_xlfn.XLOOKUP($B98,PPC!$D:$D,PPC!L:L,"N/A",0,1)</f>
        <v>Para resíduos de equipamentos elétricos e eletrónicos (REEE): as principais categorias de equipamentos elétricos e eletrónicos em fim de vida, definidas no Anexo III da Diretiva 2012/19/UE, são recolhidas separadamente; a recolha e transporte preservam a integridade dos REEE e evitam a libertação de substâncias perigosas, como substâncias destruidoras da camada de ozono, gases fluorados com efeito de estufa ou mercúrio contido em lâmpadas fluorescentes.</v>
      </c>
      <c r="K98" s="47" t="str">
        <f>_xlfn.XLOOKUP($B98,PPC!$D:$D,PPC!M:M,"N/A",0,1)</f>
        <v>É implementado um sistema de gestão pelo operador de recolha e logística para gerir os riscos ambientais, de saúde e segurança.</v>
      </c>
    </row>
    <row r="99" spans="1:11" ht="60">
      <c r="A99" s="38" t="s">
        <v>4124</v>
      </c>
      <c r="B99" s="47" t="str">
        <f>IFERROR(IFERROR(IFERROR(IFERROR(VLOOKUP(A99,'Climate mitigation'!$E$2:$L$102,8,FALSE),VLOOKUP(A99,'Climate adaptation'!$E$2:$N$107,10,FALSE)),VLOOKUP(A99,Water!$E$2:$M$7,9,FALSE)),VLOOKUP(A99,'Circular economy'!$E$2:$M$22,9,FALSE)),VLOOKUP(A99,Biodiversity!$E$2:$N$3,10,FALSE))</f>
        <v>All substances, and mixtures recovered comply with the applicable relevant legislation, such as Regulation (EC) No 1907/2006, Regulation (EU) 2019/1021, Regulation (EC) No 1272/2008 and Directive 2008/98/EC. The activity deploys relevant techniques for pollution prevention and control, as set out in the best available techniques (BAT) conclusions for waste treatment(56)Implementing Decision (EU) 2018/1147.. The activity meets the relevant associated emission limits (BAT-AELs).</v>
      </c>
      <c r="C99" s="47" t="str">
        <f>_xlfn.XLOOKUP($B99,PPC!$D:$D,PPC!E:E,"N/A",0,1)</f>
        <v>Todas as substâncias e misturas recuperadas cumprem a legislação aplicável e relevante, nomeadamente o Regulamento (CE) n.º 1907/2006, o Regulamento (UE) 2019/1021, o Regulamento (CE) n.º 1272/2008 e a Diretiva 2008/98/CE.</v>
      </c>
      <c r="D99" s="47" t="str">
        <f>_xlfn.XLOOKUP($B99,PPC!$D:$D,PPC!F:F,"N/A",0,1)</f>
        <v>A atividade aplica técnicas relevantes de prevenção e controlo da poluição, conforme estabelecido nas conclusões sobre as melhores técnicas disponíveis (BAT) para o tratamento de resíduos(56)Implementing Decision (UE) 2018/1147.</v>
      </c>
      <c r="E99" s="47" t="str">
        <f>_xlfn.XLOOKUP($B99,PPC!$D:$D,PPC!G:G,"N/A",0,1)</f>
        <v>A atividade cumpre os limites de emissão associados (BAT-AELs).</v>
      </c>
      <c r="F99" s="47">
        <f>_xlfn.XLOOKUP($B99,PPC!$D:$D,PPC!H:H,"N/A",0,1)</f>
        <v>0</v>
      </c>
      <c r="G99" s="47">
        <f>_xlfn.XLOOKUP($B99,PPC!$D:$D,PPC!I:I,"N/A",0,1)</f>
        <v>0</v>
      </c>
      <c r="H99" s="47">
        <f>_xlfn.XLOOKUP($B99,PPC!$D:$D,PPC!J:J,"N/A",0,1)</f>
        <v>0</v>
      </c>
      <c r="I99" s="47">
        <f>_xlfn.XLOOKUP($B99,PPC!$D:$D,PPC!K:K,"N/A",0,1)</f>
        <v>0</v>
      </c>
      <c r="J99" s="47">
        <f>_xlfn.XLOOKUP($B99,PPC!$D:$D,PPC!L:L,"N/A",0,1)</f>
        <v>0</v>
      </c>
      <c r="K99" s="47">
        <f>_xlfn.XLOOKUP($B99,PPC!$D:$D,PPC!M:M,"N/A",0,1)</f>
        <v>0</v>
      </c>
    </row>
    <row r="100" spans="1:11" ht="144">
      <c r="A100" s="38" t="s">
        <v>4125</v>
      </c>
      <c r="B100" s="47" t="str">
        <f>IFERROR(IFERROR(IFERROR(IFERROR(VLOOKUP(A100,'Climate mitigation'!$E$2:$L$102,8,FALSE),VLOOKUP(A100,'Climate adaptation'!$E$2:$N$107,10,FALSE)),VLOOKUP(A100,Water!$E$2:$M$7,9,FALSE)),VLOOKUP(A100,'Circular economy'!$E$2:$M$22,9,FALSE)),VLOOKUP(A100,Biodiversity!$E$2:$N$3,10,FALSE))</f>
        <v>For anaerobic digestion plants treating over 100 tonnes per day and for composting plants treating over 75 tonnes per day, the activity complies with best available techniques (BAT) conclusions for waste treatment(58)Implementing Decision (EU) 2018/1147. or equal or stricter national regulation, in order to reduce emissions to air and to improve the overall environmental performance as well as to select the waste input and to monitor or control the key waste and process parameters. Emissions to air and water are within or lower than the emission levels associated with the best available techniques (BAT-AEL) ranges set for, respectively, anaerobic and aerobic treatment of waste in the latest relevant best available techniques (BAT) conclusions, including the best available techniques (BAT) conclusions for waste treatment(59)Implementing Decision (EU) 2018/1147.. For anaerobic digestion, the nitrogen content of the digestate used as fertilisers or soil improver is communicated to the buyer or the entity in charge of taking off the digestate, either in compliance with Regulation (EU) 2019/1009, or with tolerance level ± 25%. .</v>
      </c>
      <c r="C100" s="47" t="str">
        <f>_xlfn.XLOOKUP($B100,PPC!$D:$D,PPC!E:E,"N/A",0,1)</f>
        <v>Para instalações de digestão anaeróbia com tratamento superior a 100 toneladas por dia e para instalações de compostagem com tratamento superior a 75 toneladas por dia, a atividade cumpre as conclusões sobre as melhores técnicas disponíveis (BAT) para o tratamento de resíduos(58)Implementing Decision (UE) 2018/1147 ou regulamento nacional equivalente ou mais rigoroso, de forma a reduzir as emissões para o ar, melhorar o desempenho ambiental global, selecionar a entrada de resíduos e monitorizar ou controlar os principais parâmetros de resíduos e do processo.</v>
      </c>
      <c r="D100" s="47" t="str">
        <f>_xlfn.XLOOKUP($B100,PPC!$D:$D,PPC!F:F,"N/A",0,1)</f>
        <v>As emissões para o ar e para a água encontram-se dentro ou abaixo dos níveis de emissão associados aos intervalos das melhores técnicas disponíveis (BAT-AEL) definidos, respetivamente, para o tratamento anaeróbio e aeróbio de resíduos nas mais recentes conclusões relevantes sobre as melhores técnicas disponíveis (BAT), incluindo as conclusões sobre as melhores técnicas disponíveis (BAT) para o tratamento de resíduos(59)Implementing Decision (UE) 2018/1147.</v>
      </c>
      <c r="E100" s="47" t="str">
        <f>_xlfn.XLOOKUP($B100,PPC!$D:$D,PPC!G:G,"N/A",0,1)</f>
        <v>No caso da digestão anaeróbia, o teor de azoto do digestato utilizado como fertilizante ou melhorador do solo é comunicado ao comprador ou à entidade responsável pela recolha do digestato, em conformidade com o Regulamento (UE) 2019/1009 ou com um nível de tolerância de ±25 %.</v>
      </c>
      <c r="F100" s="47">
        <f>_xlfn.XLOOKUP($B100,PPC!$D:$D,PPC!H:H,"N/A",0,1)</f>
        <v>0</v>
      </c>
      <c r="G100" s="47">
        <f>_xlfn.XLOOKUP($B100,PPC!$D:$D,PPC!I:I,"N/A",0,1)</f>
        <v>0</v>
      </c>
      <c r="H100" s="47">
        <f>_xlfn.XLOOKUP($B100,PPC!$D:$D,PPC!J:J,"N/A",0,1)</f>
        <v>0</v>
      </c>
      <c r="I100" s="47">
        <f>_xlfn.XLOOKUP($B100,PPC!$D:$D,PPC!K:K,"N/A",0,1)</f>
        <v>0</v>
      </c>
      <c r="J100" s="47">
        <f>_xlfn.XLOOKUP($B100,PPC!$D:$D,PPC!L:L,"N/A",0,1)</f>
        <v>0</v>
      </c>
      <c r="K100" s="47">
        <f>_xlfn.XLOOKUP($B100,PPC!$D:$D,PPC!M:M,"N/A",0,1)</f>
        <v>0</v>
      </c>
    </row>
    <row r="101" spans="1:11" ht="228">
      <c r="A101" s="38" t="s">
        <v>4126</v>
      </c>
      <c r="B101" s="47" t="str">
        <f>IFERROR(IFERROR(IFERROR(IFERROR(VLOOKUP(A101,'Climate mitigation'!$E$2:$L$102,8,FALSE),VLOOKUP(A101,'Climate adaptation'!$E$2:$N$107,10,FALSE)),VLOOKUP(A101,Water!$E$2:$M$7,9,FALSE)),VLOOKUP(A101,'Circular economy'!$E$2:$M$22,9,FALSE)),VLOOKUP(A101,Biodiversity!$E$2:$N$3,10,FALSE))</f>
        <v>1. The facility is equipped to manage and store safely and in an environmentally sound manner hazardous substances, mixtures and components removed during the depollution operations. 2. For end-of-life vehicles (ELVs), the facility complies with the requirements for sites for storage and treatment, depollution and treatment operations set in Annex I to Directive 2000/53/EC. 3. For waste from electrical and electronic equipment (WEEE), the facility complies with the requirements for proper treatment set out in Article 8 of Directive 2012/19/EU, in particular with the requirements for selective treatment for materials and components of WEEE set out in Annex VII to Directive 2012/19/EU and for storage and treatment operations set out in Annex VIII to Directive 2012/19/EU. The facility complies with normative requirements relevant to its activities for de-pollution set out in the standards EN 50625-1:2014(64)EN 50625-1:2014 Collection, logistics &amp; Treatment requirements for WEEE - Part 1: General treatment requirements., EN 50625-2-1:2014(65)EN 50625-2-1:2014 Collection, logistics and treatment requirements for WEEE - Part 2-1: Treatment requirements for lamps., EN 50625-2-2:2015(66)EN 50625-2-2:2015 Collection, logistics &amp; Treatment requirements for WEEE - Part 2-2: Treatment requirements for WEEE containing CRTs and flat panel displays., EN 50625-2-3:2017(67)EN 50625-2-3:2017 Collection, logistics &amp; treatment requirements for WEEE - Part 2-3: Treatment requirements for temperature exchange equipment and other WEEE containing VFC and/or VHC. and EN 50625-2-4:2017(68)EN 50625-2-4:2017 Collection, logistics &amp; treatment requirements for WEEE - Part 2-4: Treatment requirements for photovoltaic panels.. Implementation of such measures can also be demonstrated through compliance with regulatory requirements that are equivalent to those set out in the EN standards mentioned above. For the treatment of WEEE containing volatile fluorocarbons (VFCs) and volatile hydrocarbons (VHCs) and WEEE containing mercury, emissions are within or lower than the emission levels associated with the best available techniques (BAT-AEL) ranges as set out in the best available techniques (BAT) conclusions for waste treatment(69)Implementing Decision (EU) 2018/1147.. 4. For ship recycling, the facility complies with the requirements set out in Article 13 of Regulation (EU) No 1257/2013 and is included in the European List of ship recycling facilities established under that Regulation. The facility complies with the requirements set out in Article 7 of that Regulation with regards to the preparation of a ship-specific recycling plan prior to any recycling of a ship.</v>
      </c>
      <c r="C101" s="47" t="str">
        <f>_xlfn.XLOOKUP($B101,PPC!$D:$D,PPC!E:E,"N/A",0,1)</f>
        <v>A instalação está equipada para gerir e armazenar de forma segura e ambientalmente adequada substâncias perigosas, misturas e componentes removidos durante as operações de despoluição.</v>
      </c>
      <c r="D101" s="47" t="str">
        <f>_xlfn.XLOOKUP($B101,PPC!$D:$D,PPC!F:F,"N/A",0,1)</f>
        <v>Para veículos fora de uso (ELVs), a instalação cumpre os requisitos para locais de armazenamento e tratamento, operações de despoluição e tratamento definidos no Anexo I da Diretiva 2000/53/CE.</v>
      </c>
      <c r="E101" s="47" t="str">
        <f>_xlfn.XLOOKUP($B101,PPC!$D:$D,PPC!G:G,"N/A",0,1)</f>
        <v>Para resíduos de equipamentos elétricos e eletrónicos (RAEE), a instalação cumpre os requisitos de tratamento adequado definidos no Artigo 8.º da Diretiva 2012/19/UE, nomeadamente os requisitos de tratamento seletivo de materiais e componentes de RAEE estabelecidos no Anexo VII da mesma Diretiva e os requisitos de armazenamento e tratamento constantes do Anexo VIII.</v>
      </c>
      <c r="F101" s="47" t="str">
        <f>_xlfn.XLOOKUP($B101,PPC!$D:$D,PPC!H:H,"N/A",0,1)</f>
        <v>A instalação cumpre os requisitos normativos relevantes para as suas atividades de despoluição definidos nas normas EN 50625-1:2014(64), EN 50625-2-1:2014(65), EN 50625-2-2:2015(66), EN 50625-2-3:2017(67) e EN 50625-2-4:2017(68).</v>
      </c>
      <c r="G101" s="47" t="str">
        <f>_xlfn.XLOOKUP($B101,PPC!$D:$D,PPC!I:I,"N/A",0,1)</f>
        <v>A implementação destas medidas pode igualmente ser demonstrada através do cumprimento de requisitos regulamentares equivalentes aos estabelecidos nas normas EN mencionadas.</v>
      </c>
      <c r="H101" s="47" t="str">
        <f>_xlfn.XLOOKUP($B101,PPC!$D:$D,PPC!J:J,"N/A",0,1)</f>
        <v>Para o tratamento de RAEE que contenha fluorocarbonetos voláteis (VFC) e hidrocarbonetos voláteis (VHC), bem como RAEE que contenha mercúrio, as emissões encontram-se dentro ou abaixo dos níveis de emissão associados aos intervalos das melhores técnicas disponíveis (BAT-AEL) definidos nas conclusões sobre as melhores técnicas disponíveis (BAT) para o tratamento de resíduos(69)Implementing Decision (UE) 2018/1147.</v>
      </c>
      <c r="I101" s="47" t="str">
        <f>_xlfn.XLOOKUP($B101,PPC!$D:$D,PPC!K:K,"N/A",0,1)</f>
        <v>Para a reciclagem de navios, a instalação cumpre os requisitos estabelecidos no Artigo 13.º do Regulamento (UE) n.º 1257/2013 e encontra-se incluída na Lista Europeia de instalações de reciclagem de navios criada ao abrigo desse Regulamento. A instalação cumpre os requisitos do Artigo 7.º do mesmo Regulamento relativamente à elaboração de um plano de reciclagem específico para cada navio antes de qualquer operação de reciclagem.</v>
      </c>
      <c r="J101" s="47">
        <f>_xlfn.XLOOKUP($B101,PPC!$D:$D,PPC!L:L,"N/A",0,1)</f>
        <v>0</v>
      </c>
      <c r="K101" s="47">
        <f>_xlfn.XLOOKUP($B101,PPC!$D:$D,PPC!M:M,"N/A",0,1)</f>
        <v>0</v>
      </c>
    </row>
    <row r="102" spans="1:11" ht="120">
      <c r="A102" s="38" t="s">
        <v>4127</v>
      </c>
      <c r="B102" s="47" t="str">
        <f>IFERROR(IFERROR(IFERROR(IFERROR(VLOOKUP(A102,'Climate mitigation'!$E$2:$L$102,8,FALSE),VLOOKUP(A102,'Climate adaptation'!$E$2:$N$107,10,FALSE)),VLOOKUP(A102,Water!$E$2:$M$7,9,FALSE)),VLOOKUP(A102,'Circular economy'!$E$2:$M$22,9,FALSE)),VLOOKUP(A102,Biodiversity!$E$2:$N$3,10,FALSE))</f>
        <v>For activities falling under the scope of the best available techniques (BAT) conclusions for waste treatment(72)Implementing Decision (EU) 2018/1147., the activity implements the relevant techniques for pollution prevention and control and meets the relevant associated emission limits (BAT-AELs). Plastics recycling facilities have filtration installed prior to wash discharge that is capable of removing at least 75% of microplastics &gt;5µm.</v>
      </c>
      <c r="C102" s="47" t="str">
        <f>_xlfn.XLOOKUP($B102,PPC!$D:$D,PPC!E:E,"N/A",0,1)</f>
        <v>Para atividades que se enquadram no âmbito das conclusões sobre as melhores técnicas disponíveis (BAT) para tratamento de resíduos(72)Implementing Decision (UE) 2018/1147, a atividade implementa as técnicas relevantes para prevenção e controlo da poluição e cumpre os limites de emissão associados (BAT-AELs).</v>
      </c>
      <c r="D102" s="47" t="str">
        <f>_xlfn.XLOOKUP($B102,PPC!$D:$D,PPC!F:F,"N/A",0,1)</f>
        <v>As instalações de reciclagem de plásticos possuem sistemas de filtração antes da descarga da lavagem, capazes de remover pelo menos 75% dos microplásticos com tamanho superior a 5 µm.</v>
      </c>
      <c r="E102" s="47" t="str">
        <f>_xlfn.XLOOKUP($B102,PPC!$D:$D,PPC!G:G,"N/A",0,1)</f>
        <v>São implementadas medidas para reduzir ruído, poeira e emissões de poluentes durante trabalhos de demolição e desmantelamento.</v>
      </c>
      <c r="F102" s="47" t="str">
        <f>_xlfn.XLOOKUP($B102,PPC!$D:$D,PPC!H:H,"N/A",0,1)</f>
        <v>São implementadas medidas para reduzir ruído, vibrações, poeira e emissões de poluentes durante trabalhos de construção ou manutenção.</v>
      </c>
      <c r="G102" s="47" t="str">
        <f>_xlfn.XLOOKUP($B102,PPC!$D:$D,PPC!I:I,"N/A",0,1)</f>
        <v>Na escolha de tipos de pavimento rodoviário, são preferidos pavimentos de baixo ruído, em conformidade com o critério abrangente B7 “requisitos mínimos para o desenho de pavimentos de baixo ruído” do Documento de Trabalho da Comissão sobre os Critérios de Compra Pública Verde da UE para Conceção, Construção e Manutenção de Estradas(130), considerando a priorização de pavimentos de baixo ruído para todas as estradas no âmbito da Diretiva 2002/49/CE.</v>
      </c>
      <c r="H102" s="47">
        <f>_xlfn.XLOOKUP($B102,PPC!$D:$D,PPC!J:J,"N/A",0,1)</f>
        <v>0</v>
      </c>
      <c r="I102" s="47">
        <f>_xlfn.XLOOKUP($B102,PPC!$D:$D,PPC!K:K,"N/A",0,1)</f>
        <v>0</v>
      </c>
      <c r="J102" s="47">
        <f>_xlfn.XLOOKUP($B102,PPC!$D:$D,PPC!L:L,"N/A",0,1)</f>
        <v>0</v>
      </c>
      <c r="K102" s="47">
        <f>_xlfn.XLOOKUP($B102,PPC!$D:$D,PPC!M:M,"N/A",0,1)</f>
        <v>0</v>
      </c>
    </row>
    <row r="103" spans="1:11" ht="36">
      <c r="A103" s="38" t="s">
        <v>4128</v>
      </c>
      <c r="B103" s="47" t="str">
        <f>IFERROR(IFERROR(IFERROR(IFERROR(VLOOKUP(A103,'Climate mitigation'!$E$2:$L$102,8,FALSE),VLOOKUP(A103,'Climate adaptation'!$E$2:$N$107,10,FALSE)),VLOOKUP(A103,Water!$E$2:$M$7,9,FALSE)),VLOOKUP(A103,'Circular economy'!$E$2:$M$22,9,FALSE)),VLOOKUP(A103,Biodiversity!$E$2:$N$3,10,FALSE))</f>
        <v>Measures are taken to reduce noise, dust and pollutant emissions during demolition and wrecking works.</v>
      </c>
      <c r="C103" s="47" t="str">
        <f>_xlfn.XLOOKUP($B103,PPC!$D:$D,PPC!E:E,"N/A",0,1)</f>
        <v>São implementadas medidas para reduzir ruído, poeira e emissões de poluentes durante trabalhos de demolição e desmantelamento.</v>
      </c>
      <c r="D103" s="47">
        <f>_xlfn.XLOOKUP($B103,PPC!$D:$D,PPC!F:F,"N/A",0,1)</f>
        <v>0</v>
      </c>
      <c r="E103" s="47">
        <f>_xlfn.XLOOKUP($B103,PPC!$D:$D,PPC!G:G,"N/A",0,1)</f>
        <v>0</v>
      </c>
      <c r="F103" s="47">
        <f>_xlfn.XLOOKUP($B103,PPC!$D:$D,PPC!H:H,"N/A",0,1)</f>
        <v>0</v>
      </c>
      <c r="G103" s="47">
        <f>_xlfn.XLOOKUP($B103,PPC!$D:$D,PPC!I:I,"N/A",0,1)</f>
        <v>0</v>
      </c>
      <c r="H103" s="47">
        <f>_xlfn.XLOOKUP($B103,PPC!$D:$D,PPC!J:J,"N/A",0,1)</f>
        <v>0</v>
      </c>
      <c r="I103" s="47">
        <f>_xlfn.XLOOKUP($B103,PPC!$D:$D,PPC!K:K,"N/A",0,1)</f>
        <v>0</v>
      </c>
      <c r="J103" s="47">
        <f>_xlfn.XLOOKUP($B103,PPC!$D:$D,PPC!L:L,"N/A",0,1)</f>
        <v>0</v>
      </c>
      <c r="K103" s="47">
        <f>_xlfn.XLOOKUP($B103,PPC!$D:$D,PPC!M:M,"N/A",0,1)</f>
        <v>0</v>
      </c>
    </row>
    <row r="104" spans="1:11" ht="72">
      <c r="A104" s="38" t="s">
        <v>4129</v>
      </c>
      <c r="B104" s="47" t="str">
        <f>IFERROR(IFERROR(IFERROR(IFERROR(VLOOKUP(A104,'Climate mitigation'!$E$2:$L$102,8,FALSE),VLOOKUP(A104,'Climate adaptation'!$E$2:$N$107,10,FALSE)),VLOOKUP(A104,Water!$E$2:$M$7,9,FALSE)),VLOOKUP(A104,'Circular economy'!$E$2:$M$22,9,FALSE)),VLOOKUP(A104,Biodiversity!$E$2:$N$3,10,FALSE))</f>
        <v>Measures are taken to reduce noise, vibrations, dust and pollutant emissions during construction or maintenance works. When choosing road surface types, low noise road surfaces are preferred, in accordance with the comprehensive criterion B7 ‘minimum requirements for low-noise pavement design’ of the EU Green Public Procurement Criteria for Road Design, Construction and Maintenance(130)Commission Staff Working Document. EU Green Public Procurement Criteria for Road Design, Construction and Maintenance (SWD(2016) 203), 2016, p.15, column ‘comprehensive criteria’, (version of [adoption date]: https://ec.europa.eu/environment/gpp/pdf/toolkit/roads/EN.pdf)., and considering low-noise road surfaces a priority for all roads under the scope of Directive 2002/49/EC.</v>
      </c>
      <c r="C104" s="47" t="str">
        <f>_xlfn.XLOOKUP($B104,PPC!$D:$D,PPC!E:E,"N/A",0,1)</f>
        <v>São implementadas medidas para reduzir ruído, vibrações, poeira e emissões de poluentes durante trabalhos de construção ou manutenção.</v>
      </c>
      <c r="D104" s="47" t="str">
        <f>_xlfn.XLOOKUP($B104,PPC!$D:$D,PPC!F:F,"N/A",0,1)</f>
        <v>Na escolha dos tipos de pavimento rodoviário, privilegiam-se superfícies de baixo ruído, de acordo com o critério abrangente B7 “requisitos mínimos para o desenho de pavimentos de baixo ruído” dos Critérios de Compras Públicas Verdes da UE para Conceção, Construção e Manutenção de Estradas(130)Documento de Trabalho da Comissão. Critérios de Compras Públicas Verdes da UE para Conceção, Construção e Manutenção de Estradas (SWD(2016) 203), 2016, p.15, coluna ‘critérios abrangentes’, (versão de [data de adoção]: https://ec.europa.eu/environment/gpp/pdf/toolkit/roads/EN.pdf
), considerando as superfícies de baixo ruído como prioridade para todas as estradas abrangidas pela Diretiva 2002/49/CE.</v>
      </c>
      <c r="E104" s="47">
        <f>_xlfn.XLOOKUP($B104,PPC!$D:$D,PPC!G:G,"N/A",0,1)</f>
        <v>0</v>
      </c>
      <c r="F104" s="47">
        <f>_xlfn.XLOOKUP($B104,PPC!$D:$D,PPC!H:H,"N/A",0,1)</f>
        <v>0</v>
      </c>
      <c r="G104" s="47">
        <f>_xlfn.XLOOKUP($B104,PPC!$D:$D,PPC!I:I,"N/A",0,1)</f>
        <v>0</v>
      </c>
      <c r="H104" s="47">
        <f>_xlfn.XLOOKUP($B104,PPC!$D:$D,PPC!J:J,"N/A",0,1)</f>
        <v>0</v>
      </c>
      <c r="I104" s="47">
        <f>_xlfn.XLOOKUP($B104,PPC!$D:$D,PPC!K:K,"N/A",0,1)</f>
        <v>0</v>
      </c>
      <c r="J104" s="47">
        <f>_xlfn.XLOOKUP($B104,PPC!$D:$D,PPC!L:L,"N/A",0,1)</f>
        <v>0</v>
      </c>
      <c r="K104" s="47">
        <f>_xlfn.XLOOKUP($B104,PPC!$D:$D,PPC!M:M,"N/A",0,1)</f>
        <v>0</v>
      </c>
    </row>
    <row r="105" spans="1:11" ht="192">
      <c r="A105" s="38" t="s">
        <v>4130</v>
      </c>
      <c r="B105" s="47" t="str">
        <f>IFERROR(IFERROR(IFERROR(IFERROR(VLOOKUP(A105,'Climate mitigation'!$E$2:$L$102,8,FALSE),VLOOKUP(A105,'Climate adaptation'!$E$2:$N$107,10,FALSE)),VLOOKUP(A105,Water!$E$2:$M$7,9,FALSE)),VLOOKUP(A105,'Circular economy'!$E$2:$M$22,9,FALSE)),VLOOKUP(A105,Biodiversity!$E$2:$N$3,10,FALSE))</f>
        <v>Components and materials used in the construction comply with the criteria set out in Appendix C to this Annex. Components and materials used in the construction that may come into contact with occupiers(143)Applying to paints and varnishes, ceiling tiles, floor coverings, including associated adhesives and sealants, internal insulation and interior surface treatments, such as those to treat damp and mold. emit less than 0,06 mg of formaldehyde per m³ of test chamber air upon testing in accordance with the conditions specified in Annex XVII to Regulation (EC) No 1907/2006 and less than 0,001 mg of other categories 1A and 1B carcinogenic volatile organic compounds per m³ of test chamber air, upon testing in accordance with CEN/EN 16516(144)CEN/TS 16516: 2013, Construction products - Assessment of release of dangerous substances -Determination of emissions into indoor air. or ISO 16000-3:2011(145)ISO 16000-3:2011, Indoor air — Part 3: Determination of formaldehyde and other carbonyl compounds in indoor air and test chamber air — Active sampling method. or other equivalent standardised test conditions and determination methods.(146)The emissions thresholds for carcinogenic volatile organic compounds relate to a 28-day test period. Where the new construction is located on a potentially contaminated site (brownfield site), the site has been subject to an investigation for potential contaminants, for example by using standard ISO 18400. Measures are taken to reduce noise, vibrations, dust and pollutant emissions during construction or maintenance works. Where appropriate, given the sensitivity of the area affected, in particular in terms of the size of population and fauna affected, noise and vibrations from construction, use and maintenance of infrastructure are mitigated by acoustical planning introducing open trenches, wall barriers or other appropriate measures in compliance with Directive 2002/49/EC of the European Parliament and of the Council(147)Directive 2002/49/EC of the European Parliament and of the Council of 25 June 2002 relating to the assessment and management of environmental noise - Declaration by the Commission in the Conciliation Committee on the Directive relating to the assessment and management of environmental noise (OJ L 189, 18.7.2002, p. 12)..</v>
      </c>
      <c r="C105" s="47" t="str">
        <f>_xlfn.XLOOKUP($B105,PPC!$D:$D,PPC!E:E,"N/A",0,1)</f>
        <v>Os componentes e materiais utilizados na construção cumprem os critérios estabelecidos no Anexo C deste Anexo.</v>
      </c>
      <c r="D105" s="47" t="str">
        <f>_xlfn.XLOOKUP($B105,PPC!$D:$D,PPC!F:F,"N/A",0,1)</f>
        <v>Os componentes e materiais que possam entrar em contacto com os ocupantes(143) — aplicável a tintas e vernizes, tetos falsos, pavimentos, incluindo adesivos e selantes associados, isolamento interior e tratamentos de superfícies interiores, como os destinados ao tratamento de humidade e bolor — emitem menos de 0,06 mg de formaldeído por m³ de ar em câmara de teste, de acordo com as condições especificadas no Anexo XVII do Regulamento (CE) n.º 1907/2006, e menos de 0,001 mg de outros compostos orgânicos voláteis carcinogénicos das categorias 1A e 1B por m³ de ar em câmara de teste, conforme ensaio de acordo com CEN/EN 16516(144) ou ISO 16000-3:2011(145), ou outros métodos e condições normalizados equivalentes.</v>
      </c>
      <c r="E105" s="47" t="str">
        <f>_xlfn.XLOOKUP($B105,PPC!$D:$D,PPC!G:G,"N/A",0,1)</f>
        <v>Os limites de emissão para compostos orgânicos voláteis carcinogénicos referem-se a um período de ensaio de 28 dias.</v>
      </c>
      <c r="F105" s="47" t="str">
        <f>_xlfn.XLOOKUP($B105,PPC!$D:$D,PPC!H:H,"N/A",0,1)</f>
        <v>Quando a nova construção se encontra num terreno potencialmente contaminado (brownfield), o local é objeto de investigação quanto a contaminantes potenciais, por exemplo utilizando a norma ISO 18400.</v>
      </c>
      <c r="G105" s="47" t="str">
        <f>_xlfn.XLOOKUP($B105,PPC!$D:$D,PPC!I:I,"N/A",0,1)</f>
        <v>São implementadas medidas para reduzir ruído, vibrações, poeira e emissões de poluentes durante trabalhos de construção ou manutenção.</v>
      </c>
      <c r="H105" s="47" t="str">
        <f>_xlfn.XLOOKUP($B105,PPC!$D:$D,PPC!J:J,"N/A",0,1)</f>
        <v>Sempre que apropriado, tendo em conta a sensibilidade da área afetada, nomeadamente em termos de população e fauna, o ruído e as vibrações provenientes da construção, uso e manutenção da infraestrutura são mitigados por planeamento acústico, recorrendo a valas abertas, barreiras de parede ou outras medidas adequadas, em conformidade com a Diretiva 2002/49/CE do Parlamento Europeu e do Conselho(147).</v>
      </c>
      <c r="I105" s="47">
        <f>_xlfn.XLOOKUP($B105,PPC!$D:$D,PPC!K:K,"N/A",0,1)</f>
        <v>0</v>
      </c>
      <c r="J105" s="47">
        <f>_xlfn.XLOOKUP($B105,PPC!$D:$D,PPC!L:L,"N/A",0,1)</f>
        <v>0</v>
      </c>
      <c r="K105" s="47">
        <f>_xlfn.XLOOKUP($B105,PPC!$D:$D,PPC!M:M,"N/A",0,1)</f>
        <v>0</v>
      </c>
    </row>
    <row r="106" spans="1:11" ht="48">
      <c r="A106" s="38" t="s">
        <v>4131</v>
      </c>
      <c r="B106" s="47" t="str">
        <f>IFERROR(IFERROR(IFERROR(IFERROR(VLOOKUP(A106,'Climate mitigation'!$E$2:$L$102,8,FALSE),VLOOKUP(A106,'Climate adaptation'!$E$2:$N$107,10,FALSE)),VLOOKUP(A106,Water!$E$2:$M$7,9,FALSE)),VLOOKUP(A106,'Circular economy'!$E$2:$M$22,9,FALSE)),VLOOKUP(A106,Biodiversity!$E$2:$N$3,10,FALSE))</f>
        <v>The equipment used to operate the software meets the requirements laid down in Directive 2009/125/EC for servers and data storage products. The equipment used does not contain the restricted substances listed in Annex II to Directive 2011/65/EU, except where the concentration values by weight in homogeneous materials do not exceed the maximum values listed in that Annex.</v>
      </c>
      <c r="C106" s="47" t="str">
        <f>_xlfn.XLOOKUP($B106,PPC!$D:$D,PPC!E:E,"N/A",0,1)</f>
        <v>O equipamento utilizado para operar o software cumpre os requisitos estabelecidos na Diretiva 2009/125/CE relativos a servidores e produtos de armazenamento de dados.</v>
      </c>
      <c r="D106" s="47" t="str">
        <f>_xlfn.XLOOKUP($B106,PPC!$D:$D,PPC!F:F,"N/A",0,1)</f>
        <v>O equipamento não contém as substâncias restritas listadas no Anexo II da Diretiva 2011/65/UE, exceto quando os valores de concentração por peso em materiais homogéneos não excedam os valores máximos indicados nesse Anexo.</v>
      </c>
      <c r="E106" s="47">
        <f>_xlfn.XLOOKUP($B106,PPC!$D:$D,PPC!G:G,"N/A",0,1)</f>
        <v>0</v>
      </c>
      <c r="F106" s="47">
        <f>_xlfn.XLOOKUP($B106,PPC!$D:$D,PPC!H:H,"N/A",0,1)</f>
        <v>0</v>
      </c>
      <c r="G106" s="47">
        <f>_xlfn.XLOOKUP($B106,PPC!$D:$D,PPC!I:I,"N/A",0,1)</f>
        <v>0</v>
      </c>
      <c r="H106" s="47">
        <f>_xlfn.XLOOKUP($B106,PPC!$D:$D,PPC!J:J,"N/A",0,1)</f>
        <v>0</v>
      </c>
      <c r="I106" s="47">
        <f>_xlfn.XLOOKUP($B106,PPC!$D:$D,PPC!K:K,"N/A",0,1)</f>
        <v>0</v>
      </c>
      <c r="J106" s="47">
        <f>_xlfn.XLOOKUP($B106,PPC!$D:$D,PPC!L:L,"N/A",0,1)</f>
        <v>0</v>
      </c>
      <c r="K106" s="47">
        <f>_xlfn.XLOOKUP($B106,PPC!$D:$D,PPC!M:M,"N/A",0,1)</f>
        <v>0</v>
      </c>
    </row>
    <row r="107" spans="1:11" ht="96">
      <c r="A107" s="38" t="s">
        <v>4132</v>
      </c>
      <c r="B107" s="47" t="str">
        <f>IFERROR(IFERROR(IFERROR(IFERROR(VLOOKUP(A107,'Climate mitigation'!$E$2:$L$102,8,FALSE),VLOOKUP(A107,'Climate adaptation'!$E$2:$N$107,10,FALSE)),VLOOKUP(A107,Water!$E$2:$M$7,9,FALSE)),VLOOKUP(A107,'Circular economy'!$E$2:$M$22,9,FALSE)),VLOOKUP(A107,Biodiversity!$E$2:$N$3,10,FALSE))</f>
        <v>The activity complies with the criteria set out in Appendix C to this Annex. Spare parts installed through repair, refurbishment or remanufacturing comply with all relevant Union rules on the restriction of the use of hazardous substances, of generic nature or with specific relevance to that product category, such as Regulation (EC) No 1907/2006, Directive 2011/65/EU, and Directive (EU) 2017/2102 of the European Parliament and of the Council(162)Directive (EU) 2017/2102 of the European Parliament and of the Council of 15 November 2017 amending Directive 2011/65/EU on the restriction of the use of certain hazardous substances in electrical and electronic equipment (OJ L 305, 21.11.2017, p. 8).. For repair or refurbishment activities, those requirements do not apply to the original components that have been retained in the product. For installations falling within the scope of Directive 2010/75/EU, emissions are within or lower than the emission levels associated with the best available techniques (BAT-AEL) ranges set out in the latest relevant best available techniques (BAT) conclusions and ensures at the same time that no significant cross-media effects occur.</v>
      </c>
      <c r="C107" s="47" t="str">
        <f>_xlfn.XLOOKUP($B107,PPC!$D:$D,PPC!E:E,"N/A",0,1)</f>
        <v>A atividade cumpre os critérios estabelecidos no Apêndice C deste Anexo. Regulamento 2021/2139 (https://eur-lex.europa.eu/legal-content/PT/TXT/?uri=CELEX:32021R2139), p. 143</v>
      </c>
      <c r="D107" s="47" t="str">
        <f>_xlfn.XLOOKUP($B107,PPC!$D:$D,PPC!F:F,"N/A",0,1)</f>
        <v>As peças sobressalentes instaladas através de reparação, recondicionamento ou remanufatura cumprem todas as normas da União Europeia relativas à restrição do uso de substâncias perigosas, de caráter genérico ou com relevância específica para essa categoria de produto, tais como o Regulamento (CE) n.º 1907/2006, a Diretiva 2011/65/UE e a Diretiva (UE) 2017/2102 do Parlamento Europeu e do Conselho.</v>
      </c>
      <c r="E107" s="47" t="str">
        <f>_xlfn.XLOOKUP($B107,PPC!$D:$D,PPC!G:G,"N/A",0,1)</f>
        <v>Para atividades de reparação ou recondicionamento, estes requisitos não se aplicam aos componentes originais que tenham sido mantidos no produto.</v>
      </c>
      <c r="F107" s="47" t="str">
        <f>_xlfn.XLOOKUP($B107,PPC!$D:$D,PPC!H:H,"N/A",0,1)</f>
        <v>Para instalações abrangidas pela Diretiva 2010/75/UE, as emissões estão dentro ou abaixo dos níveis de emissão associados às faixas definidas pelas melhores técnicas disponíveis (BAT-AEL) nas conclusões mais recentes sobre BAT, garantindo simultaneamente que não ocorrem efeitos cruzados significativos entre os meios ambientais.</v>
      </c>
      <c r="G107" s="47">
        <f>_xlfn.XLOOKUP($B107,PPC!$D:$D,PPC!I:I,"N/A",0,1)</f>
        <v>0</v>
      </c>
      <c r="H107" s="47">
        <f>_xlfn.XLOOKUP($B107,PPC!$D:$D,PPC!J:J,"N/A",0,1)</f>
        <v>0</v>
      </c>
      <c r="I107" s="47">
        <f>_xlfn.XLOOKUP($B107,PPC!$D:$D,PPC!K:K,"N/A",0,1)</f>
        <v>0</v>
      </c>
      <c r="J107" s="47">
        <f>_xlfn.XLOOKUP($B107,PPC!$D:$D,PPC!L:L,"N/A",0,1)</f>
        <v>0</v>
      </c>
      <c r="K107" s="47">
        <f>_xlfn.XLOOKUP($B107,PPC!$D:$D,PPC!M:M,"N/A",0,1)</f>
        <v>0</v>
      </c>
    </row>
    <row r="108" spans="1:11" ht="48">
      <c r="A108" s="38" t="s">
        <v>4133</v>
      </c>
      <c r="B108" s="47" t="str">
        <f>IFERROR(IFERROR(IFERROR(IFERROR(VLOOKUP(A108,'Climate mitigation'!$E$2:$L$102,8,FALSE),VLOOKUP(A108,'Climate adaptation'!$E$2:$N$107,10,FALSE)),VLOOKUP(A108,Water!$E$2:$M$7,9,FALSE)),VLOOKUP(A108,'Circular economy'!$E$2:$M$22,9,FALSE)),VLOOKUP(A108,Biodiversity!$E$2:$N$3,10,FALSE))</f>
        <v>The activity complies with the criteria set out in Appendix C to this Annex. Sold spare parts comply with all relevant EU rules on the restriction of the use of hazardous substances, of generic nature or with specific relevance to that product category, such as Regulation (EC) No 1907/2006, Directive 2011/65/EU, and Directive (EU) 2017/2102.</v>
      </c>
      <c r="C108" s="47" t="str">
        <f>_xlfn.XLOOKUP($B108,PPC!$D:$D,PPC!E:E,"N/A",0,1)</f>
        <v>A atividade cumpre os critérios estabelecidos no Apêndice C deste Anexo. Regulamento 2021/2139 (https://eur-lex.europa.eu/legal-content/PT/TXT/?uri=CELEX:32021R2139), p. 143</v>
      </c>
      <c r="D108" s="47" t="str">
        <f>_xlfn.XLOOKUP($B108,PPC!$D:$D,PPC!F:F,"N/A",0,1)</f>
        <v>As peças sobressalentes vendidas cumprem todas as normas da União Europeia aplicáveis à restrição da utilização de substâncias perigosas, quer de caráter genérico, quer com relevância específica para a categoria de produto em questão, incluindo o Regulamento (CE) n.º 1907/2006, a Diretiva 2011/65/UE e a Diretiva (UE) 2017/2102.</v>
      </c>
      <c r="E108" s="47">
        <f>_xlfn.XLOOKUP($B108,PPC!$D:$D,PPC!G:G,"N/A",0,1)</f>
        <v>0</v>
      </c>
      <c r="F108" s="47">
        <f>_xlfn.XLOOKUP($B108,PPC!$D:$D,PPC!H:H,"N/A",0,1)</f>
        <v>0</v>
      </c>
      <c r="G108" s="47">
        <f>_xlfn.XLOOKUP($B108,PPC!$D:$D,PPC!I:I,"N/A",0,1)</f>
        <v>0</v>
      </c>
      <c r="H108" s="47">
        <f>_xlfn.XLOOKUP($B108,PPC!$D:$D,PPC!J:J,"N/A",0,1)</f>
        <v>0</v>
      </c>
      <c r="I108" s="47">
        <f>_xlfn.XLOOKUP($B108,PPC!$D:$D,PPC!K:K,"N/A",0,1)</f>
        <v>0</v>
      </c>
      <c r="J108" s="47">
        <f>_xlfn.XLOOKUP($B108,PPC!$D:$D,PPC!L:L,"N/A",0,1)</f>
        <v>0</v>
      </c>
      <c r="K108" s="47">
        <f>_xlfn.XLOOKUP($B108,PPC!$D:$D,PPC!M:M,"N/A",0,1)</f>
        <v>0</v>
      </c>
    </row>
    <row r="109" spans="1:11" ht="48">
      <c r="A109" s="38" t="s">
        <v>4134</v>
      </c>
      <c r="B109" s="47" t="str">
        <f>IFERROR(IFERROR(IFERROR(IFERROR(VLOOKUP(A109,'Climate mitigation'!$E$2:$L$102,8,FALSE),VLOOKUP(A109,'Climate adaptation'!$E$2:$N$107,10,FALSE)),VLOOKUP(A109,Water!$E$2:$M$7,9,FALSE)),VLOOKUP(A109,'Circular economy'!$E$2:$M$22,9,FALSE)),VLOOKUP(A109,Biodiversity!$E$2:$N$3,10,FALSE))</f>
        <v>The activity complies with the criteria set out in Appendix C to this Annex. The activity implements safety procedures required to protect the health and safety of workers carrying out preparing for re-use operations.</v>
      </c>
      <c r="C109" s="47" t="str">
        <f>_xlfn.XLOOKUP($B109,PPC!$D:$D,PPC!E:E,"N/A",0,1)</f>
        <v>A atividade cumpre os critérios estabelecidos no Apêndice C deste Anexo. Regulamento 2021/2139 (https://eur-lex.europa.eu/legal-content/PT/TXT/?uri=CELEX:32021R2139), p. 143</v>
      </c>
      <c r="D109" s="47" t="str">
        <f>_xlfn.XLOOKUP($B109,PPC!$D:$D,PPC!F:F,"N/A",0,1)</f>
        <v>A atividade implementa procedimentos de segurança necessários para proteger a saúde e a segurança dos trabalhadores que realizam operações de preparação para reutilização.</v>
      </c>
      <c r="E109" s="47">
        <f>_xlfn.XLOOKUP($B109,PPC!$D:$D,PPC!G:G,"N/A",0,1)</f>
        <v>0</v>
      </c>
      <c r="F109" s="47">
        <f>_xlfn.XLOOKUP($B109,PPC!$D:$D,PPC!H:H,"N/A",0,1)</f>
        <v>0</v>
      </c>
      <c r="G109" s="47">
        <f>_xlfn.XLOOKUP($B109,PPC!$D:$D,PPC!I:I,"N/A",0,1)</f>
        <v>0</v>
      </c>
      <c r="H109" s="47">
        <f>_xlfn.XLOOKUP($B109,PPC!$D:$D,PPC!J:J,"N/A",0,1)</f>
        <v>0</v>
      </c>
      <c r="I109" s="47">
        <f>_xlfn.XLOOKUP($B109,PPC!$D:$D,PPC!K:K,"N/A",0,1)</f>
        <v>0</v>
      </c>
      <c r="J109" s="47">
        <f>_xlfn.XLOOKUP($B109,PPC!$D:$D,PPC!L:L,"N/A",0,1)</f>
        <v>0</v>
      </c>
      <c r="K109" s="47">
        <f>_xlfn.XLOOKUP($B109,PPC!$D:$D,PPC!M:M,"N/A",0,1)</f>
        <v>0</v>
      </c>
    </row>
    <row r="110" spans="1:11" ht="120">
      <c r="A110" s="38" t="s">
        <v>4135</v>
      </c>
      <c r="B110" s="47" t="str">
        <f>IFERROR(IFERROR(IFERROR(IFERROR(VLOOKUP(A110,'Climate mitigation'!$E$2:$L$102,8,FALSE),VLOOKUP(A110,'Climate adaptation'!$E$2:$N$107,10,FALSE)),VLOOKUP(A110,Water!$E$2:$M$7,9,FALSE)),VLOOKUP(A110,'Circular economy'!$E$2:$M$22,9,FALSE)),VLOOKUP(A110,Biodiversity!$E$2:$N$3,10,FALSE))</f>
        <v>The activity complies with the criteria set out in Appendix C to this Annex. Where the sold product is initially produced by the activities classified under NACE codes C29, and is a vehicle, mobility component, system, separate technical unit, part or a spare part as defined in Regulation (EU) 2018/858, it complies with the requirements of the most recent applicable stage of the Euro VI heavy duty emission type approval set out in accordance with Regulation (EC) No 595/2009 or with the requirements of the most recent applicable stage of the Euro 6 light-duty emission type-approval set out in accordance with Regulation (EC) No. 715/2007 or their successors. For road vehicles of categories M and N, tyres, except retreated tyres, comply with external rolling noise requirements in the highest populated class and with Rolling Resistance Coefficient (influencing the vehicle energy efficiency) in the two highest populated classes as set out in Regulation (EU) 2020/740 of the European Parliament and of the Council and as can be verified from the European Product Registry for Energy Labelling (EPREL), where applicable. Tyres comply with successors of Regulation (EC) No. 715/2007 and Regulation (EC) No 595/2009.</v>
      </c>
      <c r="C110" s="47" t="str">
        <f>_xlfn.XLOOKUP($B110,PPC!$D:$D,PPC!E:E,"N/A",0,1)</f>
        <v>A atividade cumpre os critérios estabelecidos no Apêndice C deste Anexo. Regulamento 2021/2139 (https://eur-lex.europa.eu/legal-content/PT/TXT/?uri=CELEX:32021R2139), p. 143</v>
      </c>
      <c r="D110" s="47" t="str">
        <f>_xlfn.XLOOKUP($B110,PPC!$D:$D,PPC!F:F,"N/A",0,1)</f>
        <v>Quando o produto vendido é inicialmente produzido por atividades classificadas sob os códigos NACE C29, e se trata de um veículo, componente de mobilidade, sistema, unidade técnica separada, peça ou peça sobresselente, conforme definido no Regulamento (UE) 2018/858, cumpre os requisitos do estágio aplicável mais recente de aprovação de tipo de emissões para veículos pesados Euro VI, estabelecido de acordo com o Regulamento (CE) n.º 595/2009, ou os requisitos do estágio aplicável mais recente de aprovação de tipo de emissões para veículos ligeiros Euro 6, estabelecido de acordo com o Regulamento (CE) n.º 715/2007, ou os seus sucessores.</v>
      </c>
      <c r="E110" s="47" t="str">
        <f>_xlfn.XLOOKUP($B110,PPC!$D:$D,PPC!G:G,"N/A",0,1)</f>
        <v>Para veículos rodoviários das categorias M e N, os pneus, exceto pneus recondicionados, cumprem os requisitos de ruído externo de rolamento na classe mais populosa e o Coeficiente de Resistência ao Rolamento (influenciando a eficiência energética do veículo) nas duas classes mais populosas, conforme estabelecido no Regulamento (UE) 2020/740 do Parlamento Europeu e do Conselho, e conforme pode ser verificado no Registo Europeu de Produtos para Rotulagem Energética (EPREL), quando aplicável.</v>
      </c>
      <c r="F110" s="47" t="str">
        <f>_xlfn.XLOOKUP($B110,PPC!$D:$D,PPC!H:H,"N/A",0,1)</f>
        <v>Os pneus cumprem os sucessores dos Regulamentos (CE) n.º 715/2007 e (CE) n.º 595/2009.</v>
      </c>
      <c r="G110" s="47">
        <f>_xlfn.XLOOKUP($B110,PPC!$D:$D,PPC!I:I,"N/A",0,1)</f>
        <v>0</v>
      </c>
      <c r="H110" s="47">
        <f>_xlfn.XLOOKUP($B110,PPC!$D:$D,PPC!J:J,"N/A",0,1)</f>
        <v>0</v>
      </c>
      <c r="I110" s="47">
        <f>_xlfn.XLOOKUP($B110,PPC!$D:$D,PPC!K:K,"N/A",0,1)</f>
        <v>0</v>
      </c>
      <c r="J110" s="47">
        <f>_xlfn.XLOOKUP($B110,PPC!$D:$D,PPC!L:L,"N/A",0,1)</f>
        <v>0</v>
      </c>
      <c r="K110" s="47">
        <f>_xlfn.XLOOKUP($B110,PPC!$D:$D,PPC!M:M,"N/A",0,1)</f>
        <v>0</v>
      </c>
    </row>
    <row r="111" spans="1:11" ht="48">
      <c r="A111" s="38" t="s">
        <v>4136</v>
      </c>
      <c r="B111" s="47" t="str">
        <f>IFERROR(IFERROR(IFERROR(IFERROR(VLOOKUP(A111,'Climate mitigation'!$E$2:$L$102,8,FALSE),VLOOKUP(A111,'Climate adaptation'!$E$2:$N$107,10,FALSE)),VLOOKUP(A111,Water!$E$2:$M$7,9,FALSE)),VLOOKUP(A111,'Circular economy'!$E$2:$M$22,9,FALSE)),VLOOKUP(A111,Biodiversity!$E$2:$N$3,10,FALSE))</f>
        <v>The activity complies with the criteria set out in Appendix C to this Annex.</v>
      </c>
      <c r="C111" s="47" t="str">
        <f>_xlfn.XLOOKUP($B111,PPC!$D:$D,PPC!E:E,"N/A",0,1)</f>
        <v>A atividade cumpre os critérios estabelecidos no Apêndice C deste Anexo. Regulamento 2021/2139 (https://eur-lex.europa.eu/legal-content/PT/TXT/?uri=CELEX:32021R2139), p. 143</v>
      </c>
      <c r="D111" s="47">
        <f>_xlfn.XLOOKUP($B111,PPC!$D:$D,PPC!F:F,"N/A",0,1)</f>
        <v>0</v>
      </c>
      <c r="E111" s="47">
        <f>_xlfn.XLOOKUP($B111,PPC!$D:$D,PPC!G:G,"N/A",0,1)</f>
        <v>0</v>
      </c>
      <c r="F111" s="47">
        <f>_xlfn.XLOOKUP($B111,PPC!$D:$D,PPC!H:H,"N/A",0,1)</f>
        <v>0</v>
      </c>
      <c r="G111" s="47">
        <f>_xlfn.XLOOKUP($B111,PPC!$D:$D,PPC!I:I,"N/A",0,1)</f>
        <v>0</v>
      </c>
      <c r="H111" s="47">
        <f>_xlfn.XLOOKUP($B111,PPC!$D:$D,PPC!J:J,"N/A",0,1)</f>
        <v>0</v>
      </c>
      <c r="I111" s="47">
        <f>_xlfn.XLOOKUP($B111,PPC!$D:$D,PPC!K:K,"N/A",0,1)</f>
        <v>0</v>
      </c>
      <c r="J111" s="47">
        <f>_xlfn.XLOOKUP($B111,PPC!$D:$D,PPC!L:L,"N/A",0,1)</f>
        <v>0</v>
      </c>
      <c r="K111" s="47">
        <f>_xlfn.XLOOKUP($B111,PPC!$D:$D,PPC!M:M,"N/A",0,1)</f>
        <v>0</v>
      </c>
    </row>
    <row r="112" spans="1:11" ht="48">
      <c r="A112" s="38" t="s">
        <v>4137</v>
      </c>
      <c r="B112" s="47" t="str">
        <f>IFERROR(IFERROR(IFERROR(IFERROR(VLOOKUP(A112,'Climate mitigation'!$E$2:$L$102,8,FALSE),VLOOKUP(A112,'Climate adaptation'!$E$2:$N$107,10,FALSE)),VLOOKUP(A112,Water!$E$2:$M$7,9,FALSE)),VLOOKUP(A112,'Circular economy'!$E$2:$M$22,9,FALSE)),VLOOKUP(A112,Biodiversity!$E$2:$N$3,10,FALSE))</f>
        <v>The activity complies with the criteria set out in Appendix C to this Annex.</v>
      </c>
      <c r="C112" s="47" t="str">
        <f>_xlfn.XLOOKUP($B112,PPC!$D:$D,PPC!E:E,"N/A",0,1)</f>
        <v>A atividade cumpre os critérios estabelecidos no Apêndice C deste Anexo. Regulamento 2021/2139 (https://eur-lex.europa.eu/legal-content/PT/TXT/?uri=CELEX:32021R2139), p. 143</v>
      </c>
      <c r="D112" s="47">
        <f>_xlfn.XLOOKUP($B112,PPC!$D:$D,PPC!F:F,"N/A",0,1)</f>
        <v>0</v>
      </c>
      <c r="E112" s="47">
        <f>_xlfn.XLOOKUP($B112,PPC!$D:$D,PPC!G:G,"N/A",0,1)</f>
        <v>0</v>
      </c>
      <c r="F112" s="47">
        <f>_xlfn.XLOOKUP($B112,PPC!$D:$D,PPC!H:H,"N/A",0,1)</f>
        <v>0</v>
      </c>
      <c r="G112" s="47">
        <f>_xlfn.XLOOKUP($B112,PPC!$D:$D,PPC!I:I,"N/A",0,1)</f>
        <v>0</v>
      </c>
      <c r="H112" s="47">
        <f>_xlfn.XLOOKUP($B112,PPC!$D:$D,PPC!J:J,"N/A",0,1)</f>
        <v>0</v>
      </c>
      <c r="I112" s="47">
        <f>_xlfn.XLOOKUP($B112,PPC!$D:$D,PPC!K:K,"N/A",0,1)</f>
        <v>0</v>
      </c>
      <c r="J112" s="47">
        <f>_xlfn.XLOOKUP($B112,PPC!$D:$D,PPC!L:L,"N/A",0,1)</f>
        <v>0</v>
      </c>
      <c r="K112" s="47">
        <f>_xlfn.XLOOKUP($B112,PPC!$D:$D,PPC!M:M,"N/A",0,1)</f>
        <v>0</v>
      </c>
    </row>
    <row r="113" spans="1:11" ht="180">
      <c r="A113" s="38" t="s">
        <v>4144</v>
      </c>
      <c r="B113" s="47" t="str">
        <f>IFERROR(IFERROR(IFERROR(IFERROR(VLOOKUP(A113,'Climate mitigation'!$E$2:$L$102,8,FALSE),VLOOKUP(A113,'Climate adaptation'!$E$2:$N$107,10,FALSE)),VLOOKUP(A113,Water!$E$2:$M$7,9,FALSE)),VLOOKUP(A113,'Circular economy'!$E$2:$M$22,9,FALSE)),VLOOKUP(A113,Biodiversity!$E$2:$N$3,10,FALSE))</f>
        <v>The use of pesticides is minimised and alternative approaches or techniques, which may include non-chemical alternatives to pesticides are favoured, in accordance with Directive 2009/128/EC, with exception of occasions where the use of pesticides is needed to control outbreaks of pest and diseases. The activity minimises the use of fertilisers, including manure, to ensure it does not go beyond what is necessary to achieve the conservation and restoration objectives of the area and complies with the Codes of Good Agricultural Practices and with the Nitrates Action Plans in Nitrates Vulnerable Zones established in accordance with Council Directive 91/676/EEC(13)Council Directive 91/676/EEC of 12 December 1991 concerning the protection of waters against pollution caused by nitrates from agricultural sources (OJ L 375, 31.12.1991, p. 1).. The activity complies with Regulation (EU) 2019/1009 or national rules on fertilisers or soil improvers for agricultural use. Well documented and verifiable measures are taken to avoid the use of active ingredients that are listed in Annex I, part A, of Regulation (EU) 2019/1021(14)Which implements in the Union the Stockholm Convention on persistent organic pollutants (OJ L 209, 31.7.2006, p. 3.)., the Rotterdam Convention on the prior informed consent procedure for certain hazardous chemicals and pesticides in international trade, the Minamata Convention on Mercury, the Montreal Protocol on Substances that Deplete the Ozone Layer, and of active ingredients that are listed as classification Ia (‘extremely hazardous’) or Ib (‘highly hazardous’) in the WHO recommended Classification of Pesticides by Hazard(15)The WHO Recommended Classification of Pesticides by Hazard (version 2019), (version of [adoption date]: https://apps.who.int/iris/bitstream/handle/10665/332193/9789240005662-eng.pdf?ua=1).. Pollution of water and soil is prevented and cleaning up measures are undertaken when pollution occurs. The activity complies with the relevant national law on active ingredients.</v>
      </c>
      <c r="C113" s="47" t="str">
        <f>_xlfn.XLOOKUP($B113,PPC!$D:$D,PPC!E:E,"N/A",0,1)</f>
        <v>O uso de pesticidas é minimizado e são privilegiadas abordagens ou técnicas alternativas, que podem incluir alternativas não químicas aos pesticidas, de acordo com a Diretiva 2009/128/CE, exceto em situações em que o uso de pesticidas seja necessário para controlar surtos de pragas e doenças.</v>
      </c>
      <c r="D113" s="47" t="str">
        <f>_xlfn.XLOOKUP($B113,PPC!$D:$D,PPC!F:F,"N/A",0,1)</f>
        <v>A atividade minimiza a utilização de fertilizantes, incluindo estrume, de forma a não exceder o necessário para alcançar os objetivos de conservação e recuperação da área, e cumpre os Códigos de Boas Práticas Agrícolas e os Planos de Ação sobre Nitratos em Zonas Vulneráveis aos Nitratos, estabelecidos de acordo com a Diretiva do Conselho 91/676/CEE.</v>
      </c>
      <c r="E113" s="47" t="str">
        <f>_xlfn.XLOOKUP($B113,PPC!$D:$D,PPC!G:G,"N/A",0,1)</f>
        <v>A atividade cumpre o Regulamento (UE) 2019/1009 ou as regras nacionais sobre fertilizantes ou melhoradores de solo para uso agrícola.</v>
      </c>
      <c r="F113" s="47" t="str">
        <f>_xlfn.XLOOKUP($B113,PPC!$D:$D,PPC!H:H,"N/A",0,1)</f>
        <v>São implementadas medidas bem documentadas e verificáveis para evitar o uso de princípios ativos listados no Anexo I, parte A, do Regulamento (UE) 2019/1021, que transpõe na União a Convenção de Estocolmo sobre poluentes orgânicos persistentes, a Convenção de Roterdão sobre o procedimento de consentimento prévio informado para determinadas substâncias químicas e pesticidas perigosos no comércio internacional, a Convenção de Minamata sobre o Mercúrio, o Protocolo de Montreal sobre Substâncias que Destroem a Camada de Ozono, bem como ingredientes ativos classificados como Ia (‘extremamente perigosos’) ou Ib (‘altamente perigosos’) na Classificação de Pesticidas por Perigo recomendada pela OMS.</v>
      </c>
      <c r="G113" s="47" t="str">
        <f>_xlfn.XLOOKUP($B113,PPC!$D:$D,PPC!I:I,"N/A",0,1)</f>
        <v>Previne-se a poluição da água e do solo, sendo implementadas medidas de limpeza quando ocorre poluição.</v>
      </c>
      <c r="H113" s="47" t="str">
        <f>_xlfn.XLOOKUP($B113,PPC!$D:$D,PPC!J:J,"N/A",0,1)</f>
        <v>A atividade cumpre a legislação nacional aplicável relativa aos ingredientes ativos.</v>
      </c>
      <c r="I113" s="47">
        <f>_xlfn.XLOOKUP($B113,PPC!$D:$D,PPC!K:K,"N/A",0,1)</f>
        <v>0</v>
      </c>
      <c r="J113" s="47">
        <f>_xlfn.XLOOKUP($B113,PPC!$D:$D,PPC!L:L,"N/A",0,1)</f>
        <v>0</v>
      </c>
      <c r="K113" s="47">
        <f>_xlfn.XLOOKUP($B113,PPC!$D:$D,PPC!M:M,"N/A",0,1)</f>
        <v>0</v>
      </c>
    </row>
    <row r="114" spans="1:11" ht="48">
      <c r="A114" s="38" t="s">
        <v>4143</v>
      </c>
      <c r="B114" s="47" t="str">
        <f>IFERROR(IFERROR(IFERROR(IFERROR(VLOOKUP(A114,'Climate mitigation'!$E$2:$L$102,8,FALSE),VLOOKUP(A114,'Climate adaptation'!$E$2:$N$107,10,FALSE)),VLOOKUP(A114,Water!$E$2:$M$7,9,FALSE)),VLOOKUP(A114,'Circular economy'!$E$2:$M$22,9,FALSE)),VLOOKUP(A114,Biodiversity!$E$2:$N$3,10,FALSE))</f>
        <v>The activity complies with the criteria set out in Appendix C to this Annex. The activity is in line with Directive (EU) 2015/2193 of the European Parliament and of the Council(38)Directive (EU) 2015/2193 of the European Parliament and of the Council of 25 November 2015 on the limitation of emissions of certain pollutants into the air from medium combustion plants (OJ L 313, 28.11.2015, p. 1).. Noise, plastic, light and chemical pollution are minimised.</v>
      </c>
      <c r="C114" s="47" t="str">
        <f>_xlfn.XLOOKUP($B114,PPC!$D:$D,PPC!E:E,"N/A",0,1)</f>
        <v>A atividade cumpre os critérios estabelecidos no Apêndice C deste Anexo. Regulamento 2021/2139 (https://eur-lex.europa.eu/legal-content/PT/TXT/?uri=CELEX:32021R2139), p. 143</v>
      </c>
      <c r="D114" s="47" t="str">
        <f>_xlfn.XLOOKUP($B114,PPC!$D:$D,PPC!F:F,"N/A",0,1)</f>
        <v>A atividade está em conformidade com a Diretiva (UE) 2015/2193 do Parlamento Europeu e do Conselho, de 25 de novembro de 2015, relativa à limitação das emissões de determinados poluentes para o ar provenientes de instalações de combustão média (JO L 313, 28.11.2015, p. 1).</v>
      </c>
      <c r="E114" s="47" t="str">
        <f>_xlfn.XLOOKUP($B114,PPC!$D:$D,PPC!G:G,"N/A",0,1)</f>
        <v>A poluição sonora, plástica, luminosa e química é minimizada.</v>
      </c>
      <c r="F114" s="47">
        <f>_xlfn.XLOOKUP($B114,PPC!$D:$D,PPC!H:H,"N/A",0,1)</f>
        <v>0</v>
      </c>
      <c r="G114" s="47">
        <f>_xlfn.XLOOKUP($B114,PPC!$D:$D,PPC!I:I,"N/A",0,1)</f>
        <v>0</v>
      </c>
      <c r="H114" s="47">
        <f>_xlfn.XLOOKUP($B114,PPC!$D:$D,PPC!J:J,"N/A",0,1)</f>
        <v>0</v>
      </c>
      <c r="I114" s="47">
        <f>_xlfn.XLOOKUP($B114,PPC!$D:$D,PPC!K:K,"N/A",0,1)</f>
        <v>0</v>
      </c>
      <c r="J114" s="47">
        <f>_xlfn.XLOOKUP($B114,PPC!$D:$D,PPC!L:L,"N/A",0,1)</f>
        <v>0</v>
      </c>
      <c r="K114" s="47">
        <f>_xlfn.XLOOKUP($B114,PPC!$D:$D,PPC!M:M,"N/A",0,1)</f>
        <v>0</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AE2DA-0228-4FBE-B98A-DB0D5226F031}">
  <sheetPr>
    <tabColor theme="0" tint="-0.249977111117893"/>
  </sheetPr>
  <dimension ref="A1:J106"/>
  <sheetViews>
    <sheetView showGridLines="0" topLeftCell="D26" workbookViewId="0">
      <selection activeCell="F28" sqref="F28"/>
    </sheetView>
  </sheetViews>
  <sheetFormatPr baseColWidth="10" defaultColWidth="8.83203125" defaultRowHeight="11"/>
  <cols>
    <col min="1" max="1" width="44.1640625" style="47" customWidth="1"/>
    <col min="2" max="2" width="60" style="47" customWidth="1"/>
    <col min="3" max="3" width="8.83203125" style="47"/>
    <col min="4" max="4" width="71.1640625" style="47" customWidth="1"/>
    <col min="5" max="5" width="58.33203125" style="47" customWidth="1"/>
    <col min="6" max="6" width="40.83203125" style="47" customWidth="1"/>
    <col min="7" max="7" width="73.6640625" style="47" customWidth="1"/>
    <col min="8" max="10" width="40.83203125" style="47" customWidth="1"/>
    <col min="11" max="16384" width="8.83203125" style="47"/>
  </cols>
  <sheetData>
    <row r="1" spans="1:10" ht="12">
      <c r="A1" s="50" t="s">
        <v>3987</v>
      </c>
      <c r="B1" s="41" t="s">
        <v>4151</v>
      </c>
      <c r="D1" s="40" t="s">
        <v>4153</v>
      </c>
      <c r="E1" s="40" t="s">
        <v>4154</v>
      </c>
      <c r="F1" s="40" t="s">
        <v>4155</v>
      </c>
      <c r="G1" s="40" t="s">
        <v>4156</v>
      </c>
      <c r="H1" s="40" t="s">
        <v>4157</v>
      </c>
      <c r="I1" s="40" t="s">
        <v>4158</v>
      </c>
      <c r="J1" s="40" t="s">
        <v>4159</v>
      </c>
    </row>
    <row r="2" spans="1:10" ht="262">
      <c r="A2" s="47" t="s">
        <v>3996</v>
      </c>
      <c r="B2" s="47" t="str">
        <f>IFERROR(IFERROR(IFERROR(IFERROR(VLOOKUP(A2,'Climate mitigation'!$E$2:$M$102,9,FALSE),VLOOKUP(A2,'Climate adaptation'!$E$2:$O$107,11,FALSE)),VLOOKUP(A2,Water!$E$2:$N$7,10,FALSE)),VLOOKUP(A2,'Circular economy'!$E$2:$N$22,10,FALSE)),VLOOKUP(A2,'Pollution prevention'!$E$2:$N$7,10,FALSE))</f>
        <v>In areas designated by the national competent authority for conservation or in habitats that are protected, the activity is in accordance with the conservation objectives for those areas. There is no conversion of habitats specifically sensitive to biodiversity loss or with high conservation value, or of areas set aside for the restoration of such habitats in accordance with national law. Detailed information referred to in points 1.2(k) (Afforestation plan) and 1.4(i) (Forest management plan or equivalent system) include provisions for maintaining and possibly enhancing biodiversity in accordance with national and local provisions, including the following: ensuring the good conservation status of habitat and species, maintenance of typical habitat species; excluding the use or release of invasive alien species; excluding the use of non-native species unless it can be demonstrated that: the use of the forest reproductive material leads to favourable and appropriate ecosystem conditions (such as climate, soil criteria and vegetation zone, forest fire resilience); the native species currently present on the site are not anymore adapted to projected climatic and pedo-hydrological conditions. ensuring the maintenance and improvement of physical, chemical and biological quality of the soil; promoting biodiversity-friendly practices that enhance forests’ natural processes; excluding the conversion of high-biodiverse ecosystems into less biodiverse ones; ensuring the diversity of associated habitats and species linked to the forest; ensuring the diversity of stand structures and maintenance or enhancing of mature stage stands and dead wood.</v>
      </c>
      <c r="D2" s="47" t="s">
        <v>40</v>
      </c>
      <c r="E2" s="47" t="s">
        <v>4665</v>
      </c>
      <c r="F2" s="47" t="s">
        <v>4666</v>
      </c>
      <c r="G2" s="47" t="s">
        <v>4667</v>
      </c>
    </row>
    <row r="3" spans="1:10" ht="262">
      <c r="A3" s="47" t="s">
        <v>3998</v>
      </c>
      <c r="B3" s="47" t="str">
        <f>IFERROR(IFERROR(IFERROR(IFERROR(VLOOKUP(A3,'Climate mitigation'!$E$2:$M$102,9,FALSE),VLOOKUP(A3,'Climate adaptation'!$E$2:$O$107,11,FALSE)),VLOOKUP(A3,Water!$E$2:$N$7,10,FALSE)),VLOOKUP(A3,'Circular economy'!$E$2:$N$22,10,FALSE)),VLOOKUP(A3,'Pollution prevention'!$E$2:$N$7,10,FALSE))</f>
        <v>In areas designated by the national competent authority for conservation or in habitats that are protected, the activity is in accordance with the conservation objectives for those areas. There is no conversion of habitats specifically sensitive to biodiversity loss or with high conservation value, or of areas set aside for the restoration of such habitats in accordance with national law. Detailed information referred to in point 1.2.(i) includes provisions for maintaining and possibly enhancing biodiversity in accordance with national and local provisions, including the following: ensuring the good conservation status of habitat and species, maintenance of typical habitat species; excluding the use or release of invasive alien species; excluding the use of non-native species unless it can be demonstrated that: the use of the forest reproductive material leads to favourable and appropriate ecosystem conditions (such as climate, soil criteria and vegetation zone, forest fire resilience); the native species currently present on the site are not anymore adapted to projected climatic and pedo-hydrological conditions. ensuring the maintenance and improvement of physical, chemical and biological quality of the soil; promoting biodiversity-friendly practices that enhance forests’ natural processes; excluding the conversion of high-biodiverse ecosystems into less biodiverse ones; ensuring the diversity of associated habitats and species linked to the forest; ensuring the diversity of stand structures and maintenance or enhancing of mature stage stands and dead wood.</v>
      </c>
      <c r="D3" s="47" t="s">
        <v>49</v>
      </c>
      <c r="E3" s="47" t="s">
        <v>4668</v>
      </c>
      <c r="F3" s="47" t="s">
        <v>4669</v>
      </c>
      <c r="G3" s="47" t="s">
        <v>4670</v>
      </c>
    </row>
    <row r="4" spans="1:10" ht="262">
      <c r="A4" s="47" t="s">
        <v>3997</v>
      </c>
      <c r="B4" s="47" t="str">
        <f>IFERROR(IFERROR(IFERROR(IFERROR(VLOOKUP(A4,'Climate mitigation'!$E$2:$M$102,9,FALSE),VLOOKUP(A4,'Climate adaptation'!$E$2:$O$107,11,FALSE)),VLOOKUP(A4,Water!$E$2:$N$7,10,FALSE)),VLOOKUP(A4,'Circular economy'!$E$2:$N$22,10,FALSE)),VLOOKUP(A4,'Pollution prevention'!$E$2:$N$7,10,FALSE))</f>
        <v>In areas designated by the national competent authority for conservation or in habitats that are protected, the activity is in accordance with the conservation objectives for those areas. There is no conversion of habitats specifically sensitive to biodiversity loss or with high conservation value, or of areas set aside for the restoration of such habitats in accordance with national law. Detailed information referred to in point 1.2.(i) includes provisions for maintaining and possibly enhancing biodiversity in accordance with national and local provisions, including the following: ensuring the good conservation status of habitat and species, maintenance of typical habitat species; excluding the use or release of invasive alien species; excluding the use of non-native species unless it can be demonstrated that: the use of the forest reproductive material leads to favourable and appropriate ecosystem condition (such as climate, soil criteria, and vegetation zone, forest fire resilience); the native species currently present on the site are not anymore adapted to projected climatic and pedo-hydrological conditions; ensuring the maintenance and improvement of physical, chemical and biological quality of the soil; promoting biodiversity-friendly practices that enhance forests’ natural processes; excluding the conversion of high-biodiverse ecosystems into less biodiverse ones; ensuring the diversity of associated habitats and species linked to the forest; ensuring the diversity of stand structures and maintenance or enhancing of mature stage stands and dead wood.</v>
      </c>
      <c r="D4" s="47" t="s">
        <v>56</v>
      </c>
      <c r="E4" s="47" t="s">
        <v>4665</v>
      </c>
      <c r="F4" s="47" t="s">
        <v>4671</v>
      </c>
      <c r="G4" s="47" t="s">
        <v>4672</v>
      </c>
    </row>
    <row r="5" spans="1:10" ht="262">
      <c r="A5" s="47" t="s">
        <v>3999</v>
      </c>
      <c r="B5" s="47" t="str">
        <f>IFERROR(IFERROR(IFERROR(IFERROR(VLOOKUP(A5,'Climate mitigation'!$E$2:$M$102,9,FALSE),VLOOKUP(A5,'Climate adaptation'!$E$2:$O$107,11,FALSE)),VLOOKUP(A5,Water!$E$2:$N$7,10,FALSE)),VLOOKUP(A5,'Circular economy'!$E$2:$N$22,10,FALSE)),VLOOKUP(A5,'Pollution prevention'!$E$2:$N$7,10,FALSE))</f>
        <v>In areas designated by the national competent authority for conservation or in habitats that are protected, the activity is in accordance with the conservation objectives for those areas. There is no conversion of habitats specifically sensitive to biodiversity loss or with high conservation value, or of areas set aside for the restoration of such habitats in accordance with national law. Detailed information referred to in in point 1.2.(i) includes provisions for maintaining and possibly enhancing biodiversity in accordance with national and local provisions, including the following: ensuring the good conservation status of habitat and species, maintenance of typical habitat species; excluding the use or release of invasive alien species; excluding the use of non-native species unless it can be demonstrated that: the use of the forest reproductive material leads to favourable and appropriate ecosystem conditions (such as climate, soil criteria, and vegetation zone, forest fire resilience); the native species currently present on the site are not anymore adapted to projected climatic and pedo-hydrological conditions; ensuring the maintenance and improvement of physical, chemical and biological quality of the soil; promoting biodiversity-friendly practices that enhance forests’ natural processes; excluding the conversion of high-biodiverse ecosystems into less biodiverse ones; ensuring the diversity of associated habitats and species linked to the forest; ensuring the diversity of stand structures and maintenance or enhancing of mature stage stands and dead wood.</v>
      </c>
      <c r="D5" s="47" t="s">
        <v>64</v>
      </c>
      <c r="E5" s="47" t="s">
        <v>4665</v>
      </c>
      <c r="F5" s="47" t="s">
        <v>4671</v>
      </c>
      <c r="G5" s="47" t="s">
        <v>4673</v>
      </c>
    </row>
    <row r="6" spans="1:10" ht="96">
      <c r="A6" s="47" t="s">
        <v>4000</v>
      </c>
      <c r="B6" s="47" t="str">
        <f>IFERROR(IFERROR(IFERROR(IFERROR(VLOOKUP(A6,'Climate mitigation'!$E$2:$M$102,9,FALSE),VLOOKUP(A6,'Climate adaptation'!$E$2:$O$107,11,FALSE)),VLOOKUP(A6,Water!$E$2:$N$7,10,FALSE)),VLOOKUP(A6,'Circular economy'!$E$2:$N$22,10,FALSE)),VLOOKUP(A6,'Pollution prevention'!$E$2:$N$7,10,FALSE))</f>
        <v>In areas designated by the national competent authority for conservation or in habitats that are protected, the activity is in accordance with the conservation objectives for those areas. There is no conversion of habitats specifically sensitive to biodiversity loss or with high conservation value, or of areas set aside for the restoration of such habitats in accordance with national law. The plan referred to in point 1 (Restoration plan) of this Section includes provisions for maintaining and possibly enhancing biodiversity in accordance with national and local provisions, including the following: ensuring the good conservation status of habitat and species, maintenance of typical habitat species; excluding the use or release of invasive species.</v>
      </c>
      <c r="D6" s="47" t="s">
        <v>74</v>
      </c>
      <c r="E6" s="47" t="s">
        <v>4665</v>
      </c>
      <c r="F6" s="47" t="s">
        <v>4671</v>
      </c>
      <c r="G6" s="47" t="s">
        <v>4674</v>
      </c>
    </row>
    <row r="7" spans="1:10" ht="24">
      <c r="A7" s="47" t="s">
        <v>4001</v>
      </c>
      <c r="B7" s="47" t="str">
        <f>IFERROR(IFERROR(IFERROR(IFERROR(VLOOKUP(A7,'Climate mitigation'!$E$2:$M$102,9,FALSE),VLOOKUP(A7,'Climate adaptation'!$E$2:$O$107,11,FALSE)),VLOOKUP(A7,Water!$E$2:$N$7,10,FALSE)),VLOOKUP(A7,'Circular economy'!$E$2:$N$22,10,FALSE)),VLOOKUP(A7,'Pollution prevention'!$E$2:$N$7,10,FALSE))</f>
        <v>The activity complies with the criteria set out in Appendix D to this Annex.</v>
      </c>
      <c r="D7" s="47" t="s">
        <v>85</v>
      </c>
      <c r="E7" s="47" t="s">
        <v>4675</v>
      </c>
    </row>
    <row r="8" spans="1:10" ht="96">
      <c r="A8" s="47" t="s">
        <v>4002</v>
      </c>
      <c r="B8" s="47" t="str">
        <f>IFERROR(IFERROR(IFERROR(IFERROR(VLOOKUP(A8,'Climate mitigation'!$E$2:$M$102,9,FALSE),VLOOKUP(A8,'Climate adaptation'!$E$2:$O$107,11,FALSE)),VLOOKUP(A8,Water!$E$2:$N$7,10,FALSE)),VLOOKUP(A8,'Circular economy'!$E$2:$N$22,10,FALSE)),VLOOKUP(A8,'Pollution prevention'!$E$2:$N$7,10,FALSE))</f>
        <v>The activity complies with the criteria set out in Appendix D to this Annex.</v>
      </c>
      <c r="D8" s="47" t="s">
        <v>238</v>
      </c>
      <c r="E8" s="47" t="s">
        <v>4675</v>
      </c>
      <c r="F8" s="47" t="s">
        <v>4676</v>
      </c>
      <c r="G8" s="47" t="s">
        <v>4677</v>
      </c>
    </row>
    <row r="9" spans="1:10" ht="84">
      <c r="A9" s="47" t="s">
        <v>4003</v>
      </c>
      <c r="B9" s="47" t="str">
        <f>IFERROR(IFERROR(IFERROR(IFERROR(VLOOKUP(A9,'Climate mitigation'!$E$2:$M$102,9,FALSE),VLOOKUP(A9,'Climate adaptation'!$E$2:$O$107,11,FALSE)),VLOOKUP(A9,Water!$E$2:$N$7,10,FALSE)),VLOOKUP(A9,'Circular economy'!$E$2:$N$22,10,FALSE)),VLOOKUP(A9,'Pollution prevention'!$E$2:$N$7,10,FALSE))</f>
        <v>The activity complies with the criteria set out in Appendix D to this Annex.</v>
      </c>
      <c r="D9" s="47" t="s">
        <v>245</v>
      </c>
      <c r="E9" s="47" t="s">
        <v>4675</v>
      </c>
      <c r="F9" s="47" t="s">
        <v>4678</v>
      </c>
    </row>
    <row r="10" spans="1:10" ht="48">
      <c r="A10" s="47" t="s">
        <v>4004</v>
      </c>
      <c r="B10" s="47" t="str">
        <f>IFERROR(IFERROR(IFERROR(IFERROR(VLOOKUP(A10,'Climate mitigation'!$E$2:$M$102,9,FALSE),VLOOKUP(A10,'Climate adaptation'!$E$2:$O$107,11,FALSE)),VLOOKUP(A10,Water!$E$2:$N$7,10,FALSE)),VLOOKUP(A10,'Circular economy'!$E$2:$N$22,10,FALSE)),VLOOKUP(A10,'Pollution prevention'!$E$2:$N$7,10,FALSE))</f>
        <v>The activity complies with the criteria set out in Appendix D to this Annex.</v>
      </c>
      <c r="D10" s="47" t="s">
        <v>251</v>
      </c>
      <c r="E10" s="47" t="s">
        <v>4675</v>
      </c>
      <c r="F10" s="47" t="s">
        <v>4679</v>
      </c>
    </row>
    <row r="11" spans="1:10" ht="48">
      <c r="A11" s="47" t="s">
        <v>4005</v>
      </c>
      <c r="B11" s="47" t="str">
        <f>IFERROR(IFERROR(IFERROR(IFERROR(VLOOKUP(A11,'Climate mitigation'!$E$2:$M$102,9,FALSE),VLOOKUP(A11,'Climate adaptation'!$E$2:$O$107,11,FALSE)),VLOOKUP(A11,Water!$E$2:$N$7,10,FALSE)),VLOOKUP(A11,'Circular economy'!$E$2:$N$22,10,FALSE)),VLOOKUP(A11,'Pollution prevention'!$E$2:$N$7,10,FALSE))</f>
        <v>The activity complies with the criteria set out in Appendix D to this Annex.</v>
      </c>
      <c r="D11" s="47" t="s">
        <v>278</v>
      </c>
      <c r="E11" s="47" t="s">
        <v>4675</v>
      </c>
      <c r="F11" s="47" t="s">
        <v>4680</v>
      </c>
    </row>
    <row r="12" spans="1:10" ht="96">
      <c r="A12" s="47" t="s">
        <v>4006</v>
      </c>
      <c r="B12" s="47" t="str">
        <f>IFERROR(IFERROR(IFERROR(IFERROR(VLOOKUP(A12,'Climate mitigation'!$E$2:$M$102,9,FALSE),VLOOKUP(A12,'Climate adaptation'!$E$2:$O$107,11,FALSE)),VLOOKUP(A12,Water!$E$2:$N$7,10,FALSE)),VLOOKUP(A12,'Circular economy'!$E$2:$N$22,10,FALSE)),VLOOKUP(A12,'Pollution prevention'!$E$2:$N$7,10,FALSE))</f>
        <v>The activity complies with the criteria set out in Appendix D to this Annex.</v>
      </c>
      <c r="D12" s="47" t="s">
        <v>378</v>
      </c>
      <c r="E12" s="47" t="s">
        <v>4675</v>
      </c>
      <c r="F12" s="47" t="s">
        <v>4681</v>
      </c>
      <c r="G12" s="47" t="s">
        <v>4682</v>
      </c>
      <c r="H12" s="47" t="s">
        <v>4683</v>
      </c>
      <c r="I12" s="47" t="s">
        <v>4684</v>
      </c>
    </row>
    <row r="13" spans="1:10" ht="144">
      <c r="A13" s="47" t="s">
        <v>2046</v>
      </c>
      <c r="B13" s="47" t="str">
        <f>IFERROR(IFERROR(IFERROR(IFERROR(VLOOKUP(A13,'Climate mitigation'!$E$2:$M$102,9,FALSE),VLOOKUP(A13,'Climate adaptation'!$E$2:$O$107,11,FALSE)),VLOOKUP(A13,Water!$E$2:$N$7,10,FALSE)),VLOOKUP(A13,'Circular economy'!$E$2:$N$22,10,FALSE)),VLOOKUP(A13,'Pollution prevention'!$E$2:$N$7,10,FALSE))</f>
        <v>The activity complies with the criteria set out in Appendix D to this Annex.</v>
      </c>
      <c r="D13" s="47" t="s">
        <v>556</v>
      </c>
      <c r="E13" s="47" t="s">
        <v>4685</v>
      </c>
      <c r="F13" s="47" t="s">
        <v>4686</v>
      </c>
      <c r="G13" s="47" t="s">
        <v>4687</v>
      </c>
      <c r="H13" s="47" t="s">
        <v>4688</v>
      </c>
    </row>
    <row r="14" spans="1:10" ht="144">
      <c r="A14" s="47" t="s">
        <v>4007</v>
      </c>
      <c r="B14" s="47" t="str">
        <f>IFERROR(IFERROR(IFERROR(IFERROR(VLOOKUP(A14,'Climate mitigation'!$E$2:$M$102,9,FALSE),VLOOKUP(A14,'Climate adaptation'!$E$2:$O$107,11,FALSE)),VLOOKUP(A14,Water!$E$2:$N$7,10,FALSE)),VLOOKUP(A14,'Circular economy'!$E$2:$N$22,10,FALSE)),VLOOKUP(A14,'Pollution prevention'!$E$2:$N$7,10,FALSE))</f>
        <v>The activity complies with the criteria set out in Appendix D to this Annex.</v>
      </c>
      <c r="D14" s="47" t="s">
        <v>565</v>
      </c>
      <c r="E14" s="47" t="s">
        <v>4689</v>
      </c>
      <c r="F14" s="47" t="s">
        <v>4690</v>
      </c>
      <c r="G14" s="47" t="s">
        <v>4691</v>
      </c>
      <c r="H14" s="47" t="s">
        <v>4692</v>
      </c>
    </row>
    <row r="15" spans="1:10" ht="144">
      <c r="A15" s="47" t="s">
        <v>4008</v>
      </c>
      <c r="B15" s="47" t="str">
        <f>IFERROR(IFERROR(IFERROR(IFERROR(VLOOKUP(A15,'Climate mitigation'!$E$2:$M$102,9,FALSE),VLOOKUP(A15,'Climate adaptation'!$E$2:$O$107,11,FALSE)),VLOOKUP(A15,Water!$E$2:$N$7,10,FALSE)),VLOOKUP(A15,'Circular economy'!$E$2:$N$22,10,FALSE)),VLOOKUP(A15,'Pollution prevention'!$E$2:$N$7,10,FALSE))</f>
        <v>The activity complies with the criteria set out in Appendix D to this Annex.</v>
      </c>
      <c r="D15" s="47" t="s">
        <v>574</v>
      </c>
      <c r="E15" s="47" t="s">
        <v>4693</v>
      </c>
      <c r="F15" s="47" t="s">
        <v>4694</v>
      </c>
      <c r="G15" s="47" t="s">
        <v>4695</v>
      </c>
      <c r="H15" s="47" t="s">
        <v>4696</v>
      </c>
    </row>
    <row r="16" spans="1:10" ht="328">
      <c r="A16" s="47" t="s">
        <v>4009</v>
      </c>
      <c r="B16" s="47" t="str">
        <f>IFERROR(IFERROR(IFERROR(IFERROR(VLOOKUP(A16,'Climate mitigation'!$E$2:$M$102,9,FALSE),VLOOKUP(A16,'Climate adaptation'!$E$2:$O$107,11,FALSE)),VLOOKUP(A16,Water!$E$2:$N$7,10,FALSE)),VLOOKUP(A16,'Circular economy'!$E$2:$N$22,10,FALSE)),VLOOKUP(A16,'Pollution prevention'!$E$2:$N$7,10,FALSE))</f>
        <v>The activity complies with the criteria set out in Appendix D to this Annex.</v>
      </c>
      <c r="D16" s="47" t="s">
        <v>590</v>
      </c>
      <c r="E16" s="47" t="s">
        <v>4675</v>
      </c>
      <c r="F16" s="47" t="s">
        <v>4697</v>
      </c>
    </row>
    <row r="17" spans="1:10" ht="36">
      <c r="A17" s="47" t="s">
        <v>4010</v>
      </c>
      <c r="B17" s="47" t="str">
        <f>IFERROR(IFERROR(IFERROR(IFERROR(VLOOKUP(A17,'Climate mitigation'!$E$2:$M$102,9,FALSE),VLOOKUP(A17,'Climate adaptation'!$E$2:$O$107,11,FALSE)),VLOOKUP(A17,Water!$E$2:$N$7,10,FALSE)),VLOOKUP(A17,'Circular economy'!$E$2:$N$22,10,FALSE)),VLOOKUP(A17,'Pollution prevention'!$E$2:$N$7,10,FALSE))</f>
        <v>The activity complies with the criteria set out in Appendix D to this Annex.</v>
      </c>
      <c r="D17" s="47" t="s">
        <v>599</v>
      </c>
      <c r="E17" s="47" t="s">
        <v>4675</v>
      </c>
      <c r="F17" s="47" t="s">
        <v>4698</v>
      </c>
      <c r="G17" s="47" t="s">
        <v>4699</v>
      </c>
    </row>
    <row r="18" spans="1:10" ht="295">
      <c r="A18" s="47" t="s">
        <v>4011</v>
      </c>
      <c r="B18" s="47" t="str">
        <f>IFERROR(IFERROR(IFERROR(IFERROR(VLOOKUP(A18,'Climate mitigation'!$E$2:$M$102,9,FALSE),VLOOKUP(A18,'Climate adaptation'!$E$2:$O$107,11,FALSE)),VLOOKUP(A18,Water!$E$2:$N$7,10,FALSE)),VLOOKUP(A18,'Circular economy'!$E$2:$N$22,10,FALSE)),VLOOKUP(A18,'Pollution prevention'!$E$2:$N$7,10,FALSE))</f>
        <v>The activity complies with the criteria set out in Appendix D to this Annex.</v>
      </c>
      <c r="D18" s="47" t="s">
        <v>608</v>
      </c>
      <c r="E18" s="47" t="s">
        <v>4700</v>
      </c>
      <c r="F18" s="47" t="s">
        <v>4701</v>
      </c>
      <c r="G18" s="47" t="s">
        <v>4702</v>
      </c>
      <c r="H18" s="47" t="s">
        <v>4703</v>
      </c>
      <c r="I18" s="47" t="s">
        <v>4704</v>
      </c>
      <c r="J18" s="47" t="s">
        <v>4705</v>
      </c>
    </row>
    <row r="19" spans="1:10" ht="306">
      <c r="A19" s="47" t="s">
        <v>4012</v>
      </c>
      <c r="B19" s="47" t="str">
        <f>IFERROR(IFERROR(IFERROR(IFERROR(VLOOKUP(A19,'Climate mitigation'!$E$2:$M$102,9,FALSE),VLOOKUP(A19,'Climate adaptation'!$E$2:$O$107,11,FALSE)),VLOOKUP(A19,Water!$E$2:$N$7,10,FALSE)),VLOOKUP(A19,'Circular economy'!$E$2:$N$22,10,FALSE)),VLOOKUP(A19,'Pollution prevention'!$E$2:$N$7,10,FALSE))</f>
        <v>The activity complies with the criteria set out in Appendix D to this Annex.</v>
      </c>
      <c r="D19" s="47" t="s">
        <v>646</v>
      </c>
      <c r="E19" s="47" t="s">
        <v>4675</v>
      </c>
      <c r="F19" s="47" t="s">
        <v>4706</v>
      </c>
    </row>
    <row r="20" spans="1:10" ht="48">
      <c r="A20" s="47" t="s">
        <v>4013</v>
      </c>
      <c r="B20" s="47" t="str">
        <f>IFERROR(IFERROR(IFERROR(IFERROR(VLOOKUP(A20,'Climate mitigation'!$E$2:$M$102,9,FALSE),VLOOKUP(A20,'Climate adaptation'!$E$2:$O$107,11,FALSE)),VLOOKUP(A20,Water!$E$2:$N$7,10,FALSE)),VLOOKUP(A20,'Circular economy'!$E$2:$N$22,10,FALSE)),VLOOKUP(A20,'Pollution prevention'!$E$2:$N$7,10,FALSE))</f>
        <v>The activity complies with the criteria set out in Appendix D to this Annex.</v>
      </c>
      <c r="D20" s="47" t="s">
        <v>708</v>
      </c>
      <c r="E20" s="47" t="s">
        <v>4707</v>
      </c>
    </row>
    <row r="21" spans="1:10" ht="180">
      <c r="A21" s="47" t="s">
        <v>4014</v>
      </c>
      <c r="B21" s="47" t="str">
        <f>IFERROR(IFERROR(IFERROR(IFERROR(VLOOKUP(A21,'Climate mitigation'!$E$2:$M$102,9,FALSE),VLOOKUP(A21,'Climate adaptation'!$E$2:$O$107,11,FALSE)),VLOOKUP(A21,Water!$E$2:$N$7,10,FALSE)),VLOOKUP(A21,'Circular economy'!$E$2:$N$22,10,FALSE)),VLOOKUP(A21,'Pollution prevention'!$E$2:$N$7,10,FALSE))</f>
        <v>The activity complies with the criteria set out in Appendix D to this Annex.</v>
      </c>
      <c r="D21" s="47" t="s">
        <v>1004</v>
      </c>
      <c r="E21" s="47" t="s">
        <v>4708</v>
      </c>
      <c r="F21" s="47" t="s">
        <v>4709</v>
      </c>
      <c r="G21" s="47" t="s">
        <v>4710</v>
      </c>
    </row>
    <row r="22" spans="1:10" ht="36">
      <c r="A22" s="47" t="s">
        <v>4015</v>
      </c>
      <c r="B22" s="47" t="str">
        <f>IFERROR(IFERROR(IFERROR(IFERROR(VLOOKUP(A22,'Climate mitigation'!$E$2:$M$102,9,FALSE),VLOOKUP(A22,'Climate adaptation'!$E$2:$O$107,11,FALSE)),VLOOKUP(A22,Water!$E$2:$N$7,10,FALSE)),VLOOKUP(A22,'Circular economy'!$E$2:$N$22,10,FALSE)),VLOOKUP(A22,'Pollution prevention'!$E$2:$N$7,10,FALSE))</f>
        <v>The activity complies with the criteria set out in Appendix D to this Annex.</v>
      </c>
      <c r="D22" s="47" t="s">
        <v>1082</v>
      </c>
      <c r="E22" s="47" t="s">
        <v>4675</v>
      </c>
      <c r="F22" s="47" t="s">
        <v>4711</v>
      </c>
      <c r="G22" s="47" t="s">
        <v>4712</v>
      </c>
    </row>
    <row r="23" spans="1:10" ht="262">
      <c r="A23" s="47" t="s">
        <v>4016</v>
      </c>
      <c r="B23" s="47" t="str">
        <f>IFERROR(IFERROR(IFERROR(IFERROR(VLOOKUP(A23,'Climate mitigation'!$E$2:$M$102,9,FALSE),VLOOKUP(A23,'Climate adaptation'!$E$2:$O$107,11,FALSE)),VLOOKUP(A23,Water!$E$2:$N$7,10,FALSE)),VLOOKUP(A23,'Circular economy'!$E$2:$N$22,10,FALSE)),VLOOKUP(A23,'Pollution prevention'!$E$2:$N$7,10,FALSE))</f>
        <v>The activity complies with the criteria set out in Appendix D to this Annex.</v>
      </c>
      <c r="D23" s="47" t="s">
        <v>1227</v>
      </c>
      <c r="E23" s="47" t="s">
        <v>4713</v>
      </c>
      <c r="F23" s="47" t="s">
        <v>4714</v>
      </c>
    </row>
    <row r="24" spans="1:10" ht="120">
      <c r="A24" s="47" t="s">
        <v>4017</v>
      </c>
      <c r="B24" s="47" t="str">
        <f>IFERROR(IFERROR(IFERROR(IFERROR(VLOOKUP(A24,'Climate mitigation'!$E$2:$M$102,9,FALSE),VLOOKUP(A24,'Climate adaptation'!$E$2:$O$107,11,FALSE)),VLOOKUP(A24,Water!$E$2:$N$7,10,FALSE)),VLOOKUP(A24,'Circular economy'!$E$2:$N$22,10,FALSE)),VLOOKUP(A24,'Pollution prevention'!$E$2:$N$7,10,FALSE))</f>
        <v>The activity complies with the criteria set out in Appendix D to this Annex.</v>
      </c>
      <c r="D24" s="47" t="s">
        <v>1237</v>
      </c>
      <c r="E24" s="47" t="s">
        <v>4675</v>
      </c>
      <c r="F24" s="47" t="s">
        <v>4723</v>
      </c>
      <c r="G24" s="47" t="s">
        <v>4724</v>
      </c>
    </row>
    <row r="25" spans="1:10" ht="72">
      <c r="A25" s="47" t="s">
        <v>4018</v>
      </c>
      <c r="B25" s="47" t="str">
        <f>IFERROR(IFERROR(IFERROR(IFERROR(VLOOKUP(A25,'Climate mitigation'!$E$2:$M$102,9,FALSE),VLOOKUP(A25,'Climate adaptation'!$E$2:$O$107,11,FALSE)),VLOOKUP(A25,Water!$E$2:$N$7,10,FALSE)),VLOOKUP(A25,'Circular economy'!$E$2:$N$22,10,FALSE)),VLOOKUP(A25,'Pollution prevention'!$E$2:$N$7,10,FALSE))</f>
        <v>The activity complies with the criteria set out in Appendix D to this Annex.</v>
      </c>
      <c r="D25" s="47" t="s">
        <v>1264</v>
      </c>
      <c r="E25" s="47" t="s">
        <v>4675</v>
      </c>
      <c r="F25" s="47" t="s">
        <v>4715</v>
      </c>
    </row>
    <row r="26" spans="1:10" ht="168">
      <c r="A26" s="47" t="s">
        <v>4019</v>
      </c>
      <c r="B26" s="47" t="str">
        <f>IFERROR(IFERROR(IFERROR(IFERROR(VLOOKUP(A26,'Climate mitigation'!$E$2:$M$102,9,FALSE),VLOOKUP(A26,'Climate adaptation'!$E$2:$O$107,11,FALSE)),VLOOKUP(A26,Water!$E$2:$N$7,10,FALSE)),VLOOKUP(A26,'Circular economy'!$E$2:$N$22,10,FALSE)),VLOOKUP(A26,'Pollution prevention'!$E$2:$N$7,10,FALSE))</f>
        <v>The activity complies with the criteria set out in Appendix D to this Annex.</v>
      </c>
      <c r="D26" s="47" t="s">
        <v>1273</v>
      </c>
      <c r="E26" s="47" t="s">
        <v>4675</v>
      </c>
      <c r="F26" s="47" t="s">
        <v>4716</v>
      </c>
      <c r="G26" s="47" t="s">
        <v>4717</v>
      </c>
    </row>
    <row r="27" spans="1:10" ht="24">
      <c r="A27" s="47" t="s">
        <v>4020</v>
      </c>
      <c r="B27" s="47" t="str">
        <f>IFERROR(IFERROR(IFERROR(IFERROR(VLOOKUP(A27,'Climate mitigation'!$E$2:$M$102,9,FALSE),VLOOKUP(A27,'Climate adaptation'!$E$2:$O$107,11,FALSE)),VLOOKUP(A27,Water!$E$2:$N$7,10,FALSE)),VLOOKUP(A27,'Circular economy'!$E$2:$N$22,10,FALSE)),VLOOKUP(A27,'Pollution prevention'!$E$2:$N$7,10,FALSE))</f>
        <v>The activity complies with the criteria set out in Appendix D to this Annex.</v>
      </c>
      <c r="D27" s="47" t="s">
        <v>1292</v>
      </c>
      <c r="E27" s="47" t="s">
        <v>4675</v>
      </c>
    </row>
    <row r="28" spans="1:10" ht="96">
      <c r="A28" s="47" t="s">
        <v>4021</v>
      </c>
      <c r="B28" s="47" t="str">
        <f>IFERROR(IFERROR(IFERROR(IFERROR(VLOOKUP(A28,'Climate mitigation'!$E$2:$M$102,9,FALSE),VLOOKUP(A28,'Climate adaptation'!$E$2:$O$107,11,FALSE)),VLOOKUP(A28,Water!$E$2:$N$7,10,FALSE)),VLOOKUP(A28,'Circular economy'!$E$2:$N$22,10,FALSE)),VLOOKUP(A28,'Pollution prevention'!$E$2:$N$7,10,FALSE))</f>
        <v>The activity complies with the criteria set out in Appendix D to this Annex.</v>
      </c>
      <c r="D28" s="47" t="s">
        <v>1389</v>
      </c>
      <c r="E28" s="47" t="s">
        <v>4675</v>
      </c>
      <c r="F28" s="47" t="s">
        <v>4721</v>
      </c>
      <c r="G28" s="47" t="s">
        <v>4722</v>
      </c>
    </row>
    <row r="29" spans="1:10" ht="36">
      <c r="A29" s="47" t="s">
        <v>4022</v>
      </c>
      <c r="B29" s="47" t="str">
        <f>IFERROR(IFERROR(IFERROR(IFERROR(VLOOKUP(A29,'Climate mitigation'!$E$2:$M$102,9,FALSE),VLOOKUP(A29,'Climate adaptation'!$E$2:$O$107,11,FALSE)),VLOOKUP(A29,Water!$E$2:$N$7,10,FALSE)),VLOOKUP(A29,'Circular economy'!$E$2:$N$22,10,FALSE)),VLOOKUP(A29,'Pollution prevention'!$E$2:$N$7,10,FALSE))</f>
        <v>The activity complies with the criteria set out in Appendix D to this Annex.</v>
      </c>
      <c r="D29" s="47" t="s">
        <v>1478</v>
      </c>
      <c r="E29" s="47" t="s">
        <v>4675</v>
      </c>
      <c r="F29" s="47" t="s">
        <v>4718</v>
      </c>
    </row>
    <row r="30" spans="1:10" ht="108">
      <c r="A30" s="47" t="s">
        <v>4023</v>
      </c>
      <c r="B30" s="47" t="str">
        <f>IFERROR(IFERROR(IFERROR(IFERROR(VLOOKUP(A30,'Climate mitigation'!$E$2:$M$102,9,FALSE),VLOOKUP(A30,'Climate adaptation'!$E$2:$O$107,11,FALSE)),VLOOKUP(A30,Water!$E$2:$N$7,10,FALSE)),VLOOKUP(A30,'Circular economy'!$E$2:$N$22,10,FALSE)),VLOOKUP(A30,'Pollution prevention'!$E$2:$N$7,10,FALSE))</f>
        <v>The activity complies with the criteria set out in Appendix D to this Annex(176)Practical guidance for the implementation of this criterion is contained in the European Commission notice C(2020) 7730 final “Guidance document on wind energy developments and EU nature legislation”, (version of [adoption date]: https://ec.europa.eu/environment/nature/natura2000/management/docs/wind_farms_en.pdf).. In case of offshore wind, the activity does not hamper the achievement of good environmental status as set out in Directive 2008/56/EC, requiring that the appropriate measures are taken to prevent or mitigate impacts in relation to that Directive’s Descriptors 1 (biodiversity) and 6 (seabed integrity), laid down in Annex I to that Directive, and as set out in Decision (EU) 2017/848 in relation to the relevant criteria and methodological standards for those descriptors.</v>
      </c>
      <c r="D30" s="47" t="s">
        <v>1486</v>
      </c>
      <c r="E30" s="47" t="s">
        <v>4675</v>
      </c>
      <c r="F30" s="47" t="s">
        <v>4719</v>
      </c>
      <c r="G30" s="47" t="s">
        <v>4720</v>
      </c>
    </row>
    <row r="31" spans="1:10" ht="60">
      <c r="A31" s="47" t="s">
        <v>4024</v>
      </c>
      <c r="B31" s="47" t="str">
        <f>IFERROR(IFERROR(IFERROR(IFERROR(VLOOKUP(A31,'Climate mitigation'!$E$2:$M$102,9,FALSE),VLOOKUP(A31,'Climate adaptation'!$E$2:$O$107,11,FALSE)),VLOOKUP(A31,Water!$E$2:$N$7,10,FALSE)),VLOOKUP(A31,'Circular economy'!$E$2:$N$22,10,FALSE)),VLOOKUP(A31,'Pollution prevention'!$E$2:$N$7,10,FALSE))</f>
        <v>The activity complies with the criteria set out in Appendix D to this Annex. The activity does not hamper the achievement of good environmental status, as set out in Directive 2008/56/EC, requiring that the appropriate measures are taken to prevent or mitigate impacts in relation to that Directive’s Descriptor 1 (biodiversity), laid down in Annex I to that Directive, and as set out in Decision (EU) 2017/848 in relation to the relevant criteria and methodological standards for that descriptor.</v>
      </c>
    </row>
    <row r="32" spans="1:10" ht="36">
      <c r="A32" s="47" t="s">
        <v>4025</v>
      </c>
      <c r="B32" s="47" t="str">
        <f>IFERROR(IFERROR(IFERROR(IFERROR(VLOOKUP(A32,'Climate mitigation'!$E$2:$M$102,9,FALSE),VLOOKUP(A32,'Climate adaptation'!$E$2:$O$107,11,FALSE)),VLOOKUP(A32,Water!$E$2:$N$7,10,FALSE)),VLOOKUP(A32,'Circular economy'!$E$2:$N$22,10,FALSE)),VLOOKUP(A32,'Pollution prevention'!$E$2:$N$7,10,FALSE))</f>
        <v>The activity complies with the criteria set out in Appendix D to this Annex.(182)Practical guidance is contained in Commission notice C/2018/2619 ‘Guidance document on the requirements for hydropower in relation to EU nature legislation’ (OJ C 213, 18.6.2018, p. 1).</v>
      </c>
    </row>
    <row r="33" spans="1:2" ht="12">
      <c r="A33" s="47" t="s">
        <v>4026</v>
      </c>
      <c r="B33" s="47" t="str">
        <f>IFERROR(IFERROR(IFERROR(IFERROR(VLOOKUP(A33,'Climate mitigation'!$E$2:$M$102,9,FALSE),VLOOKUP(A33,'Climate adaptation'!$E$2:$O$107,11,FALSE)),VLOOKUP(A33,Water!$E$2:$N$7,10,FALSE)),VLOOKUP(A33,'Circular economy'!$E$2:$N$22,10,FALSE)),VLOOKUP(A33,'Pollution prevention'!$E$2:$N$7,10,FALSE))</f>
        <v>The activity complies with the criteria set out in Appendix D to this Annex.</v>
      </c>
    </row>
    <row r="34" spans="1:2" ht="24">
      <c r="A34" s="47" t="s">
        <v>4027</v>
      </c>
      <c r="B34" s="47" t="str">
        <f>IFERROR(IFERROR(IFERROR(IFERROR(VLOOKUP(A34,'Climate mitigation'!$E$2:$M$102,9,FALSE),VLOOKUP(A34,'Climate adaptation'!$E$2:$O$107,11,FALSE)),VLOOKUP(A34,Water!$E$2:$N$7,10,FALSE)),VLOOKUP(A34,'Circular economy'!$E$2:$N$22,10,FALSE)),VLOOKUP(A34,'Pollution prevention'!$E$2:$N$7,10,FALSE))</f>
        <v>The activity complies with the criteria set out in Appendix D to this Annex.</v>
      </c>
    </row>
    <row r="35" spans="1:2" ht="12">
      <c r="A35" s="47" t="s">
        <v>4028</v>
      </c>
      <c r="B35" s="47" t="str">
        <f>IFERROR(IFERROR(IFERROR(IFERROR(VLOOKUP(A35,'Climate mitigation'!$E$2:$M$102,9,FALSE),VLOOKUP(A35,'Climate adaptation'!$E$2:$O$107,11,FALSE)),VLOOKUP(A35,Water!$E$2:$N$7,10,FALSE)),VLOOKUP(A35,'Circular economy'!$E$2:$N$22,10,FALSE)),VLOOKUP(A35,'Pollution prevention'!$E$2:$N$7,10,FALSE))</f>
        <v>The activity complies with the criteria set out in Appendix D to this Annex.</v>
      </c>
    </row>
    <row r="36" spans="1:2" ht="36">
      <c r="A36" s="47" t="s">
        <v>4029</v>
      </c>
      <c r="B36" s="47" t="str">
        <f>IFERROR(IFERROR(IFERROR(IFERROR(VLOOKUP(A36,'Climate mitigation'!$E$2:$M$102,9,FALSE),VLOOKUP(A36,'Climate adaptation'!$E$2:$O$107,11,FALSE)),VLOOKUP(A36,Water!$E$2:$N$7,10,FALSE)),VLOOKUP(A36,'Circular economy'!$E$2:$N$22,10,FALSE)),VLOOKUP(A36,'Pollution prevention'!$E$2:$N$7,10,FALSE))</f>
        <v>The activity complies with the criteria set out in Appendix D to this Annex(202)Practical guidance for the implementation of this criterion is contained in the European Commission notice C(2018)2620 “Energy transmission infrastructure and EU nature legislation” (OJ C 213, 18.6.2018, p. 62)..</v>
      </c>
    </row>
    <row r="37" spans="1:2" ht="12">
      <c r="A37" s="47" t="s">
        <v>2372</v>
      </c>
      <c r="B37" s="47" t="str">
        <f>IFERROR(IFERROR(IFERROR(IFERROR(VLOOKUP(A37,'Climate mitigation'!$E$2:$M$102,9,FALSE),VLOOKUP(A37,'Climate adaptation'!$E$2:$O$107,11,FALSE)),VLOOKUP(A37,Water!$E$2:$N$7,10,FALSE)),VLOOKUP(A37,'Circular economy'!$E$2:$N$22,10,FALSE)),VLOOKUP(A37,'Pollution prevention'!$E$2:$N$7,10,FALSE))</f>
        <v>The activity complies with the criteria set out in Appendix D to this Annex.</v>
      </c>
    </row>
    <row r="38" spans="1:2" ht="12">
      <c r="A38" s="47" t="s">
        <v>4030</v>
      </c>
      <c r="B38" s="47" t="str">
        <f>IFERROR(IFERROR(IFERROR(IFERROR(VLOOKUP(A38,'Climate mitigation'!$E$2:$M$102,9,FALSE),VLOOKUP(A38,'Climate adaptation'!$E$2:$O$107,11,FALSE)),VLOOKUP(A38,Water!$E$2:$N$7,10,FALSE)),VLOOKUP(A38,'Circular economy'!$E$2:$N$22,10,FALSE)),VLOOKUP(A38,'Pollution prevention'!$E$2:$N$7,10,FALSE))</f>
        <v>The activity complies with the criteria set out in Appendix D to this Annex.</v>
      </c>
    </row>
    <row r="39" spans="1:2" ht="12">
      <c r="A39" s="47" t="s">
        <v>4031</v>
      </c>
      <c r="B39" s="47" t="str">
        <f>IFERROR(IFERROR(IFERROR(IFERROR(VLOOKUP(A39,'Climate mitigation'!$E$2:$M$102,9,FALSE),VLOOKUP(A39,'Climate adaptation'!$E$2:$O$107,11,FALSE)),VLOOKUP(A39,Water!$E$2:$N$7,10,FALSE)),VLOOKUP(A39,'Circular economy'!$E$2:$N$22,10,FALSE)),VLOOKUP(A39,'Pollution prevention'!$E$2:$N$7,10,FALSE))</f>
        <v>The activity complies with the criteria set out in Appendix D to this Annex.</v>
      </c>
    </row>
    <row r="40" spans="1:2" ht="24">
      <c r="A40" s="47" t="s">
        <v>4032</v>
      </c>
      <c r="B40" s="47" t="str">
        <f>IFERROR(IFERROR(IFERROR(IFERROR(VLOOKUP(A40,'Climate mitigation'!$E$2:$M$102,9,FALSE),VLOOKUP(A40,'Climate adaptation'!$E$2:$O$107,11,FALSE)),VLOOKUP(A40,Water!$E$2:$N$7,10,FALSE)),VLOOKUP(A40,'Circular economy'!$E$2:$N$22,10,FALSE)),VLOOKUP(A40,'Pollution prevention'!$E$2:$N$7,10,FALSE))</f>
        <v>The activity complies with the criteria set out in Appendix D to this Annex.</v>
      </c>
    </row>
    <row r="41" spans="1:2" ht="12">
      <c r="A41" s="47" t="s">
        <v>4033</v>
      </c>
      <c r="B41" s="47" t="str">
        <f>IFERROR(IFERROR(IFERROR(IFERROR(VLOOKUP(A41,'Climate mitigation'!$E$2:$M$102,9,FALSE),VLOOKUP(A41,'Climate adaptation'!$E$2:$O$107,11,FALSE)),VLOOKUP(A41,Water!$E$2:$N$7,10,FALSE)),VLOOKUP(A41,'Circular economy'!$E$2:$N$22,10,FALSE)),VLOOKUP(A41,'Pollution prevention'!$E$2:$N$7,10,FALSE))</f>
        <v>The activity complies with the criteria set out in Appendix D to this Annex.</v>
      </c>
    </row>
    <row r="42" spans="1:2" ht="12">
      <c r="A42" s="47" t="s">
        <v>4034</v>
      </c>
      <c r="B42" s="47" t="str">
        <f>IFERROR(IFERROR(IFERROR(IFERROR(VLOOKUP(A42,'Climate mitigation'!$E$2:$M$102,9,FALSE),VLOOKUP(A42,'Climate adaptation'!$E$2:$O$107,11,FALSE)),VLOOKUP(A42,Water!$E$2:$N$7,10,FALSE)),VLOOKUP(A42,'Circular economy'!$E$2:$N$22,10,FALSE)),VLOOKUP(A42,'Pollution prevention'!$E$2:$N$7,10,FALSE))</f>
        <v>The activity complies with the criteria set out in Appendix D to this Annex.</v>
      </c>
    </row>
    <row r="43" spans="1:2" ht="12">
      <c r="A43" s="47" t="s">
        <v>4036</v>
      </c>
      <c r="B43" s="47" t="str">
        <f>IFERROR(IFERROR(IFERROR(IFERROR(VLOOKUP(A43,'Climate mitigation'!$E$2:$M$102,9,FALSE),VLOOKUP(A43,'Climate adaptation'!$E$2:$O$107,11,FALSE)),VLOOKUP(A43,Water!$E$2:$N$7,10,FALSE)),VLOOKUP(A43,'Circular economy'!$E$2:$N$22,10,FALSE)),VLOOKUP(A43,'Pollution prevention'!$E$2:$N$7,10,FALSE))</f>
        <v>The activity complies with the criteria set out in Appendix D to this Annex.</v>
      </c>
    </row>
    <row r="44" spans="1:2" ht="12">
      <c r="A44" s="47" t="s">
        <v>4037</v>
      </c>
      <c r="B44" s="47" t="str">
        <f>IFERROR(IFERROR(IFERROR(IFERROR(VLOOKUP(A44,'Climate mitigation'!$E$2:$M$102,9,FALSE),VLOOKUP(A44,'Climate adaptation'!$E$2:$O$107,11,FALSE)),VLOOKUP(A44,Water!$E$2:$N$7,10,FALSE)),VLOOKUP(A44,'Circular economy'!$E$2:$N$22,10,FALSE)),VLOOKUP(A44,'Pollution prevention'!$E$2:$N$7,10,FALSE))</f>
        <v>The activity complies with the criteria set out in Appendix D to this Annex.</v>
      </c>
    </row>
    <row r="45" spans="1:2" ht="24">
      <c r="A45" s="47" t="s">
        <v>4038</v>
      </c>
      <c r="B45" s="47" t="str">
        <f>IFERROR(IFERROR(IFERROR(IFERROR(VLOOKUP(A45,'Climate mitigation'!$E$2:$M$102,9,FALSE),VLOOKUP(A45,'Climate adaptation'!$E$2:$O$107,11,FALSE)),VLOOKUP(A45,Water!$E$2:$N$7,10,FALSE)),VLOOKUP(A45,'Circular economy'!$E$2:$N$22,10,FALSE)),VLOOKUP(A45,'Pollution prevention'!$E$2:$N$7,10,FALSE))</f>
        <v>The activity complies with the criteria set out in Appendix D to this Annex.</v>
      </c>
    </row>
    <row r="46" spans="1:2" ht="12">
      <c r="A46" s="47" t="s">
        <v>4039</v>
      </c>
      <c r="B46" s="47" t="str">
        <f>IFERROR(IFERROR(IFERROR(IFERROR(VLOOKUP(A46,'Climate mitigation'!$E$2:$M$102,9,FALSE),VLOOKUP(A46,'Climate adaptation'!$E$2:$O$107,11,FALSE)),VLOOKUP(A46,Water!$E$2:$N$7,10,FALSE)),VLOOKUP(A46,'Circular economy'!$E$2:$N$22,10,FALSE)),VLOOKUP(A46,'Pollution prevention'!$E$2:$N$7,10,FALSE))</f>
        <v>The activity complies with the criteria set out in Appendix D to this Annex.</v>
      </c>
    </row>
    <row r="47" spans="1:2" ht="12">
      <c r="A47" s="47" t="s">
        <v>4040</v>
      </c>
      <c r="B47" s="47" t="str">
        <f>IFERROR(IFERROR(IFERROR(IFERROR(VLOOKUP(A47,'Climate mitigation'!$E$2:$M$102,9,FALSE),VLOOKUP(A47,'Climate adaptation'!$E$2:$O$107,11,FALSE)),VLOOKUP(A47,Water!$E$2:$N$7,10,FALSE)),VLOOKUP(A47,'Circular economy'!$E$2:$N$22,10,FALSE)),VLOOKUP(A47,'Pollution prevention'!$E$2:$N$7,10,FALSE))</f>
        <v>The activity complies with the criteria set out in Appendix D to this Annex.</v>
      </c>
    </row>
    <row r="48" spans="1:2" ht="12">
      <c r="A48" s="47" t="s">
        <v>4041</v>
      </c>
      <c r="B48" s="47" t="str">
        <f>IFERROR(IFERROR(IFERROR(IFERROR(VLOOKUP(A48,'Climate mitigation'!$E$2:$M$102,9,FALSE),VLOOKUP(A48,'Climate adaptation'!$E$2:$O$107,11,FALSE)),VLOOKUP(A48,Water!$E$2:$N$7,10,FALSE)),VLOOKUP(A48,'Circular economy'!$E$2:$N$22,10,FALSE)),VLOOKUP(A48,'Pollution prevention'!$E$2:$N$7,10,FALSE))</f>
        <v>The activity complies with the criteria set out in Appendix D to this Annex.</v>
      </c>
    </row>
    <row r="49" spans="1:2" ht="24">
      <c r="A49" s="47" t="s">
        <v>4042</v>
      </c>
      <c r="B49" s="47" t="str">
        <f>IFERROR(IFERROR(IFERROR(IFERROR(VLOOKUP(A49,'Climate mitigation'!$E$2:$M$102,9,FALSE),VLOOKUP(A49,'Climate adaptation'!$E$2:$O$107,11,FALSE)),VLOOKUP(A49,Water!$E$2:$N$7,10,FALSE)),VLOOKUP(A49,'Circular economy'!$E$2:$N$22,10,FALSE)),VLOOKUP(A49,'Pollution prevention'!$E$2:$N$7,10,FALSE))</f>
        <v>The activity complies with the criteria set out in Appendix D to this Annex.</v>
      </c>
    </row>
    <row r="50" spans="1:2" ht="12">
      <c r="A50" s="47" t="s">
        <v>4043</v>
      </c>
      <c r="B50" s="47" t="str">
        <f>IFERROR(IFERROR(IFERROR(IFERROR(VLOOKUP(A50,'Climate mitigation'!$E$2:$M$102,9,FALSE),VLOOKUP(A50,'Climate adaptation'!$E$2:$O$107,11,FALSE)),VLOOKUP(A50,Water!$E$2:$N$7,10,FALSE)),VLOOKUP(A50,'Circular economy'!$E$2:$N$22,10,FALSE)),VLOOKUP(A50,'Pollution prevention'!$E$2:$N$7,10,FALSE))</f>
        <v>The activity complies with the criteria set out in Appendix D to this Annex.</v>
      </c>
    </row>
    <row r="51" spans="1:2" ht="12">
      <c r="A51" s="47" t="s">
        <v>4044</v>
      </c>
      <c r="B51" s="47" t="str">
        <f>IFERROR(IFERROR(IFERROR(IFERROR(VLOOKUP(A51,'Climate mitigation'!$E$2:$M$102,9,FALSE),VLOOKUP(A51,'Climate adaptation'!$E$2:$O$107,11,FALSE)),VLOOKUP(A51,Water!$E$2:$N$7,10,FALSE)),VLOOKUP(A51,'Circular economy'!$E$2:$N$22,10,FALSE)),VLOOKUP(A51,'Pollution prevention'!$E$2:$N$7,10,FALSE))</f>
        <v>The activity complies with the criteria set out in Appendix D to this Annex.</v>
      </c>
    </row>
    <row r="52" spans="1:2" ht="108">
      <c r="A52" s="47" t="s">
        <v>4045</v>
      </c>
      <c r="B52" s="47" t="str">
        <f>IFERROR(IFERROR(IFERROR(IFERROR(VLOOKUP(A52,'Climate mitigation'!$E$2:$M$102,9,FALSE),VLOOKUP(A52,'Climate adaptation'!$E$2:$O$107,11,FALSE)),VLOOKUP(A52,Water!$E$2:$N$7,10,FALSE)),VLOOKUP(A52,'Circular economy'!$E$2:$N$22,10,FALSE)),VLOOKUP(A52,'Pollution prevention'!$E$2:$N$7,10,FALSE))</f>
        <v>The activity complies with the criteria set out in Appendix D to this Annex. An Environmental Impact Assessment is completed prior to the construction of a nuclear power plant, in accordance with Directive 2011/92/EU. The required mitigation and compensatory measures are implemented. For sites/operations located in or near biodiversity sensitive areas likely to have a significant effect on biodiversity sensitive areas (including the Natura 2000 network of protected areas, UNESCO World Heritage sites and Key Biodiversity Areas, as well as other protected areas), an appropriate assessment, where applicable, has been conducted and based on its conclusions the necessary mitigation measures are implemented. The sites/operations shall not be detrimental to the conservation status of any of the habitats or species present in protected areas.</v>
      </c>
    </row>
    <row r="53" spans="1:2" ht="108">
      <c r="A53" s="47" t="s">
        <v>4046</v>
      </c>
      <c r="B53" s="47" t="str">
        <f>IFERROR(IFERROR(IFERROR(IFERROR(VLOOKUP(A53,'Climate mitigation'!$E$2:$M$102,9,FALSE),VLOOKUP(A53,'Climate adaptation'!$E$2:$O$107,11,FALSE)),VLOOKUP(A53,Water!$E$2:$N$7,10,FALSE)),VLOOKUP(A53,'Circular economy'!$E$2:$N$22,10,FALSE)),VLOOKUP(A53,'Pollution prevention'!$E$2:$N$7,10,FALSE))</f>
        <v>The activity complies with the criteria set out in Appendix D to this Annex. An Environmental Impact Assessment is completed prior to the construction of a nuclear power plant, in accordance with Directive 2011/92/EU. The required mitigation and compensatory measures are implemented. For sites/operations located in or near biodiversity sensitive areas likely to have a significant effect on biodiversity sensitive areas (including the Natura 2000 network of protected areas, UNESCO World Heritage sites and Key Biodiversity Areas, as well as other protected areas), an appropriate assessment, where applicable, has been conducted and based on its conclusions the necessary mitigation measures are implemented. The sites/operations shall not be detrimental to the conservation status of any of the habitats or species present in protected areas.</v>
      </c>
    </row>
    <row r="54" spans="1:2" ht="108">
      <c r="A54" s="47" t="s">
        <v>4047</v>
      </c>
      <c r="B54" s="47" t="str">
        <f>IFERROR(IFERROR(IFERROR(IFERROR(VLOOKUP(A54,'Climate mitigation'!$E$2:$M$102,9,FALSE),VLOOKUP(A54,'Climate adaptation'!$E$2:$O$107,11,FALSE)),VLOOKUP(A54,Water!$E$2:$N$7,10,FALSE)),VLOOKUP(A54,'Circular economy'!$E$2:$N$22,10,FALSE)),VLOOKUP(A54,'Pollution prevention'!$E$2:$N$7,10,FALSE))</f>
        <v>The activity complies with the criteria set out in Appendix D to this Annex. An Environmental Impact Assessment is completed prior to the construction of a nuclear power plant, in accordance with Directive 2011/92/EU. The required mitigation and compensatory measures are implemented. For sites/operations located in or near biodiversity sensitive areas likely to have a significant effect on biodiversity sensitive areas (including the Natura 2000 network of protected areas, UNESCO World Heritage sites and Key Biodiversity Areas, as well as other protected areas), an appropriate assessment, where applicable, has been conducted and based on its conclusions the necessary mitigation measures are implemented. The sites/operations shall not be detrimental to the conservation status of any of the habitats or species present in protected areas.</v>
      </c>
    </row>
    <row r="55" spans="1:2" ht="12">
      <c r="A55" s="47" t="s">
        <v>4048</v>
      </c>
      <c r="B55" s="47" t="str">
        <f>IFERROR(IFERROR(IFERROR(IFERROR(VLOOKUP(A55,'Climate mitigation'!$E$2:$M$102,9,FALSE),VLOOKUP(A55,'Climate adaptation'!$E$2:$O$107,11,FALSE)),VLOOKUP(A55,Water!$E$2:$N$7,10,FALSE)),VLOOKUP(A55,'Circular economy'!$E$2:$N$22,10,FALSE)),VLOOKUP(A55,'Pollution prevention'!$E$2:$N$7,10,FALSE))</f>
        <v>The activity complies with the criteria set out in Appendix D to this Annex.</v>
      </c>
    </row>
    <row r="56" spans="1:2" ht="24">
      <c r="A56" s="47" t="s">
        <v>4049</v>
      </c>
      <c r="B56" s="47" t="str">
        <f>IFERROR(IFERROR(IFERROR(IFERROR(VLOOKUP(A56,'Climate mitigation'!$E$2:$M$102,9,FALSE),VLOOKUP(A56,'Climate adaptation'!$E$2:$O$107,11,FALSE)),VLOOKUP(A56,Water!$E$2:$N$7,10,FALSE)),VLOOKUP(A56,'Circular economy'!$E$2:$N$22,10,FALSE)),VLOOKUP(A56,'Pollution prevention'!$E$2:$N$7,10,FALSE))</f>
        <v>The activity complies with the criteria set out in Appendix D to this Annex.</v>
      </c>
    </row>
    <row r="57" spans="1:2" ht="24">
      <c r="A57" s="47" t="s">
        <v>4050</v>
      </c>
      <c r="B57" s="47" t="str">
        <f>IFERROR(IFERROR(IFERROR(IFERROR(VLOOKUP(A57,'Climate mitigation'!$E$2:$M$102,9,FALSE),VLOOKUP(A57,'Climate adaptation'!$E$2:$O$107,11,FALSE)),VLOOKUP(A57,Water!$E$2:$N$7,10,FALSE)),VLOOKUP(A57,'Circular economy'!$E$2:$N$22,10,FALSE)),VLOOKUP(A57,'Pollution prevention'!$E$2:$N$7,10,FALSE))</f>
        <v>The activity complies with the criteria set out in Appendix D to this Annex.</v>
      </c>
    </row>
    <row r="58" spans="1:2" ht="24">
      <c r="A58" s="47" t="s">
        <v>4051</v>
      </c>
      <c r="B58" s="47" t="str">
        <f>IFERROR(IFERROR(IFERROR(IFERROR(VLOOKUP(A58,'Climate mitigation'!$E$2:$M$102,9,FALSE),VLOOKUP(A58,'Climate adaptation'!$E$2:$O$107,11,FALSE)),VLOOKUP(A58,Water!$E$2:$N$7,10,FALSE)),VLOOKUP(A58,'Circular economy'!$E$2:$N$22,10,FALSE)),VLOOKUP(A58,'Pollution prevention'!$E$2:$N$7,10,FALSE))</f>
        <v>The activity complies with the criteria set out in Appendix D to this Annex.</v>
      </c>
    </row>
    <row r="59" spans="1:2" ht="12">
      <c r="A59" s="47" t="s">
        <v>4052</v>
      </c>
      <c r="B59" s="47" t="str">
        <f>IFERROR(IFERROR(IFERROR(IFERROR(VLOOKUP(A59,'Climate mitigation'!$E$2:$M$102,9,FALSE),VLOOKUP(A59,'Climate adaptation'!$E$2:$O$107,11,FALSE)),VLOOKUP(A59,Water!$E$2:$N$7,10,FALSE)),VLOOKUP(A59,'Circular economy'!$E$2:$N$22,10,FALSE)),VLOOKUP(A59,'Pollution prevention'!$E$2:$N$7,10,FALSE))</f>
        <v>The activity complies with the criteria set out in Appendix D to this Annex.</v>
      </c>
    </row>
    <row r="60" spans="1:2" ht="24">
      <c r="A60" s="47" t="s">
        <v>4053</v>
      </c>
      <c r="B60" s="47" t="str">
        <f>IFERROR(IFERROR(IFERROR(IFERROR(VLOOKUP(A60,'Climate mitigation'!$E$2:$M$102,9,FALSE),VLOOKUP(A60,'Climate adaptation'!$E$2:$O$107,11,FALSE)),VLOOKUP(A60,Water!$E$2:$N$7,10,FALSE)),VLOOKUP(A60,'Circular economy'!$E$2:$N$22,10,FALSE)),VLOOKUP(A60,'Pollution prevention'!$E$2:$N$7,10,FALSE))</f>
        <v>The activity complies with the criteria set out in Appendix D to this Annex.</v>
      </c>
    </row>
    <row r="61" spans="1:2" ht="12">
      <c r="A61" s="47" t="s">
        <v>4054</v>
      </c>
      <c r="B61" s="47" t="str">
        <f>IFERROR(IFERROR(IFERROR(IFERROR(VLOOKUP(A61,'Climate mitigation'!$E$2:$M$102,9,FALSE),VLOOKUP(A61,'Climate adaptation'!$E$2:$O$107,11,FALSE)),VLOOKUP(A61,Water!$E$2:$N$7,10,FALSE)),VLOOKUP(A61,'Circular economy'!$E$2:$N$22,10,FALSE)),VLOOKUP(A61,'Pollution prevention'!$E$2:$N$7,10,FALSE))</f>
        <v>The activity complies with the criteria set out in Appendix D to this Annex.</v>
      </c>
    </row>
    <row r="62" spans="1:2" ht="12">
      <c r="A62" s="47" t="s">
        <v>4056</v>
      </c>
      <c r="B62" s="47" t="str">
        <f>IFERROR(IFERROR(IFERROR(IFERROR(VLOOKUP(A62,'Climate mitigation'!$E$2:$M$102,9,FALSE),VLOOKUP(A62,'Climate adaptation'!$E$2:$O$107,11,FALSE)),VLOOKUP(A62,Water!$E$2:$N$7,10,FALSE)),VLOOKUP(A62,'Circular economy'!$E$2:$N$22,10,FALSE)),VLOOKUP(A62,'Pollution prevention'!$E$2:$N$7,10,FALSE))</f>
        <v>The activity complies with the criteria set out in Appendix D to this Annex.</v>
      </c>
    </row>
    <row r="63" spans="1:2" ht="12">
      <c r="A63" s="47" t="s">
        <v>4057</v>
      </c>
      <c r="B63" s="47" t="str">
        <f>IFERROR(IFERROR(IFERROR(IFERROR(VLOOKUP(A63,'Climate mitigation'!$E$2:$M$102,9,FALSE),VLOOKUP(A63,'Climate adaptation'!$E$2:$O$107,11,FALSE)),VLOOKUP(A63,Water!$E$2:$N$7,10,FALSE)),VLOOKUP(A63,'Circular economy'!$E$2:$N$22,10,FALSE)),VLOOKUP(A63,'Pollution prevention'!$E$2:$N$7,10,FALSE))</f>
        <v>The activity complies with the criteria set out in Appendix D to this Annex.</v>
      </c>
    </row>
    <row r="64" spans="1:2" ht="12">
      <c r="A64" s="47" t="s">
        <v>4058</v>
      </c>
      <c r="B64" s="47" t="str">
        <f>IFERROR(IFERROR(IFERROR(IFERROR(VLOOKUP(A64,'Climate mitigation'!$E$2:$M$102,9,FALSE),VLOOKUP(A64,'Climate adaptation'!$E$2:$O$107,11,FALSE)),VLOOKUP(A64,Water!$E$2:$N$7,10,FALSE)),VLOOKUP(A64,'Circular economy'!$E$2:$N$22,10,FALSE)),VLOOKUP(A64,'Pollution prevention'!$E$2:$N$7,10,FALSE))</f>
        <v>The activity complies with the criteria set out in Appendix D to this Annex.</v>
      </c>
    </row>
    <row r="65" spans="1:2" ht="12">
      <c r="A65" s="47" t="s">
        <v>4059</v>
      </c>
      <c r="B65" s="47" t="str">
        <f>IFERROR(IFERROR(IFERROR(IFERROR(VLOOKUP(A65,'Climate mitigation'!$E$2:$M$102,9,FALSE),VLOOKUP(A65,'Climate adaptation'!$E$2:$O$107,11,FALSE)),VLOOKUP(A65,Water!$E$2:$N$7,10,FALSE)),VLOOKUP(A65,'Circular economy'!$E$2:$N$22,10,FALSE)),VLOOKUP(A65,'Pollution prevention'!$E$2:$N$7,10,FALSE))</f>
        <v>The activity complies with the criteria set out in Appendix D to this Annex.</v>
      </c>
    </row>
    <row r="66" spans="1:2" ht="12">
      <c r="A66" s="47" t="s">
        <v>4060</v>
      </c>
      <c r="B66" s="47" t="str">
        <f>IFERROR(IFERROR(IFERROR(IFERROR(VLOOKUP(A66,'Climate mitigation'!$E$2:$M$102,9,FALSE),VLOOKUP(A66,'Climate adaptation'!$E$2:$O$107,11,FALSE)),VLOOKUP(A66,Water!$E$2:$N$7,10,FALSE)),VLOOKUP(A66,'Circular economy'!$E$2:$N$22,10,FALSE)),VLOOKUP(A66,'Pollution prevention'!$E$2:$N$7,10,FALSE))</f>
        <v>The activity complies with the criteria set out in Appendix D to this Annex.</v>
      </c>
    </row>
    <row r="67" spans="1:2" ht="12">
      <c r="A67" s="47" t="s">
        <v>4061</v>
      </c>
      <c r="B67" s="47" t="str">
        <f>IFERROR(IFERROR(IFERROR(IFERROR(VLOOKUP(A67,'Climate mitigation'!$E$2:$M$102,9,FALSE),VLOOKUP(A67,'Climate adaptation'!$E$2:$O$107,11,FALSE)),VLOOKUP(A67,Water!$E$2:$N$7,10,FALSE)),VLOOKUP(A67,'Circular economy'!$E$2:$N$22,10,FALSE)),VLOOKUP(A67,'Pollution prevention'!$E$2:$N$7,10,FALSE))</f>
        <v>The activity complies with the criteria set out in Appendix D to this Annex.</v>
      </c>
    </row>
    <row r="68" spans="1:2" ht="12">
      <c r="A68" s="47" t="s">
        <v>4062</v>
      </c>
      <c r="B68" s="47" t="str">
        <f>IFERROR(IFERROR(IFERROR(IFERROR(VLOOKUP(A68,'Climate mitigation'!$E$2:$M$102,9,FALSE),VLOOKUP(A68,'Climate adaptation'!$E$2:$O$107,11,FALSE)),VLOOKUP(A68,Water!$E$2:$N$7,10,FALSE)),VLOOKUP(A68,'Circular economy'!$E$2:$N$22,10,FALSE)),VLOOKUP(A68,'Pollution prevention'!$E$2:$N$7,10,FALSE))</f>
        <v>The activity complies with the criteria set out in Appendix D to this Annex.</v>
      </c>
    </row>
    <row r="69" spans="1:2" ht="168">
      <c r="A69" s="47" t="s">
        <v>4071</v>
      </c>
      <c r="B69" s="47" t="str">
        <f>IFERROR(IFERROR(IFERROR(IFERROR(VLOOKUP(A69,'Climate mitigation'!$E$2:$M$102,9,FALSE),VLOOKUP(A69,'Climate adaptation'!$E$2:$O$107,11,FALSE)),VLOOKUP(A69,Water!$E$2:$N$7,10,FALSE)),VLOOKUP(A69,'Circular economy'!$E$2:$N$22,10,FALSE)),VLOOKUP(A69,'Pollution prevention'!$E$2:$N$7,10,FALSE))</f>
        <v>Releases of ballast water containing non-indigenous species are prevented in line with the International Convention for the Control and Management of Ships' Ballast Water and Sediments (BWM). Measures are in place to prevent the introduction of non-indigenous species by biofouling of hull and niche areas of ships taking into account the IMO Biofouling Guidelines(302)IMO Guidelines for the control and management of ships' biofouling to minimize the transfer of invasive aquatic species, resolution MEPC.207(62).. Noise and vibrations are limited by using noise reducing propellers, hull design or on-board machinery in line with the guidance given in the IMO Guidelines for the Reduction of Underwater Noise(303)IMO Guidelines for the Reduction of Underwater Noise from Commercial Shipping to Address Adverse Impacts on Marine Life, (MEPC.1/Circ.833).. In the Union, the activity does not hamper the achievement of good environmental status, as set out in Directive 2008/56/EC, requiring that the appropriate measures are taken to prevent or mitigate impacts in relation to that Directive’s Descriptors 1 (biodiversity), 2 (non-indigenous species), 6 (seabed integrity), 8 (contaminants), 10 (marine litter), 11 (Noise/Energy) and as set out in Commission Decision (EU) 2017/848 in relation to the relevant criteria and methodological standards for those descriptors, as applicable.</v>
      </c>
    </row>
    <row r="70" spans="1:2" ht="168">
      <c r="A70" s="47" t="s">
        <v>4072</v>
      </c>
      <c r="B70" s="47" t="str">
        <f>IFERROR(IFERROR(IFERROR(IFERROR(VLOOKUP(A70,'Climate mitigation'!$E$2:$M$102,9,FALSE),VLOOKUP(A70,'Climate adaptation'!$E$2:$O$107,11,FALSE)),VLOOKUP(A70,Water!$E$2:$N$7,10,FALSE)),VLOOKUP(A70,'Circular economy'!$E$2:$N$22,10,FALSE)),VLOOKUP(A70,'Pollution prevention'!$E$2:$N$7,10,FALSE))</f>
        <v>Releases of ballast water containing non-indigenous species are prevented in line with the International Convention for the Control and Management of Ships' Ballast Water and Sediments (BWM). Measures are in place to prevent the introduction of non-indigenous species by biofouling of hull and niche areas of ships taking into account the IMO Biofouling Guidelines(315)IMO Guidelines for the control and management of ships' biofouling to minimize the transfer of invasive aquatic species resolution MEPC.207(62).. Noise and vibrations are limited by using noise reducing propellers, hull design or on-board machinery in line with the guidance given in the IMO Guidelines for the Reduction of Underwater Noise(316)IMO Guidelines for the Reduction of Underwater Noise from Commercial Shipping to Address Adverse Impacts on Marine Life, (MEPC.1/Circ.833).. In the Union, the activity does not hamper the achievement of good environmental status, as set out in Directive 2008/56/EC, requiring that the appropriate measures are taken to prevent or mitigate impacts in relation to that Directive’s Descriptors 1 (biodiversity), 2 (non-indigenous species), 6 (seabed integrity), 8 (contaminants), 10 (marine litter), 11 (Noise/Energy) and as set out in Decision (EU) 2017/848 in relation to the relevant criteria and methodological standards for those descriptors, as applicable.</v>
      </c>
    </row>
    <row r="71" spans="1:2" ht="168">
      <c r="A71" s="47" t="s">
        <v>4073</v>
      </c>
      <c r="B71" s="47" t="str">
        <f>IFERROR(IFERROR(IFERROR(IFERROR(VLOOKUP(A71,'Climate mitigation'!$E$2:$M$102,9,FALSE),VLOOKUP(A71,'Climate adaptation'!$E$2:$O$107,11,FALSE)),VLOOKUP(A71,Water!$E$2:$N$7,10,FALSE)),VLOOKUP(A71,'Circular economy'!$E$2:$N$22,10,FALSE)),VLOOKUP(A71,'Pollution prevention'!$E$2:$N$7,10,FALSE))</f>
        <v>Releases of ballast water containing non-indigenous species are prevented in line with the International Convention for the Control and Management of Ships' Ballast Water and Sediments (BWM). Measures are in place to prevent the introduction of non-indigenous species by biofouling of hull and niche areas of ships taking into account the IMO Biofouling Guidelines(322)IMO Guidelines for the control and management of ships' biofouling to minimize the transfer of invasive aquatic species resolution MEPC.207(62).. Noise and vibrations are limited by using noise reducing propellers, hull design or on-board machinery in line with the guidance given in the IMO Guidelines for the Reduction of Underwater Noise(323)IMO Guidelines for the Reduction of Underwater Noise from Commercial Shipping to Address Adverse Impacts on Marine Life, (MEPC.1/Circ.833).. In the Union, the activity does not hamper the achievement of good environmental status, as set out in Directive 2008/56/EC, requiring that the appropriate measures are taken to prevent or mitigate impacts in relation to that Directive’s Descriptors 1 (biodiversity), 2 (non-indigenous species), 6 (seabed integrity), 8 (contaminants), 10 (marine litter), 11 (Noise/Energy) and as set out in Decision (EU) 2017/848 in relation to the relevant criteria and methodological standards for those descriptors, as applicable.</v>
      </c>
    </row>
    <row r="72" spans="1:2" ht="12">
      <c r="A72" s="47" t="s">
        <v>4074</v>
      </c>
      <c r="B72" s="47" t="str">
        <f>IFERROR(IFERROR(IFERROR(IFERROR(VLOOKUP(A72,'Climate mitigation'!$E$2:$M$102,9,FALSE),VLOOKUP(A72,'Climate adaptation'!$E$2:$O$107,11,FALSE)),VLOOKUP(A72,Water!$E$2:$N$7,10,FALSE)),VLOOKUP(A72,'Circular economy'!$E$2:$N$22,10,FALSE)),VLOOKUP(A72,'Pollution prevention'!$E$2:$N$7,10,FALSE))</f>
        <v>The activity complies with the criteria set out in Appendix D to this Annex.</v>
      </c>
    </row>
    <row r="73" spans="1:2" ht="156">
      <c r="A73" s="47" t="s">
        <v>4075</v>
      </c>
      <c r="B73" s="47" t="str">
        <f>IFERROR(IFERROR(IFERROR(IFERROR(VLOOKUP(A73,'Climate mitigation'!$E$2:$M$102,9,FALSE),VLOOKUP(A73,'Climate adaptation'!$E$2:$O$107,11,FALSE)),VLOOKUP(A73,Water!$E$2:$N$7,10,FALSE)),VLOOKUP(A73,'Circular economy'!$E$2:$N$22,10,FALSE)),VLOOKUP(A73,'Pollution prevention'!$E$2:$N$7,10,FALSE))</f>
        <v>The activity complies with the criteria set out in Appendix D to this Annex. In addition, the following is to be ensured: in the Union, in relation with Natura 2000 sites: the activity does not have significant effects on Natura 2000 sites in view of their conservation objectives on the basis of an appropriate assessment carried out in accordance with Article 6(3) of Council Directive 92/43/EEC(333)Council Directive 92/43/EEC of 21 May 1992 on the conservation of natural habitats and of wild fauna and flora (OJ L 206, 22.7.1992, p. 7).; in the Union, in any area: the activity is not detrimental to the recovery or maintenance of the populations of species protected under Directive 92/43/EEC and Directive 2009/147/EC of the European Parliament and of the Council(334)Directive 2009/147/EC of the European Parliament and of the Council of 30 November 2009 on the conservation of wild birds (Codified version) (OJ L 20, 26.1.2010, p. 7). at a favourable conservation status. The activity is also not detrimental to the recovery or maintenance of the habitat types concerned and protected under Directive 92/43/EEC at a favourable conservation status. outside of the Union, activities are conducted in accordance with applicable law related to the conservation of habitats and species.</v>
      </c>
    </row>
    <row r="74" spans="1:2" ht="36">
      <c r="A74" s="47" t="s">
        <v>4076</v>
      </c>
      <c r="B74" s="47" t="str">
        <f>IFERROR(IFERROR(IFERROR(IFERROR(VLOOKUP(A74,'Climate mitigation'!$E$2:$M$102,9,FALSE),VLOOKUP(A74,'Climate adaptation'!$E$2:$O$107,11,FALSE)),VLOOKUP(A74,Water!$E$2:$N$7,10,FALSE)),VLOOKUP(A74,'Circular economy'!$E$2:$N$22,10,FALSE)),VLOOKUP(A74,'Pollution prevention'!$E$2:$N$7,10,FALSE))</f>
        <v>The activity complies with the criteria set out in Appendix D to this Annex. Where relevant, maintenance of vegetation along road transport infrastructure ensures that invasive species do not spread. Mitigation measures have been implemented to avoid wildlife collisions.</v>
      </c>
    </row>
    <row r="75" spans="1:2" ht="350">
      <c r="A75" s="47" t="s">
        <v>4077</v>
      </c>
      <c r="B75" s="47" t="str">
        <f>IFERROR(IFERROR(IFERROR(IFERROR(VLOOKUP(A75,'Climate mitigation'!$E$2:$M$102,9,FALSE),VLOOKUP(A75,'Climate adaptation'!$E$2:$O$107,11,FALSE)),VLOOKUP(A75,Water!$E$2:$N$7,10,FALSE)),VLOOKUP(A75,'Circular economy'!$E$2:$N$22,10,FALSE)),VLOOKUP(A75,'Pollution prevention'!$E$2:$N$7,10,FALSE))</f>
        <v>An Environmental Impact Assessment (EIA) or a screening(337)The procedure through which the competent authority determines whether projects listed in Annex II to Directive 2011/92/EU is to be made subject to an environmental impact assessment (as referred to in Article 4(2) of that Directive). has been completed in accordance with Directive 2011/92/EU(338)For activities in third countries, in accordance with equivalent applicable national law or international standards requiring the completion of an EIA or screening, for example, IFC Performance Standard 1: Assessment and Management of Environmental and Social Risks.. Where an EIA has been carried out, the required mitigation and compensation measures for protecting the environment are implemented. The activity does not have significant effects on protected areas (UNESCO World Heritage sites, Key Biodiversity Areas, as well as other protected areas than Natura 2000 sites), and protected species based on an assessment of its impact that takes into account the best available knowledge(339)For activities located in third countries, in accordance with equivalent applicable national law or international standards, that aim at the conservation of natural habitats, wild fauna and wild flora, and that require to carry out (1) a screening procedure to determine whether, for a given activity, an appropriate assessment of the possible impacts on protected habitats and species is needed; (2) such an appropriate assessment where the screening determines that it is needed, for example IFC Performance Standard 6: Biodiversity Conservation and Sustainable Management of Living Natural Resources.. In addition, the following is to be ensured: in the Union, in relation with Natura 2000 sites: the activity does not have significant effects on Natura 2000 sites in view of their conservation objectives on the basis of an appropriate assessment carried out in accordance with Article 6(3) of Council Directive 92/43/EEC; in the Union, in any area: the activity is not detrimental to the recovery or maintenance of the populations of species protected under Directive 92/43/EEC and Directive 2009/147/EC at a favourable conservation status. The activity is also not detrimental to the recovery or maintenance of the habitat types concerned and protected under Directive 92/43/EEC at a favourable conservation status; in the Union, the introduction of invasive alien species is prevented, or their spread is managed in accordance with Regulation (EU) No 1143/2014 of the European Parliament and of the Council(340)Regulation (EU) No 1143/2014 of the European Parliament and of the Council of 22 October 2014 on the prevention and management of the introduction and spread of invasive alien species (OJ L 317, 4.11.2014, p. 35).; outside of the Union, activities are conducted in accordance with applicable law related to the conservation of habitats, species and the management of invasive alien species.</v>
      </c>
    </row>
    <row r="76" spans="1:2" ht="12">
      <c r="A76" s="47" t="s">
        <v>4078</v>
      </c>
      <c r="B76" s="47" t="str">
        <f>IFERROR(IFERROR(IFERROR(IFERROR(VLOOKUP(A76,'Climate mitigation'!$E$2:$M$102,9,FALSE),VLOOKUP(A76,'Climate adaptation'!$E$2:$O$107,11,FALSE)),VLOOKUP(A76,Water!$E$2:$N$7,10,FALSE)),VLOOKUP(A76,'Circular economy'!$E$2:$N$22,10,FALSE)),VLOOKUP(A76,'Pollution prevention'!$E$2:$N$7,10,FALSE))</f>
        <v>The activity complies with the criteria set out in Appendix D to this Annex.</v>
      </c>
    </row>
    <row r="77" spans="1:2" ht="180">
      <c r="A77" s="47" t="s">
        <v>4082</v>
      </c>
      <c r="B77" s="47" t="str">
        <f>IFERROR(IFERROR(IFERROR(IFERROR(VLOOKUP(A77,'Climate mitigation'!$E$2:$M$102,9,FALSE),VLOOKUP(A77,'Climate adaptation'!$E$2:$O$107,11,FALSE)),VLOOKUP(A77,Water!$E$2:$N$7,10,FALSE)),VLOOKUP(A77,'Circular economy'!$E$2:$N$22,10,FALSE)),VLOOKUP(A77,'Pollution prevention'!$E$2:$N$7,10,FALSE))</f>
        <v>The activity complies with the criteria set out in Appendix D to this Annex. The new construction is not built on one of the following: arable land and crop land with a moderate to high level of soil fertility and below ground biodiversity as referred to the EU LUCAS survey(361)JRC ESDCA, LUCAS: Land Use and Coverage Area frame Survey version of [adoption date]: https://esdac.jrc.ec.europa.eu/projects/lucas; greenfield land of recognised high biodiversity value and land that serves as habitat of endangered species (flora and fauna) listed on the European Red List(362)IUCN, The IUCN European Red List of Threatened Species (version of [adoption date]: https://www.iucn.org/regions/europe/our-work/biodiversity-conservation/european-red-list-threatened-species). or the IUCN Red List(363)IUCN, The IUCN Red List of Threatened Species (version of [adoption date]: https://www.iucnredlist.org).; land matching the definition of forest as set out in national law used in the national greenhouse gas inventory, or where not available, is in accordance with the FAO definition of forest(364)Land spanning more than 0,5 hectares with trees higher than five meters and a canopy cover of more than 10 %, or trees able to reach those thresholds in situ. It does not include land that is predominantly under agricultural or urban land use, FAO Global Resources Assessment 2020. Terms and definitions.(version of [adoption date]: http://www.fao.org/3/I8661EN/i8661en.pdf)..</v>
      </c>
    </row>
    <row r="78" spans="1:2" ht="36">
      <c r="A78" s="47" t="s">
        <v>4091</v>
      </c>
      <c r="B78" s="47" t="str">
        <f>IFERROR(IFERROR(IFERROR(IFERROR(VLOOKUP(A78,'Climate mitigation'!$E$2:$M$102,9,FALSE),VLOOKUP(A78,'Climate adaptation'!$E$2:$O$107,11,FALSE)),VLOOKUP(A78,Water!$E$2:$N$7,10,FALSE)),VLOOKUP(A78,'Circular economy'!$E$2:$N$22,10,FALSE)),VLOOKUP(A78,'Pollution prevention'!$E$2:$N$7,10,FALSE))</f>
        <v>Any potential risks to the good condition or resilience of ecosystems or to the conservation status of habitats and species, including those of Union interest, from the researched technology, product or other solution are evaluated and addressed.</v>
      </c>
    </row>
    <row r="79" spans="1:2" ht="36">
      <c r="A79" s="47" t="s">
        <v>4092</v>
      </c>
      <c r="B79" s="47" t="str">
        <f>IFERROR(IFERROR(IFERROR(IFERROR(VLOOKUP(A79,'Climate mitigation'!$E$2:$M$102,9,FALSE),VLOOKUP(A79,'Climate adaptation'!$E$2:$O$107,11,FALSE)),VLOOKUP(A79,Water!$E$2:$N$7,10,FALSE)),VLOOKUP(A79,'Circular economy'!$E$2:$N$22,10,FALSE)),VLOOKUP(A79,'Pollution prevention'!$E$2:$N$7,10,FALSE))</f>
        <v>Any potential risks to the good condition or resilience of ecosystems or to the conservation status of habitats and species, including those of Union interest, from the researched technology, product or other solution are evaluated and addressed.</v>
      </c>
    </row>
    <row r="80" spans="1:2" ht="204">
      <c r="A80" s="47" t="s">
        <v>4095</v>
      </c>
      <c r="B80" s="47" t="str">
        <f>IFERROR(IFERROR(IFERROR(IFERROR(VLOOKUP(A80,'Climate mitigation'!$E$2:$M$102,9,FALSE),VLOOKUP(A80,'Climate adaptation'!$E$2:$O$107,11,FALSE)),VLOOKUP(A80,Water!$E$2:$N$7,10,FALSE)),VLOOKUP(A80,'Circular economy'!$E$2:$N$22,10,FALSE)),VLOOKUP(A80,'Pollution prevention'!$E$2:$N$7,10,FALSE))</f>
        <v>An Environmental Impact Assessment (EIA) or screening(485)The procedure through which the competent authority determines whether projects listed in Annex II to Directive 2011/92/EU is to be made subject to an environmental impact assessment (as referred to in Article 4(2) of that Directive). has been completed in accordance with relevant EIA national legislation(486)For activities in third countries, in accordance with equivalent applicable national law or international standards requiring the completion of an EIA or screening, for example, IFC Performance Standard 1: Assessment and Management of Environmental and Social Risks.. Where an EIA has been carried out, the required mitigation, restoration or compensation measures for protecting the environment are implemented. The activity does not have significant effects on protected areas (UNESCO World Heritage sites, Key Biodiversity Areas, as well as other protected areas than Natura 2000 sites), and protected species based on an assessment of its impact that takes into account the best available knowledge(487)For activities located in third countries, in accordance with equivalent applicable national law or international standards, that aim at the conservation of natural habitats, wild fauna and wild flora, and that require to carry out (1) a screening procedure to determine whether, for a given activity, an appropriate assessment of the possible impacts on protected habitats and species is needed; (2) such an appropriate assessment where the screening determines that it is needed, for example IFC Performance Standard 6: Biodiversity Conservation and Sustainable Management of Living Natural Resources..</v>
      </c>
    </row>
    <row r="81" spans="1:2" ht="36">
      <c r="A81" s="47" t="s">
        <v>4096</v>
      </c>
      <c r="B81" s="47" t="str">
        <f>IFERROR(IFERROR(IFERROR(IFERROR(VLOOKUP(A81,'Climate mitigation'!$E$2:$M$102,9,FALSE),VLOOKUP(A81,'Climate adaptation'!$E$2:$O$107,11,FALSE)),VLOOKUP(A81,Water!$E$2:$N$7,10,FALSE)),VLOOKUP(A81,'Circular economy'!$E$2:$N$22,10,FALSE)),VLOOKUP(A81,'Pollution prevention'!$E$2:$N$7,10,FALSE))</f>
        <v>The activity complies with the criteria set out in Appendix D to this Annex. Where relevant, maintenance of vegetation along road transport infrastructure ensures invasive species do not spread. Mitigation measures have been implemented to avoid wildlife collisions.</v>
      </c>
    </row>
    <row r="82" spans="1:2" ht="12">
      <c r="A82" s="47" t="s">
        <v>4097</v>
      </c>
      <c r="B82" s="47" t="str">
        <f>IFERROR(IFERROR(IFERROR(IFERROR(VLOOKUP(A82,'Climate mitigation'!$E$2:$M$102,9,FALSE),VLOOKUP(A82,'Climate adaptation'!$E$2:$O$107,11,FALSE)),VLOOKUP(A82,Water!$E$2:$N$7,10,FALSE)),VLOOKUP(A82,'Circular economy'!$E$2:$N$22,10,FALSE)),VLOOKUP(A82,'Pollution prevention'!$E$2:$N$7,10,FALSE))</f>
        <v>The activity complies with the criteria set out in Appendix D to this Annex.</v>
      </c>
    </row>
    <row r="83" spans="1:2" ht="12">
      <c r="A83" s="47" t="s">
        <v>4098</v>
      </c>
      <c r="B83" s="47" t="str">
        <f>IFERROR(IFERROR(IFERROR(IFERROR(VLOOKUP(A83,'Climate mitigation'!$E$2:$M$102,9,FALSE),VLOOKUP(A83,'Climate adaptation'!$E$2:$O$107,11,FALSE)),VLOOKUP(A83,Water!$E$2:$N$7,10,FALSE)),VLOOKUP(A83,'Circular economy'!$E$2:$N$22,10,FALSE)),VLOOKUP(A83,'Pollution prevention'!$E$2:$N$7,10,FALSE))</f>
        <v>The activity complies with the criteria set out in Appendix D to this Annex.</v>
      </c>
    </row>
    <row r="84" spans="1:2" ht="284">
      <c r="A84" s="47" t="s">
        <v>4111</v>
      </c>
      <c r="B84" s="47" t="str">
        <f>IFERROR(IFERROR(IFERROR(IFERROR(VLOOKUP(A84,'Climate mitigation'!$E$2:$M$102,9,FALSE),VLOOKUP(A84,'Climate adaptation'!$E$2:$O$107,11,FALSE)),VLOOKUP(A84,Water!$E$2:$N$7,10,FALSE)),VLOOKUP(A84,'Circular economy'!$E$2:$N$22,10,FALSE)),VLOOKUP(A84,'Pollution prevention'!$E$2:$N$7,10,FALSE))</f>
        <v>1. The operator of this activity has developed and implemented a climate change mitigation and environmental protection plan that: identifies key harmful environmental impacts of their assets and operations relevant for the protection and restoration of biodiversity and ecosystems, including impacts on: biodiversity-sensitive areas, such as Natura2000 areas(760)Listed in the Natura 2000 Viewer, see European Environment Agency, Natura 2000 Network Viewer, https://natura2000.eea.europa.eu/. in accordance with Article 3 of Council Directive 92/43/EEC, Article 4 of Directive 2009/147/EC, and Article 13(4) of Directive 2008/56/EC or other equivalent national or international classifications/definitions(761)Including the impacts arising due to the establishment and operation of disaster relief camps, impacts on high biodiversity value areas due to inadvertent introduction/spills of hazardous materials or due to failure to protect during hazardous materials response.; land take and on the application of ‘land take hierarchy’ as described in the EU Soil Strategy for 2030, including arising due to the establishment and medium- to long-term operation of disaster relief camps; defines the necessary measures to minimise the identified harmful impacts of the activity on the environment, while achieving the main purpose of the emergency service, including planned actions to minimise the risks to biodiversity-sensitive areas, for example, by integrating spatial information on biodiversity-sensitive areas and principles of care in emergency response planning; explains the level of improvement achievable with the implementation of the proposed measures and includes a time plan for the implementation of those measures; monitors and documents the implementation of the identified measures in accordance with the time plan and the level of improvements achieved. 2. The climate change mitigation and environmental protection plan is: based on best available scientific evidence, which is publicly disclosed; developed in consultation with relevant stakeholders, including environmental protection authorities; updated where the characteristics and operation of the activity change significantly, potentially altering the nature or scale of impacts on the climate and the environment.</v>
      </c>
    </row>
    <row r="85" spans="1:2" ht="132">
      <c r="A85" s="47" t="s">
        <v>4112</v>
      </c>
      <c r="B85" s="47" t="str">
        <f>IFERROR(IFERROR(IFERROR(IFERROR(VLOOKUP(A85,'Climate mitigation'!$E$2:$M$102,9,FALSE),VLOOKUP(A85,'Climate adaptation'!$E$2:$O$107,11,FALSE)),VLOOKUP(A85,Water!$E$2:$N$7,10,FALSE)),VLOOKUP(A85,'Circular economy'!$E$2:$N$22,10,FALSE)),VLOOKUP(A85,'Pollution prevention'!$E$2:$N$7,10,FALSE))</f>
        <v>The activity complies with the criteria set out in Appendix D to this Annex. In addition, the following is to be ensured: in the EU, in relation with Natura 2000 sites: the activity does not have significant effects on Natura 2000 sites in view of their conservation objectives on the basis of an appropriate assessment carried out in accordance with Article 6(3) of Council Directive 92/43/EEC; in the EU, in any area: the activity is not detrimental to the recovery or maintenance of the populations of species protected under Directive 92/43/EEC and Directive 2009/147/EC at a favourable conservation status. The activity is also not detrimental to the recovery or maintenance of the habitat types concerned and protected under Directive 92/43/EEC at a favourable conservation status; in the EU, the introduction of invasive alien species is prevented, or their spread is managed in accordance with Regulation (EU) No 1143/2014; outside of the EU, activities are conducted in accordance with applicable law related to the conservation of habitats, species and the management of invasive alien species.</v>
      </c>
    </row>
    <row r="86" spans="1:2" ht="36">
      <c r="A86" s="47" t="s">
        <v>4114</v>
      </c>
      <c r="B86" s="47" t="str">
        <f>IFERROR(IFERROR(IFERROR(IFERROR(VLOOKUP(A86,'Climate mitigation'!$E$2:$M$102,9,FALSE),VLOOKUP(A86,'Climate adaptation'!$E$2:$O$107,11,FALSE)),VLOOKUP(A86,Water!$E$2:$N$7,10,FALSE)),VLOOKUP(A86,'Circular economy'!$E$2:$N$22,10,FALSE)),VLOOKUP(A86,'Pollution prevention'!$E$2:$N$7,10,FALSE))</f>
        <v>The activity complies with the criteria set out in Appendix D to this Annex.</v>
      </c>
    </row>
    <row r="87" spans="1:2" ht="12">
      <c r="A87" s="47" t="s">
        <v>4115</v>
      </c>
      <c r="B87" s="47" t="str">
        <f>IFERROR(IFERROR(IFERROR(IFERROR(VLOOKUP(A87,'Climate mitigation'!$E$2:$M$102,9,FALSE),VLOOKUP(A87,'Climate adaptation'!$E$2:$O$107,11,FALSE)),VLOOKUP(A87,Water!$E$2:$N$7,10,FALSE)),VLOOKUP(A87,'Circular economy'!$E$2:$N$22,10,FALSE)),VLOOKUP(A87,'Pollution prevention'!$E$2:$N$7,10,FALSE))</f>
        <v>The activity complies with the criteria set out in Appendix D to this Annex.</v>
      </c>
    </row>
    <row r="88" spans="1:2" ht="12">
      <c r="A88" s="47" t="s">
        <v>4116</v>
      </c>
      <c r="B88" s="47" t="str">
        <f>IFERROR(IFERROR(IFERROR(IFERROR(VLOOKUP(A88,'Climate mitigation'!$E$2:$M$102,9,FALSE),VLOOKUP(A88,'Climate adaptation'!$E$2:$O$107,11,FALSE)),VLOOKUP(A88,Water!$E$2:$N$7,10,FALSE)),VLOOKUP(A88,'Circular economy'!$E$2:$N$22,10,FALSE)),VLOOKUP(A88,'Pollution prevention'!$E$2:$N$7,10,FALSE))</f>
        <v>The activity complies with the criteria set out in Appendix D to this Annex.</v>
      </c>
    </row>
    <row r="89" spans="1:2" ht="60">
      <c r="A89" s="47" t="s">
        <v>4117</v>
      </c>
      <c r="B89" s="47" t="str">
        <f>IFERROR(IFERROR(IFERROR(IFERROR(VLOOKUP(A89,'Climate mitigation'!$E$2:$M$102,9,FALSE),VLOOKUP(A89,'Climate adaptation'!$E$2:$O$107,11,FALSE)),VLOOKUP(A89,Water!$E$2:$N$7,10,FALSE)),VLOOKUP(A89,'Circular economy'!$E$2:$N$22,10,FALSE)),VLOOKUP(A89,'Pollution prevention'!$E$2:$N$7,10,FALSE))</f>
        <v>The activity complies with the criteria set out in Appendix D to this Annex. The introduction of invasive alien species is prevented or their spread is managed in accordance with Regulation (EU) No 1143/2014 of the European Parliament and of the Council(12)Regulation (EU) No 1143/2014 of the European Parliament and of the Council of 22 October 2014 on the prevention and management of the introduction and spread of invasive alien species (OJ L 317, 4.11.2014, p. 35)..</v>
      </c>
    </row>
    <row r="90" spans="1:2" ht="168">
      <c r="A90" s="47" t="s">
        <v>4118</v>
      </c>
      <c r="B90" s="47" t="str">
        <f>IFERROR(IFERROR(IFERROR(IFERROR(VLOOKUP(A90,'Climate mitigation'!$E$2:$M$102,9,FALSE),VLOOKUP(A90,'Climate adaptation'!$E$2:$O$107,11,FALSE)),VLOOKUP(A90,Water!$E$2:$N$7,10,FALSE)),VLOOKUP(A90,'Circular economy'!$E$2:$N$22,10,FALSE)),VLOOKUP(A90,'Pollution prevention'!$E$2:$N$7,10,FALSE))</f>
        <v>The activity complies with the criteria set out in Appendix D to this Annex. In addition, the following is to be ensured: in the EU, in relation with Natura 2000 sites: the activity does not have significant effects on Natura 2000 sites in view of their conservation objectives on the basis of an appropriate assessment carried out in accordance with Article 6(3) of Council Directive 92/43/EEC(19)Council Directive 92/43/EEC of 21 May 1992 on the conservation of natural habitats and of wild fauna and flora (OJ L 206, 22.7.1992, p. 7).; in the EU, in any area: the activity is not detrimental to the recovery or maintenance of the populations of species protected under Directive 92/43/EEC and Directive 2009/147/EC of the European Parliament and of the Council(20)Directive 2009/147/EC of the European Parliament and of the Council of 30 November 2009 on the conservation of wild birds (OJ L 20, 26.1.2010, p. 7). at a favourable conservation status. The activity is also not detrimental to the recovery or maintenance of the habitat types concerned and protected under Directive 92/43/EEC at a favourable conservation status; in the EU, the introduction of invasive alien species is prevented, or their spread is managed in accordance with Regulation (EU) No 1143/2014; outside of the EU, activities are conducted in accordance with applicable law related to the conservation of habitats, species and the management of invasive alien species.</v>
      </c>
    </row>
    <row r="91" spans="1:2" ht="12">
      <c r="A91" s="47" t="s">
        <v>1996</v>
      </c>
      <c r="B91" s="47" t="str">
        <f>IFERROR(IFERROR(IFERROR(IFERROR(VLOOKUP(A91,'Climate mitigation'!$E$2:$M$102,9,FALSE),VLOOKUP(A91,'Climate adaptation'!$E$2:$O$107,11,FALSE)),VLOOKUP(A91,Water!$E$2:$N$7,10,FALSE)),VLOOKUP(A91,'Circular economy'!$E$2:$N$22,10,FALSE)),VLOOKUP(A91,'Pollution prevention'!$E$2:$N$7,10,FALSE))</f>
        <v>The activity complies with criteria set out in Appendix D to this Annex.</v>
      </c>
    </row>
    <row r="92" spans="1:2" ht="12">
      <c r="A92" s="47" t="s">
        <v>4120</v>
      </c>
      <c r="B92" s="47" t="str">
        <f>IFERROR(IFERROR(IFERROR(IFERROR(VLOOKUP(A92,'Climate mitigation'!$E$2:$M$102,9,FALSE),VLOOKUP(A92,'Climate adaptation'!$E$2:$O$107,11,FALSE)),VLOOKUP(A92,Water!$E$2:$N$7,10,FALSE)),VLOOKUP(A92,'Circular economy'!$E$2:$N$22,10,FALSE)),VLOOKUP(A92,'Pollution prevention'!$E$2:$N$7,10,FALSE))</f>
        <v>The activity complies with the criteria set out in Appendix D to this Annex.</v>
      </c>
    </row>
    <row r="93" spans="1:2" ht="12">
      <c r="A93" s="47" t="s">
        <v>4121</v>
      </c>
      <c r="B93" s="47" t="str">
        <f>IFERROR(IFERROR(IFERROR(IFERROR(VLOOKUP(A93,'Climate mitigation'!$E$2:$M$102,9,FALSE),VLOOKUP(A93,'Climate adaptation'!$E$2:$O$107,11,FALSE)),VLOOKUP(A93,Water!$E$2:$N$7,10,FALSE)),VLOOKUP(A93,'Circular economy'!$E$2:$N$22,10,FALSE)),VLOOKUP(A93,'Pollution prevention'!$E$2:$N$7,10,FALSE))</f>
        <v>The activity complies with the criteria set out in Appendix D to this Annex.</v>
      </c>
    </row>
    <row r="94" spans="1:2" ht="24">
      <c r="A94" s="47" t="s">
        <v>4122</v>
      </c>
      <c r="B94" s="47" t="str">
        <f>IFERROR(IFERROR(IFERROR(IFERROR(VLOOKUP(A94,'Climate mitigation'!$E$2:$M$102,9,FALSE),VLOOKUP(A94,'Climate adaptation'!$E$2:$O$107,11,FALSE)),VLOOKUP(A94,Water!$E$2:$N$7,10,FALSE)),VLOOKUP(A94,'Circular economy'!$E$2:$N$22,10,FALSE)),VLOOKUP(A94,'Pollution prevention'!$E$2:$N$7,10,FALSE))</f>
        <v>The activity complies with the criteria set out in Appendix D to this Annex.</v>
      </c>
    </row>
    <row r="95" spans="1:2" ht="12">
      <c r="A95" s="47" t="s">
        <v>4124</v>
      </c>
      <c r="B95" s="47" t="str">
        <f>IFERROR(IFERROR(IFERROR(IFERROR(VLOOKUP(A95,'Climate mitigation'!$E$2:$M$102,9,FALSE),VLOOKUP(A95,'Climate adaptation'!$E$2:$O$107,11,FALSE)),VLOOKUP(A95,Water!$E$2:$N$7,10,FALSE)),VLOOKUP(A95,'Circular economy'!$E$2:$N$22,10,FALSE)),VLOOKUP(A95,'Pollution prevention'!$E$2:$N$7,10,FALSE))</f>
        <v>The activity complies with the criteria set out in Appendix D to this Annex.</v>
      </c>
    </row>
    <row r="96" spans="1:2" ht="12">
      <c r="A96" s="47" t="s">
        <v>4125</v>
      </c>
      <c r="B96" s="47" t="str">
        <f>IFERROR(IFERROR(IFERROR(IFERROR(VLOOKUP(A96,'Climate mitigation'!$E$2:$M$102,9,FALSE),VLOOKUP(A96,'Climate adaptation'!$E$2:$O$107,11,FALSE)),VLOOKUP(A96,Water!$E$2:$N$7,10,FALSE)),VLOOKUP(A96,'Circular economy'!$E$2:$N$22,10,FALSE)),VLOOKUP(A96,'Pollution prevention'!$E$2:$N$7,10,FALSE))</f>
        <v>The activity complies with the criteria set out in Appendix D to this Annex.</v>
      </c>
    </row>
    <row r="97" spans="1:2" ht="12">
      <c r="A97" s="47" t="s">
        <v>4126</v>
      </c>
      <c r="B97" s="47" t="str">
        <f>IFERROR(IFERROR(IFERROR(IFERROR(VLOOKUP(A97,'Climate mitigation'!$E$2:$M$102,9,FALSE),VLOOKUP(A97,'Climate adaptation'!$E$2:$O$107,11,FALSE)),VLOOKUP(A97,Water!$E$2:$N$7,10,FALSE)),VLOOKUP(A97,'Circular economy'!$E$2:$N$22,10,FALSE)),VLOOKUP(A97,'Pollution prevention'!$E$2:$N$7,10,FALSE))</f>
        <v>The activity complies with the criteria set out in Appendix D to this Annex.</v>
      </c>
    </row>
    <row r="98" spans="1:2" ht="12">
      <c r="A98" s="47" t="s">
        <v>4127</v>
      </c>
      <c r="B98" s="47" t="str">
        <f>IFERROR(IFERROR(IFERROR(IFERROR(VLOOKUP(A98,'Climate mitigation'!$E$2:$M$102,9,FALSE),VLOOKUP(A98,'Climate adaptation'!$E$2:$O$107,11,FALSE)),VLOOKUP(A98,Water!$E$2:$N$7,10,FALSE)),VLOOKUP(A98,'Circular economy'!$E$2:$N$22,10,FALSE)),VLOOKUP(A98,'Pollution prevention'!$E$2:$N$7,10,FALSE))</f>
        <v>The activity complies with the criteria set out in Appendix D to this Annex.</v>
      </c>
    </row>
    <row r="99" spans="1:2" ht="12">
      <c r="A99" s="47" t="s">
        <v>4128</v>
      </c>
      <c r="B99" s="47" t="str">
        <f>IFERROR(IFERROR(IFERROR(IFERROR(VLOOKUP(A99,'Climate mitigation'!$E$2:$M$102,9,FALSE),VLOOKUP(A99,'Climate adaptation'!$E$2:$O$107,11,FALSE)),VLOOKUP(A99,Water!$E$2:$N$7,10,FALSE)),VLOOKUP(A99,'Circular economy'!$E$2:$N$22,10,FALSE)),VLOOKUP(A99,'Pollution prevention'!$E$2:$N$7,10,FALSE))</f>
        <v>The activity complies with the criteria set out in Appendix D to this Annex.</v>
      </c>
    </row>
    <row r="100" spans="1:2" ht="12">
      <c r="A100" s="47" t="s">
        <v>4129</v>
      </c>
      <c r="B100" s="47" t="str">
        <f>IFERROR(IFERROR(IFERROR(IFERROR(VLOOKUP(A100,'Climate mitigation'!$E$2:$M$102,9,FALSE),VLOOKUP(A100,'Climate adaptation'!$E$2:$O$107,11,FALSE)),VLOOKUP(A100,Water!$E$2:$N$7,10,FALSE)),VLOOKUP(A100,'Circular economy'!$E$2:$N$22,10,FALSE)),VLOOKUP(A100,'Pollution prevention'!$E$2:$N$7,10,FALSE))</f>
        <v>The activity complies with the criteria set out in Appendix D to this Annex.</v>
      </c>
    </row>
    <row r="101" spans="1:2" ht="108">
      <c r="A101" s="47" t="s">
        <v>4130</v>
      </c>
      <c r="B101" s="47" t="str">
        <f>IFERROR(IFERROR(IFERROR(IFERROR(VLOOKUP(A101,'Climate mitigation'!$E$2:$M$102,9,FALSE),VLOOKUP(A101,'Climate adaptation'!$E$2:$O$107,11,FALSE)),VLOOKUP(A101,Water!$E$2:$N$7,10,FALSE)),VLOOKUP(A101,'Circular economy'!$E$2:$N$22,10,FALSE)),VLOOKUP(A101,'Pollution prevention'!$E$2:$N$7,10,FALSE))</f>
        <v>The activity complies with the criteria set out in Appendix D to this Annex. In addition, the following is to be ensured: in the EU, in relation with Natura 2000 sites: the activity does not have significant effects on Natura 2000 sites in view of their conservation objectives on the basis of an appropriate assessment carried out in accordance with Article 6(3) of Council Directive 92/43/EEC; in the EU, in any area: the activity is not detrimental to the recovery or maintenance of the populations of species protected under Directive 92/43/EEC and Directive 2009/147/EC at a favourable conservation status. The activity is also not detrimental to the recovery or maintenance of the habitat types concerned and protected under Directive 92/43/EEC at a favourable conservation status; outside of the EU, activities are conducted in accordance with applicable law related to the conservation of habitats and species.</v>
      </c>
    </row>
    <row r="102" spans="1:2" ht="24">
      <c r="A102" s="47" t="s">
        <v>4138</v>
      </c>
      <c r="B102" s="47" t="str">
        <f>IFERROR(IFERROR(IFERROR(IFERROR(VLOOKUP(A102,'Climate mitigation'!$E$2:$M$102,9,FALSE),VLOOKUP(A102,'Climate adaptation'!$E$2:$O$107,11,FALSE)),VLOOKUP(A102,Water!$E$2:$N$7,10,FALSE)),VLOOKUP(A102,'Circular economy'!$E$2:$N$22,10,FALSE)),VLOOKUP(A102,'Pollution prevention'!$E$2:$N$7,10,FALSE))</f>
        <v>The activity complies with the criteria set out in Appendix D to this Annex.</v>
      </c>
    </row>
    <row r="103" spans="1:2" ht="12">
      <c r="A103" s="47" t="s">
        <v>4139</v>
      </c>
      <c r="B103" s="47" t="str">
        <f>IFERROR(IFERROR(IFERROR(IFERROR(VLOOKUP(A103,'Climate mitigation'!$E$2:$M$102,9,FALSE),VLOOKUP(A103,'Climate adaptation'!$E$2:$O$107,11,FALSE)),VLOOKUP(A103,Water!$E$2:$N$7,10,FALSE)),VLOOKUP(A103,'Circular economy'!$E$2:$N$22,10,FALSE)),VLOOKUP(A103,'Pollution prevention'!$E$2:$N$7,10,FALSE))</f>
        <v>The activity complies with the criteria set out in Appendix D to this Annex.</v>
      </c>
    </row>
    <row r="104" spans="1:2" ht="12">
      <c r="A104" s="47" t="s">
        <v>4140</v>
      </c>
      <c r="B104" s="47" t="str">
        <f>IFERROR(IFERROR(IFERROR(IFERROR(VLOOKUP(A104,'Climate mitigation'!$E$2:$M$102,9,FALSE),VLOOKUP(A104,'Climate adaptation'!$E$2:$O$107,11,FALSE)),VLOOKUP(A104,Water!$E$2:$N$7,10,FALSE)),VLOOKUP(A104,'Circular economy'!$E$2:$N$22,10,FALSE)),VLOOKUP(A104,'Pollution prevention'!$E$2:$N$7,10,FALSE))</f>
        <v>The activity complies with the criteria set out in Appendix D to this Annex.</v>
      </c>
    </row>
    <row r="105" spans="1:2" ht="36">
      <c r="A105" s="47" t="s">
        <v>4141</v>
      </c>
      <c r="B105" s="47" t="str">
        <f>IFERROR(IFERROR(IFERROR(IFERROR(VLOOKUP(A105,'Climate mitigation'!$E$2:$M$102,9,FALSE),VLOOKUP(A105,'Climate adaptation'!$E$2:$O$107,11,FALSE)),VLOOKUP(A105,Water!$E$2:$N$7,10,FALSE)),VLOOKUP(A105,'Circular economy'!$E$2:$N$22,10,FALSE)),VLOOKUP(A105,'Pollution prevention'!$E$2:$N$7,10,FALSE))</f>
        <v>The activity complies with the criteria set out in Appendix D to this Annex. Where applicable, the introduction of invasive alien species is prevented or their spread is managed in accordance with Regulation (EU) No 1143/2014.</v>
      </c>
    </row>
    <row r="106" spans="1:2" ht="108">
      <c r="A106" s="47" t="s">
        <v>4142</v>
      </c>
      <c r="B106" s="47" t="str">
        <f>IFERROR(IFERROR(IFERROR(IFERROR(VLOOKUP(A106,'Climate mitigation'!$E$2:$M$102,9,FALSE),VLOOKUP(A106,'Climate adaptation'!$E$2:$O$107,11,FALSE)),VLOOKUP(A106,Water!$E$2:$N$7,10,FALSE)),VLOOKUP(A106,'Circular economy'!$E$2:$N$22,10,FALSE)),VLOOKUP(A106,'Pollution prevention'!$E$2:$N$7,10,FALSE))</f>
        <v>The activity complies with the criteria set out in Appendix D to this Annex. The following is to be ensured: in the Union, in relation with Natura 2000 sites: the activity does not have significant effects on Natura 2000 sites in view of their conservation objectives on the basis of an appropriate assessment carried out in accordance with Article 6(3) of Directive 92/43/EEC; in the Union, in any area: the activity is not detrimental to the recovery or maintenance of the populations of species protected under Directives 92/43/EEC and 2009/147/EC at a favourable conservation status. The activity is also not detrimental to the recovery or maintenance of the habitat types concerned and protected under Directive 92/43/EEC at a favourable conservation status; the introduction of invasive alien species is prevented, or their spread is managed in accordance with Regulation (EU) No 1143/2014.</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A4CA8-614C-4C83-8F1A-EFAB8C105D6F}">
  <sheetPr>
    <tabColor theme="0" tint="-0.249977111117893"/>
  </sheetPr>
  <dimension ref="A1:H106"/>
  <sheetViews>
    <sheetView showGridLines="0" workbookViewId="0">
      <selection activeCell="H1" sqref="H1"/>
    </sheetView>
  </sheetViews>
  <sheetFormatPr baseColWidth="10" defaultColWidth="8.83203125" defaultRowHeight="15"/>
  <cols>
    <col min="1" max="1" width="10.6640625" customWidth="1"/>
    <col min="2" max="2" width="88.1640625" customWidth="1"/>
    <col min="3" max="4" width="30.83203125" customWidth="1"/>
    <col min="5" max="5" width="62" customWidth="1"/>
    <col min="6" max="8" width="30.83203125" customWidth="1"/>
  </cols>
  <sheetData>
    <row r="1" spans="1:8">
      <c r="A1" s="44" t="s">
        <v>3987</v>
      </c>
      <c r="B1" s="41" t="s">
        <v>4151</v>
      </c>
      <c r="C1" s="40" t="s">
        <v>4154</v>
      </c>
      <c r="D1" s="40" t="s">
        <v>4155</v>
      </c>
      <c r="E1" s="40" t="s">
        <v>4156</v>
      </c>
      <c r="F1" s="40" t="s">
        <v>4157</v>
      </c>
      <c r="G1" s="40" t="s">
        <v>4158</v>
      </c>
      <c r="H1" s="40" t="s">
        <v>4159</v>
      </c>
    </row>
    <row r="2" spans="1:8" ht="284">
      <c r="A2" s="47" t="s">
        <v>3996</v>
      </c>
      <c r="B2" s="47" t="str">
        <f>IFERROR(IFERROR(IFERROR(IFERROR(VLOOKUP(A2,'Climate mitigation'!$E$2:$M$102,9,FALSE),VLOOKUP(A2,'Climate adaptation'!$E$2:$O$107,11,FALSE)),VLOOKUP(A2,Water!$E$2:$N$7,10,FALSE)),VLOOKUP(A2,'Circular economy'!$E$2:$N$22,10,FALSE)),VLOOKUP(A2,'Pollution prevention'!$E$2:$N$7,10,FALSE))</f>
        <v>In areas designated by the national competent authority for conservation or in habitats that are protected, the activity is in accordance with the conservation objectives for those areas. There is no conversion of habitats specifically sensitive to biodiversity loss or with high conservation value, or of areas set aside for the restoration of such habitats in accordance with national law. Detailed information referred to in points 1.2(k) (Afforestation plan) and 1.4(i) (Forest management plan or equivalent system) include provisions for maintaining and possibly enhancing biodiversity in accordance with national and local provisions, including the following: ensuring the good conservation status of habitat and species, maintenance of typical habitat species; excluding the use or release of invasive alien species; excluding the use of non-native species unless it can be demonstrated that: the use of the forest reproductive material leads to favourable and appropriate ecosystem conditions (such as climate, soil criteria and vegetation zone, forest fire resilience); the native species currently present on the site are not anymore adapted to projected climatic and pedo-hydrological conditions. ensuring the maintenance and improvement of physical, chemical and biological quality of the soil; promoting biodiversity-friendly practices that enhance forests’ natural processes; excluding the conversion of high-biodiverse ecosystems into less biodiverse ones; ensuring the diversity of associated habitats and species linked to the forest; ensuring the diversity of stand structures and maintenance or enhancing of mature stage stands and dead wood.</v>
      </c>
      <c r="C2" s="47" t="str">
        <f>_xlfn.XLOOKUP($B2,Bio!$D:$D,Bio!E:E,"N/A",0,1)</f>
        <v>Em áreas designadas pela autoridade nacional competente para conservação ou em habitats protegidos, a atividade está em conformidade com os objetivos de conservação dessas áreas.</v>
      </c>
      <c r="D2" s="47" t="str">
        <f>_xlfn.XLOOKUP($B2,Bio!$D:$D,Bio!F:F,"N/A",0,1)</f>
        <v>Não ocorre conversão de habitats especificamente sensíveis à perda de biodiversidade ou com elevado valor de conservação, nem de áreas reservadas à restauração de tais habitats, de acordo com a legislação nacional.</v>
      </c>
      <c r="E2" s="47" t="str">
        <f>_xlfn.XLOOKUP($B2,Bio!$D:$D,Bio!G:G,"N/A",0,1)</f>
        <v>As informações detalhadas referidas nos pontos 1.2(k) (Plano de Reflorestamento) e 1.4(i) (Plano de Gestão Florestal ou sistema equivalente) incluem disposições para a manutenção e, se possível, melhoria da biodiversidade em conformidade com as disposições nacionais e locais, incluindo:
Garantir o bom estado de conservação dos habitats e das espécies, mantendo as espécies típicas do habitat;
Excluir o uso ou libertação de espécies exóticas invasoras;
Excluir o uso de espécies não nativas, salvo se for demonstrado que: (i) O uso do material de reprodução florestal conduz a condições ecológicas favoráveis e apropriadas (tais como clima, critérios do solo e zona de vegetação, resiliência a incêndios florestais); (ii) As espécies nativas atualmente presentes no local já não estão adaptadas às condições climáticas e pedo-hidrológicas projetadas;
Garantir a manutenção e melhoria da qualidade física, química e biológica do solo;
Promover práticas amigas da biodiversidade que reforcem os processos naturais das florestas;
Excluir a conversão de ecossistemas de alta biodiversidade em ecossistemas menos biodiversos;
Assegurar a diversidade de habitats e espécies associadas à floresta;
Garantir a diversidade das estruturas de povoamentos e a manutenção ou melhoria dos estágios maduros e da madeira morta.</v>
      </c>
      <c r="F2" s="47">
        <f>_xlfn.XLOOKUP($B2,Bio!$D:$D,Bio!H:H,"N/A",0,1)</f>
        <v>0</v>
      </c>
      <c r="G2" s="47">
        <f>_xlfn.XLOOKUP($B2,Bio!$D:$D,Bio!I:I,"N/A",0,1)</f>
        <v>0</v>
      </c>
      <c r="H2" s="47">
        <f>_xlfn.XLOOKUP($B2,Bio!$D:$D,Bio!J:J,"N/A",0,1)</f>
        <v>0</v>
      </c>
    </row>
    <row r="3" spans="1:8" ht="284">
      <c r="A3" s="47" t="s">
        <v>3998</v>
      </c>
      <c r="B3" s="47" t="str">
        <f>IFERROR(IFERROR(IFERROR(IFERROR(VLOOKUP(A3,'Climate mitigation'!$E$2:$M$102,9,FALSE),VLOOKUP(A3,'Climate adaptation'!$E$2:$O$107,11,FALSE)),VLOOKUP(A3,Water!$E$2:$N$7,10,FALSE)),VLOOKUP(A3,'Circular economy'!$E$2:$N$22,10,FALSE)),VLOOKUP(A3,'Pollution prevention'!$E$2:$N$7,10,FALSE))</f>
        <v>In areas designated by the national competent authority for conservation or in habitats that are protected, the activity is in accordance with the conservation objectives for those areas. There is no conversion of habitats specifically sensitive to biodiversity loss or with high conservation value, or of areas set aside for the restoration of such habitats in accordance with national law. Detailed information referred to in point 1.2.(i) includes provisions for maintaining and possibly enhancing biodiversity in accordance with national and local provisions, including the following: ensuring the good conservation status of habitat and species, maintenance of typical habitat species; excluding the use or release of invasive alien species; excluding the use of non-native species unless it can be demonstrated that: the use of the forest reproductive material leads to favourable and appropriate ecosystem conditions (such as climate, soil criteria and vegetation zone, forest fire resilience); the native species currently present on the site are not anymore adapted to projected climatic and pedo-hydrological conditions. ensuring the maintenance and improvement of physical, chemical and biological quality of the soil; promoting biodiversity-friendly practices that enhance forests’ natural processes; excluding the conversion of high-biodiverse ecosystems into less biodiverse ones; ensuring the diversity of associated habitats and species linked to the forest; ensuring the diversity of stand structures and maintenance or enhancing of mature stage stands and dead wood.</v>
      </c>
      <c r="C3" s="47" t="str">
        <f>_xlfn.XLOOKUP($B3,Bio!$D:$D,Bio!E:E,"N/A",0,1)</f>
        <v>Em áreas designadas pela autoridade nacional competente para conservação ou em habitats protegidos, a atividade encontra-se em conformidade com os objetivos de conservação dessas áreas.</v>
      </c>
      <c r="D3" s="47" t="str">
        <f>_xlfn.XLOOKUP($B3,Bio!$D:$D,Bio!F:F,"N/A",0,1)</f>
        <v>Não ocorre conversão de habitats especificamente sensíveis à perda de biodiversidade ou de elevado valor de conservação, nem de áreas reservadas à restauração desses habitats, em conformidade com a legislação nacional.</v>
      </c>
      <c r="E3" s="47" t="str">
        <f>_xlfn.XLOOKUP($B3,Bio!$D:$D,Bio!G:G,"N/A",0,1)</f>
        <v>As informações detalhadas referidas no ponto 1.2.(i) incluem disposições para a manutenção e, sempre que possível, a melhoria da biodiversidade em conformidade com as disposições nacionais e locais, incluindo:
Garantir o bom estado de conservação dos habitats e das espécies, mantendo as espécies típicas de cada habitat;
Excluir a utilização ou libertação de espécies exóticas invasoras;
Excluir o uso de espécies não nativas, exceto se for demonstrado que: (i) A utilização do material de reprodução florestal conduz a condições ecológicas favoráveis e adequadas (como clima, critérios do solo e zona de vegetação, resiliência a incêndios florestais); (ii) As espécies nativas atualmente presentes no local já não estão adaptadas às condições climáticas e pedo-hidrológicas projetadas;
Garantir a manutenção e melhoria da qualidade física, química e biológica do solo;
Promover práticas amigas da biodiversidade que reforcem os processos naturais das florestas;
Excluir a conversão de ecossistemas de alta biodiversidade em ecossistemas menos biodiversos;
Garantir a diversidade de habitats e espécies associadas à floresta;
Garantir a diversidade das estruturas de povoamentos, bem como a manutenção ou melhoria dos estágios maduros e da madeira morta.</v>
      </c>
      <c r="F3" s="47">
        <f>_xlfn.XLOOKUP($B3,Bio!$D:$D,Bio!H:H,"N/A",0,1)</f>
        <v>0</v>
      </c>
      <c r="G3" s="47">
        <f>_xlfn.XLOOKUP($B3,Bio!$D:$D,Bio!I:I,"N/A",0,1)</f>
        <v>0</v>
      </c>
      <c r="H3" s="47">
        <f>_xlfn.XLOOKUP($B3,Bio!$D:$D,Bio!J:J,"N/A",0,1)</f>
        <v>0</v>
      </c>
    </row>
    <row r="4" spans="1:8" ht="284">
      <c r="A4" s="47" t="s">
        <v>3997</v>
      </c>
      <c r="B4" s="47" t="str">
        <f>IFERROR(IFERROR(IFERROR(IFERROR(VLOOKUP(A4,'Climate mitigation'!$E$2:$M$102,9,FALSE),VLOOKUP(A4,'Climate adaptation'!$E$2:$O$107,11,FALSE)),VLOOKUP(A4,Water!$E$2:$N$7,10,FALSE)),VLOOKUP(A4,'Circular economy'!$E$2:$N$22,10,FALSE)),VLOOKUP(A4,'Pollution prevention'!$E$2:$N$7,10,FALSE))</f>
        <v>In areas designated by the national competent authority for conservation or in habitats that are protected, the activity is in accordance with the conservation objectives for those areas. There is no conversion of habitats specifically sensitive to biodiversity loss or with high conservation value, or of areas set aside for the restoration of such habitats in accordance with national law. Detailed information referred to in point 1.2.(i) includes provisions for maintaining and possibly enhancing biodiversity in accordance with national and local provisions, including the following: ensuring the good conservation status of habitat and species, maintenance of typical habitat species; excluding the use or release of invasive alien species; excluding the use of non-native species unless it can be demonstrated that: the use of the forest reproductive material leads to favourable and appropriate ecosystem condition (such as climate, soil criteria, and vegetation zone, forest fire resilience); the native species currently present on the site are not anymore adapted to projected climatic and pedo-hydrological conditions; ensuring the maintenance and improvement of physical, chemical and biological quality of the soil; promoting biodiversity-friendly practices that enhance forests’ natural processes; excluding the conversion of high-biodiverse ecosystems into less biodiverse ones; ensuring the diversity of associated habitats and species linked to the forest; ensuring the diversity of stand structures and maintenance or enhancing of mature stage stands and dead wood.</v>
      </c>
      <c r="C4" s="47" t="str">
        <f>_xlfn.XLOOKUP($B4,Bio!$D:$D,Bio!E:E,"N/A",0,1)</f>
        <v>Em áreas designadas pela autoridade nacional competente para conservação ou em habitats protegidos, a atividade está em conformidade com os objetivos de conservação dessas áreas.</v>
      </c>
      <c r="D4" s="47" t="str">
        <f>_xlfn.XLOOKUP($B4,Bio!$D:$D,Bio!F:F,"N/A",0,1)</f>
        <v>Não ocorre a conversão de habitats especificamente sensíveis à perda de biodiversidade ou de elevado valor de conservação, nem de áreas reservadas à restauração desses habitats, em conformidade com a legislação nacional.</v>
      </c>
      <c r="E4" s="47" t="str">
        <f>_xlfn.XLOOKUP($B4,Bio!$D:$D,Bio!G:G,"N/A",0,1)</f>
        <v>As informações detalhadas referidas no ponto 1.2.(i) incluem disposições para a manutenção e, sempre que possível, a melhoria da biodiversidade, em conformidade com as disposições nacionais e locais, incluindo:
Garantir o bom estado de conservação dos habitats e das espécies, mantendo as espécies típicas de cada habitat;
Excluir a utilização ou libertação de espécies exóticas invasoras;
Excluir o uso de espécies não nativas, salvo se for demonstrado que: (i) A utilização do material de reprodução florestal conduz a condições ecológicas favoráveis e adequadas (como clima, critérios do solo, zona de vegetação e resiliência a incêndios florestais); (ii) As espécies nativas atualmente presentes no local já não estão adaptadas às condições climáticas e pedo-hidrológicas projetadas;
Garantir a manutenção e melhoria da qualidade física, química e biológica do solo;
Promover práticas amigas da biodiversidade que reforcem os processos naturais das florestas;
Excluir a conversão de ecossistemas de alta biodiversidade em ecossistemas de menor biodiversidade;
Garantir a diversidade de habitats e espécies associadas à floresta;
Garantir a diversidade das estruturas de povoamentos, bem como a manutenção ou melhoria dos estágios maduros e da madeira morta.</v>
      </c>
      <c r="F4" s="47">
        <f>_xlfn.XLOOKUP($B4,Bio!$D:$D,Bio!H:H,"N/A",0,1)</f>
        <v>0</v>
      </c>
      <c r="G4" s="47">
        <f>_xlfn.XLOOKUP($B4,Bio!$D:$D,Bio!I:I,"N/A",0,1)</f>
        <v>0</v>
      </c>
      <c r="H4" s="47">
        <f>_xlfn.XLOOKUP($B4,Bio!$D:$D,Bio!J:J,"N/A",0,1)</f>
        <v>0</v>
      </c>
    </row>
    <row r="5" spans="1:8" ht="284">
      <c r="A5" s="47" t="s">
        <v>3999</v>
      </c>
      <c r="B5" s="47" t="str">
        <f>IFERROR(IFERROR(IFERROR(IFERROR(VLOOKUP(A5,'Climate mitigation'!$E$2:$M$102,9,FALSE),VLOOKUP(A5,'Climate adaptation'!$E$2:$O$107,11,FALSE)),VLOOKUP(A5,Water!$E$2:$N$7,10,FALSE)),VLOOKUP(A5,'Circular economy'!$E$2:$N$22,10,FALSE)),VLOOKUP(A5,'Pollution prevention'!$E$2:$N$7,10,FALSE))</f>
        <v>In areas designated by the national competent authority for conservation or in habitats that are protected, the activity is in accordance with the conservation objectives for those areas. There is no conversion of habitats specifically sensitive to biodiversity loss or with high conservation value, or of areas set aside for the restoration of such habitats in accordance with national law. Detailed information referred to in in point 1.2.(i) includes provisions for maintaining and possibly enhancing biodiversity in accordance with national and local provisions, including the following: ensuring the good conservation status of habitat and species, maintenance of typical habitat species; excluding the use or release of invasive alien species; excluding the use of non-native species unless it can be demonstrated that: the use of the forest reproductive material leads to favourable and appropriate ecosystem conditions (such as climate, soil criteria, and vegetation zone, forest fire resilience); the native species currently present on the site are not anymore adapted to projected climatic and pedo-hydrological conditions; ensuring the maintenance and improvement of physical, chemical and biological quality of the soil; promoting biodiversity-friendly practices that enhance forests’ natural processes; excluding the conversion of high-biodiverse ecosystems into less biodiverse ones; ensuring the diversity of associated habitats and species linked to the forest; ensuring the diversity of stand structures and maintenance or enhancing of mature stage stands and dead wood.</v>
      </c>
      <c r="C5" s="47" t="str">
        <f>_xlfn.XLOOKUP($B5,Bio!$D:$D,Bio!E:E,"N/A",0,1)</f>
        <v>Em áreas designadas pela autoridade nacional competente para conservação ou em habitats protegidos, a atividade está em conformidade com os objetivos de conservação dessas áreas.</v>
      </c>
      <c r="D5" s="47" t="str">
        <f>_xlfn.XLOOKUP($B5,Bio!$D:$D,Bio!F:F,"N/A",0,1)</f>
        <v>Não ocorre a conversão de habitats especificamente sensíveis à perda de biodiversidade ou de elevado valor de conservação, nem de áreas reservadas à restauração desses habitats, em conformidade com a legislação nacional.</v>
      </c>
      <c r="E5" s="47" t="str">
        <f>_xlfn.XLOOKUP($B5,Bio!$D:$D,Bio!G:G,"N/A",0,1)</f>
        <v>As informações detalhadas referidas no ponto 1.2.(i) incluem disposições para a manutenção e, sempre que possível, para o reforço da biodiversidade, em conformidade com as disposições nacionais e locais, incluindo:
Garantir o bom estado de conservação de habitats e espécies, mantendo as espécies típicas de cada habitat;
Excluir a utilização ou libertação de espécies exóticas invasoras;
Excluir o uso de espécies não nativas, salvo se for demonstrado que: (i) A utilização do material de reprodução florestal conduz a condições ecológicas favoráveis e adequadas (como clima, critérios do solo, zona de vegetação e resiliência a incêndios florestais); (ii) As espécies nativas atualmente presentes no local já não estão adaptadas às condições climáticas e pedo-hidrológicas projetadas;
Garantir a manutenção e melhoria da qualidade física, química e biológica do solo;
Promover práticas amigas da biodiversidade que reforcem os processos naturais das florestas;
Excluir a conversão de ecossistemas de alta biodiversidade em ecossistemas de menor biodiversidade;
Garantir a diversidade de habitats e espécies associadas à floresta;
Garantir a diversidade das estruturas de povoamentos, bem como a manutenção ou melhoria dos estágios maduros e da madeira morta.</v>
      </c>
      <c r="F5" s="47">
        <f>_xlfn.XLOOKUP($B5,Bio!$D:$D,Bio!H:H,"N/A",0,1)</f>
        <v>0</v>
      </c>
      <c r="G5" s="47">
        <f>_xlfn.XLOOKUP($B5,Bio!$D:$D,Bio!I:I,"N/A",0,1)</f>
        <v>0</v>
      </c>
      <c r="H5" s="47">
        <f>_xlfn.XLOOKUP($B5,Bio!$D:$D,Bio!J:J,"N/A",0,1)</f>
        <v>0</v>
      </c>
    </row>
    <row r="6" spans="1:8" ht="96">
      <c r="A6" s="47" t="s">
        <v>4000</v>
      </c>
      <c r="B6" s="47" t="str">
        <f>IFERROR(IFERROR(IFERROR(IFERROR(VLOOKUP(A6,'Climate mitigation'!$E$2:$M$102,9,FALSE),VLOOKUP(A6,'Climate adaptation'!$E$2:$O$107,11,FALSE)),VLOOKUP(A6,Water!$E$2:$N$7,10,FALSE)),VLOOKUP(A6,'Circular economy'!$E$2:$N$22,10,FALSE)),VLOOKUP(A6,'Pollution prevention'!$E$2:$N$7,10,FALSE))</f>
        <v>In areas designated by the national competent authority for conservation or in habitats that are protected, the activity is in accordance with the conservation objectives for those areas. There is no conversion of habitats specifically sensitive to biodiversity loss or with high conservation value, or of areas set aside for the restoration of such habitats in accordance with national law. The plan referred to in point 1 (Restoration plan) of this Section includes provisions for maintaining and possibly enhancing biodiversity in accordance with national and local provisions, including the following: ensuring the good conservation status of habitat and species, maintenance of typical habitat species; excluding the use or release of invasive species.</v>
      </c>
      <c r="C6" s="47" t="str">
        <f>_xlfn.XLOOKUP($B6,Bio!$D:$D,Bio!E:E,"N/A",0,1)</f>
        <v>Em áreas designadas pela autoridade nacional competente para conservação ou em habitats protegidos, a atividade está em conformidade com os objetivos de conservação dessas áreas.</v>
      </c>
      <c r="D6" s="47" t="str">
        <f>_xlfn.XLOOKUP($B6,Bio!$D:$D,Bio!F:F,"N/A",0,1)</f>
        <v>Não ocorre a conversão de habitats especificamente sensíveis à perda de biodiversidade ou de elevado valor de conservação, nem de áreas reservadas à restauração desses habitats, em conformidade com a legislação nacional.</v>
      </c>
      <c r="E6" s="47" t="str">
        <f>_xlfn.XLOOKUP($B6,Bio!$D:$D,Bio!G:G,"N/A",0,1)</f>
        <v>O plano referido no ponto 1 (Plano de Restauração) desta Secção inclui disposições para a manutenção e, sempre que possível, para o reforço da biodiversidade, em conformidade com as disposições nacionais e locais, incluindo:
Garantir o bom estado de conservação de habitats e espécies, mantendo as espécies típicas de cada habitat;
Excluir a utilização ou libertação de espécies invasoras.</v>
      </c>
      <c r="F6" s="47">
        <f>_xlfn.XLOOKUP($B6,Bio!$D:$D,Bio!H:H,"N/A",0,1)</f>
        <v>0</v>
      </c>
      <c r="G6" s="47">
        <f>_xlfn.XLOOKUP($B6,Bio!$D:$D,Bio!I:I,"N/A",0,1)</f>
        <v>0</v>
      </c>
      <c r="H6" s="47">
        <f>_xlfn.XLOOKUP($B6,Bio!$D:$D,Bio!J:J,"N/A",0,1)</f>
        <v>0</v>
      </c>
    </row>
    <row r="7" spans="1:8" ht="48">
      <c r="A7" s="47" t="s">
        <v>4001</v>
      </c>
      <c r="B7" s="47" t="str">
        <f>IFERROR(IFERROR(IFERROR(IFERROR(VLOOKUP(A7,'Climate mitigation'!$E$2:$M$102,9,FALSE),VLOOKUP(A7,'Climate adaptation'!$E$2:$O$107,11,FALSE)),VLOOKUP(A7,Water!$E$2:$N$7,10,FALSE)),VLOOKUP(A7,'Circular economy'!$E$2:$N$22,10,FALSE)),VLOOKUP(A7,'Pollution prevention'!$E$2:$N$7,10,FALSE))</f>
        <v>The activity complies with the criteria set out in Appendix D to this Annex.</v>
      </c>
      <c r="C7" s="47" t="str">
        <f>_xlfn.XLOOKUP($B7,Bio!$D:$D,Bio!E:E,"N/A",0,1)</f>
        <v>A atividade cumpre os critérios estabelecidos no Apêndice D deste Anexo. Regulamento 2021/2139 (https://eur-lex.europa.eu/legal-content/PT/TXT/?uri=CELEX:32021R2139), p. 144</v>
      </c>
      <c r="D7" s="47">
        <f>_xlfn.XLOOKUP($B7,Bio!$D:$D,Bio!F:F,"N/A",0,1)</f>
        <v>0</v>
      </c>
      <c r="E7" s="47">
        <f>_xlfn.XLOOKUP($B7,Bio!$D:$D,Bio!G:G,"N/A",0,1)</f>
        <v>0</v>
      </c>
      <c r="F7" s="47">
        <f>_xlfn.XLOOKUP($B7,Bio!$D:$D,Bio!H:H,"N/A",0,1)</f>
        <v>0</v>
      </c>
      <c r="G7" s="47">
        <f>_xlfn.XLOOKUP($B7,Bio!$D:$D,Bio!I:I,"N/A",0,1)</f>
        <v>0</v>
      </c>
      <c r="H7" s="47">
        <f>_xlfn.XLOOKUP($B7,Bio!$D:$D,Bio!J:J,"N/A",0,1)</f>
        <v>0</v>
      </c>
    </row>
    <row r="8" spans="1:8" ht="60">
      <c r="A8" s="47" t="s">
        <v>4002</v>
      </c>
      <c r="B8" s="47" t="str">
        <f>IFERROR(IFERROR(IFERROR(IFERROR(VLOOKUP(A8,'Climate mitigation'!$E$2:$M$102,9,FALSE),VLOOKUP(A8,'Climate adaptation'!$E$2:$O$107,11,FALSE)),VLOOKUP(A8,Water!$E$2:$N$7,10,FALSE)),VLOOKUP(A8,'Circular economy'!$E$2:$N$22,10,FALSE)),VLOOKUP(A8,'Pollution prevention'!$E$2:$N$7,10,FALSE))</f>
        <v>The activity complies with the criteria set out in Appendix D to this Annex.</v>
      </c>
      <c r="C8" s="47" t="str">
        <f>_xlfn.XLOOKUP($B8,Bio!$D:$D,Bio!E:E,"N/A",0,1)</f>
        <v>A atividade cumpre os critérios estabelecidos no Apêndice D deste Anexo. Regulamento 2021/2139 (https://eur-lex.europa.eu/legal-content/PT/TXT/?uri=CELEX:32021R2139), p. 144</v>
      </c>
      <c r="D8" s="47">
        <f>_xlfn.XLOOKUP($B8,Bio!$D:$D,Bio!F:F,"N/A",0,1)</f>
        <v>0</v>
      </c>
      <c r="E8" s="47">
        <f>_xlfn.XLOOKUP($B8,Bio!$D:$D,Bio!G:G,"N/A",0,1)</f>
        <v>0</v>
      </c>
      <c r="F8" s="47">
        <f>_xlfn.XLOOKUP($B8,Bio!$D:$D,Bio!H:H,"N/A",0,1)</f>
        <v>0</v>
      </c>
      <c r="G8" s="47">
        <f>_xlfn.XLOOKUP($B8,Bio!$D:$D,Bio!I:I,"N/A",0,1)</f>
        <v>0</v>
      </c>
      <c r="H8" s="47">
        <f>_xlfn.XLOOKUP($B8,Bio!$D:$D,Bio!J:J,"N/A",0,1)</f>
        <v>0</v>
      </c>
    </row>
    <row r="9" spans="1:8" ht="60">
      <c r="A9" s="47" t="s">
        <v>4003</v>
      </c>
      <c r="B9" s="47" t="str">
        <f>IFERROR(IFERROR(IFERROR(IFERROR(VLOOKUP(A9,'Climate mitigation'!$E$2:$M$102,9,FALSE),VLOOKUP(A9,'Climate adaptation'!$E$2:$O$107,11,FALSE)),VLOOKUP(A9,Water!$E$2:$N$7,10,FALSE)),VLOOKUP(A9,'Circular economy'!$E$2:$N$22,10,FALSE)),VLOOKUP(A9,'Pollution prevention'!$E$2:$N$7,10,FALSE))</f>
        <v>The activity complies with the criteria set out in Appendix D to this Annex.</v>
      </c>
      <c r="C9" s="47" t="str">
        <f>_xlfn.XLOOKUP($B9,Bio!$D:$D,Bio!E:E,"N/A",0,1)</f>
        <v>A atividade cumpre os critérios estabelecidos no Apêndice D deste Anexo. Regulamento 2021/2139 (https://eur-lex.europa.eu/legal-content/PT/TXT/?uri=CELEX:32021R2139), p. 144</v>
      </c>
      <c r="D9" s="47">
        <f>_xlfn.XLOOKUP($B9,Bio!$D:$D,Bio!F:F,"N/A",0,1)</f>
        <v>0</v>
      </c>
      <c r="E9" s="47">
        <f>_xlfn.XLOOKUP($B9,Bio!$D:$D,Bio!G:G,"N/A",0,1)</f>
        <v>0</v>
      </c>
      <c r="F9" s="47">
        <f>_xlfn.XLOOKUP($B9,Bio!$D:$D,Bio!H:H,"N/A",0,1)</f>
        <v>0</v>
      </c>
      <c r="G9" s="47">
        <f>_xlfn.XLOOKUP($B9,Bio!$D:$D,Bio!I:I,"N/A",0,1)</f>
        <v>0</v>
      </c>
      <c r="H9" s="47">
        <f>_xlfn.XLOOKUP($B9,Bio!$D:$D,Bio!J:J,"N/A",0,1)</f>
        <v>0</v>
      </c>
    </row>
    <row r="10" spans="1:8" ht="48">
      <c r="A10" s="47" t="s">
        <v>4004</v>
      </c>
      <c r="B10" s="47" t="str">
        <f>IFERROR(IFERROR(IFERROR(IFERROR(VLOOKUP(A10,'Climate mitigation'!$E$2:$M$102,9,FALSE),VLOOKUP(A10,'Climate adaptation'!$E$2:$O$107,11,FALSE)),VLOOKUP(A10,Water!$E$2:$N$7,10,FALSE)),VLOOKUP(A10,'Circular economy'!$E$2:$N$22,10,FALSE)),VLOOKUP(A10,'Pollution prevention'!$E$2:$N$7,10,FALSE))</f>
        <v>The activity complies with the criteria set out in Appendix D to this Annex.</v>
      </c>
      <c r="C10" s="47" t="str">
        <f>_xlfn.XLOOKUP($B10,Bio!$D:$D,Bio!E:E,"N/A",0,1)</f>
        <v>A atividade cumpre os critérios estabelecidos no Apêndice D deste Anexo. Regulamento 2021/2139 (https://eur-lex.europa.eu/legal-content/PT/TXT/?uri=CELEX:32021R2139), p. 144</v>
      </c>
      <c r="D10" s="47">
        <f>_xlfn.XLOOKUP($B10,Bio!$D:$D,Bio!F:F,"N/A",0,1)</f>
        <v>0</v>
      </c>
      <c r="E10" s="47">
        <f>_xlfn.XLOOKUP($B10,Bio!$D:$D,Bio!G:G,"N/A",0,1)</f>
        <v>0</v>
      </c>
      <c r="F10" s="47">
        <f>_xlfn.XLOOKUP($B10,Bio!$D:$D,Bio!H:H,"N/A",0,1)</f>
        <v>0</v>
      </c>
      <c r="G10" s="47">
        <f>_xlfn.XLOOKUP($B10,Bio!$D:$D,Bio!I:I,"N/A",0,1)</f>
        <v>0</v>
      </c>
      <c r="H10" s="47">
        <f>_xlfn.XLOOKUP($B10,Bio!$D:$D,Bio!J:J,"N/A",0,1)</f>
        <v>0</v>
      </c>
    </row>
    <row r="11" spans="1:8" ht="60">
      <c r="A11" s="47" t="s">
        <v>4005</v>
      </c>
      <c r="B11" s="47" t="str">
        <f>IFERROR(IFERROR(IFERROR(IFERROR(VLOOKUP(A11,'Climate mitigation'!$E$2:$M$102,9,FALSE),VLOOKUP(A11,'Climate adaptation'!$E$2:$O$107,11,FALSE)),VLOOKUP(A11,Water!$E$2:$N$7,10,FALSE)),VLOOKUP(A11,'Circular economy'!$E$2:$N$22,10,FALSE)),VLOOKUP(A11,'Pollution prevention'!$E$2:$N$7,10,FALSE))</f>
        <v>The activity complies with the criteria set out in Appendix D to this Annex.</v>
      </c>
      <c r="C11" s="47" t="str">
        <f>_xlfn.XLOOKUP($B11,Bio!$D:$D,Bio!E:E,"N/A",0,1)</f>
        <v>A atividade cumpre os critérios estabelecidos no Apêndice D deste Anexo. Regulamento 2021/2139 (https://eur-lex.europa.eu/legal-content/PT/TXT/?uri=CELEX:32021R2139), p. 144</v>
      </c>
      <c r="D11" s="47">
        <f>_xlfn.XLOOKUP($B11,Bio!$D:$D,Bio!F:F,"N/A",0,1)</f>
        <v>0</v>
      </c>
      <c r="E11" s="47">
        <f>_xlfn.XLOOKUP($B11,Bio!$D:$D,Bio!G:G,"N/A",0,1)</f>
        <v>0</v>
      </c>
      <c r="F11" s="47">
        <f>_xlfn.XLOOKUP($B11,Bio!$D:$D,Bio!H:H,"N/A",0,1)</f>
        <v>0</v>
      </c>
      <c r="G11" s="47">
        <f>_xlfn.XLOOKUP($B11,Bio!$D:$D,Bio!I:I,"N/A",0,1)</f>
        <v>0</v>
      </c>
      <c r="H11" s="47">
        <f>_xlfn.XLOOKUP($B11,Bio!$D:$D,Bio!J:J,"N/A",0,1)</f>
        <v>0</v>
      </c>
    </row>
    <row r="12" spans="1:8" ht="48">
      <c r="A12" s="47" t="s">
        <v>4006</v>
      </c>
      <c r="B12" s="47" t="str">
        <f>IFERROR(IFERROR(IFERROR(IFERROR(VLOOKUP(A12,'Climate mitigation'!$E$2:$M$102,9,FALSE),VLOOKUP(A12,'Climate adaptation'!$E$2:$O$107,11,FALSE)),VLOOKUP(A12,Water!$E$2:$N$7,10,FALSE)),VLOOKUP(A12,'Circular economy'!$E$2:$N$22,10,FALSE)),VLOOKUP(A12,'Pollution prevention'!$E$2:$N$7,10,FALSE))</f>
        <v>The activity complies with the criteria set out in Appendix D to this Annex.</v>
      </c>
      <c r="C12" s="47" t="str">
        <f>_xlfn.XLOOKUP($B12,Bio!$D:$D,Bio!E:E,"N/A",0,1)</f>
        <v>A atividade cumpre os critérios estabelecidos no Apêndice D deste Anexo. Regulamento 2021/2139 (https://eur-lex.europa.eu/legal-content/PT/TXT/?uri=CELEX:32021R2139), p. 144</v>
      </c>
      <c r="D12" s="47">
        <f>_xlfn.XLOOKUP($B12,Bio!$D:$D,Bio!F:F,"N/A",0,1)</f>
        <v>0</v>
      </c>
      <c r="E12" s="47">
        <f>_xlfn.XLOOKUP($B12,Bio!$D:$D,Bio!G:G,"N/A",0,1)</f>
        <v>0</v>
      </c>
      <c r="F12" s="47">
        <f>_xlfn.XLOOKUP($B12,Bio!$D:$D,Bio!H:H,"N/A",0,1)</f>
        <v>0</v>
      </c>
      <c r="G12" s="47">
        <f>_xlfn.XLOOKUP($B12,Bio!$D:$D,Bio!I:I,"N/A",0,1)</f>
        <v>0</v>
      </c>
      <c r="H12" s="47">
        <f>_xlfn.XLOOKUP($B12,Bio!$D:$D,Bio!J:J,"N/A",0,1)</f>
        <v>0</v>
      </c>
    </row>
    <row r="13" spans="1:8" ht="48">
      <c r="A13" s="47" t="s">
        <v>2046</v>
      </c>
      <c r="B13" s="47" t="str">
        <f>IFERROR(IFERROR(IFERROR(IFERROR(VLOOKUP(A13,'Climate mitigation'!$E$2:$M$102,9,FALSE),VLOOKUP(A13,'Climate adaptation'!$E$2:$O$107,11,FALSE)),VLOOKUP(A13,Water!$E$2:$N$7,10,FALSE)),VLOOKUP(A13,'Circular economy'!$E$2:$N$22,10,FALSE)),VLOOKUP(A13,'Pollution prevention'!$E$2:$N$7,10,FALSE))</f>
        <v>The activity complies with the criteria set out in Appendix D to this Annex.</v>
      </c>
      <c r="C13" s="47" t="str">
        <f>_xlfn.XLOOKUP($B13,Bio!$D:$D,Bio!E:E,"N/A",0,1)</f>
        <v>A atividade cumpre os critérios estabelecidos no Apêndice D deste Anexo. Regulamento 2021/2139 (https://eur-lex.europa.eu/legal-content/PT/TXT/?uri=CELEX:32021R2139), p. 144</v>
      </c>
      <c r="D13" s="47">
        <f>_xlfn.XLOOKUP($B13,Bio!$D:$D,Bio!F:F,"N/A",0,1)</f>
        <v>0</v>
      </c>
      <c r="E13" s="47">
        <f>_xlfn.XLOOKUP($B13,Bio!$D:$D,Bio!G:G,"N/A",0,1)</f>
        <v>0</v>
      </c>
      <c r="F13" s="47">
        <f>_xlfn.XLOOKUP($B13,Bio!$D:$D,Bio!H:H,"N/A",0,1)</f>
        <v>0</v>
      </c>
      <c r="G13" s="47">
        <f>_xlfn.XLOOKUP($B13,Bio!$D:$D,Bio!I:I,"N/A",0,1)</f>
        <v>0</v>
      </c>
      <c r="H13" s="47">
        <f>_xlfn.XLOOKUP($B13,Bio!$D:$D,Bio!J:J,"N/A",0,1)</f>
        <v>0</v>
      </c>
    </row>
    <row r="14" spans="1:8" ht="48">
      <c r="A14" s="47" t="s">
        <v>4007</v>
      </c>
      <c r="B14" s="47" t="str">
        <f>IFERROR(IFERROR(IFERROR(IFERROR(VLOOKUP(A14,'Climate mitigation'!$E$2:$M$102,9,FALSE),VLOOKUP(A14,'Climate adaptation'!$E$2:$O$107,11,FALSE)),VLOOKUP(A14,Water!$E$2:$N$7,10,FALSE)),VLOOKUP(A14,'Circular economy'!$E$2:$N$22,10,FALSE)),VLOOKUP(A14,'Pollution prevention'!$E$2:$N$7,10,FALSE))</f>
        <v>The activity complies with the criteria set out in Appendix D to this Annex.</v>
      </c>
      <c r="C14" s="47" t="str">
        <f>_xlfn.XLOOKUP($B14,Bio!$D:$D,Bio!E:E,"N/A",0,1)</f>
        <v>A atividade cumpre os critérios estabelecidos no Apêndice D deste Anexo. Regulamento 2021/2139 (https://eur-lex.europa.eu/legal-content/PT/TXT/?uri=CELEX:32021R2139), p. 144</v>
      </c>
      <c r="D14" s="47">
        <f>_xlfn.XLOOKUP($B14,Bio!$D:$D,Bio!F:F,"N/A",0,1)</f>
        <v>0</v>
      </c>
      <c r="E14" s="47">
        <f>_xlfn.XLOOKUP($B14,Bio!$D:$D,Bio!G:G,"N/A",0,1)</f>
        <v>0</v>
      </c>
      <c r="F14" s="47">
        <f>_xlfn.XLOOKUP($B14,Bio!$D:$D,Bio!H:H,"N/A",0,1)</f>
        <v>0</v>
      </c>
      <c r="G14" s="47">
        <f>_xlfn.XLOOKUP($B14,Bio!$D:$D,Bio!I:I,"N/A",0,1)</f>
        <v>0</v>
      </c>
      <c r="H14" s="47">
        <f>_xlfn.XLOOKUP($B14,Bio!$D:$D,Bio!J:J,"N/A",0,1)</f>
        <v>0</v>
      </c>
    </row>
    <row r="15" spans="1:8" ht="48">
      <c r="A15" s="47" t="s">
        <v>4008</v>
      </c>
      <c r="B15" s="47" t="str">
        <f>IFERROR(IFERROR(IFERROR(IFERROR(VLOOKUP(A15,'Climate mitigation'!$E$2:$M$102,9,FALSE),VLOOKUP(A15,'Climate adaptation'!$E$2:$O$107,11,FALSE)),VLOOKUP(A15,Water!$E$2:$N$7,10,FALSE)),VLOOKUP(A15,'Circular economy'!$E$2:$N$22,10,FALSE)),VLOOKUP(A15,'Pollution prevention'!$E$2:$N$7,10,FALSE))</f>
        <v>The activity complies with the criteria set out in Appendix D to this Annex.</v>
      </c>
      <c r="C15" s="47" t="str">
        <f>_xlfn.XLOOKUP($B15,Bio!$D:$D,Bio!E:E,"N/A",0,1)</f>
        <v>A atividade cumpre os critérios estabelecidos no Apêndice D deste Anexo. Regulamento 2021/2139 (https://eur-lex.europa.eu/legal-content/PT/TXT/?uri=CELEX:32021R2139), p. 144</v>
      </c>
      <c r="D15" s="47">
        <f>_xlfn.XLOOKUP($B15,Bio!$D:$D,Bio!F:F,"N/A",0,1)</f>
        <v>0</v>
      </c>
      <c r="E15" s="47">
        <f>_xlfn.XLOOKUP($B15,Bio!$D:$D,Bio!G:G,"N/A",0,1)</f>
        <v>0</v>
      </c>
      <c r="F15" s="47">
        <f>_xlfn.XLOOKUP($B15,Bio!$D:$D,Bio!H:H,"N/A",0,1)</f>
        <v>0</v>
      </c>
      <c r="G15" s="47">
        <f>_xlfn.XLOOKUP($B15,Bio!$D:$D,Bio!I:I,"N/A",0,1)</f>
        <v>0</v>
      </c>
      <c r="H15" s="47">
        <f>_xlfn.XLOOKUP($B15,Bio!$D:$D,Bio!J:J,"N/A",0,1)</f>
        <v>0</v>
      </c>
    </row>
    <row r="16" spans="1:8" ht="48">
      <c r="A16" s="47" t="s">
        <v>4009</v>
      </c>
      <c r="B16" s="47" t="str">
        <f>IFERROR(IFERROR(IFERROR(IFERROR(VLOOKUP(A16,'Climate mitigation'!$E$2:$M$102,9,FALSE),VLOOKUP(A16,'Climate adaptation'!$E$2:$O$107,11,FALSE)),VLOOKUP(A16,Water!$E$2:$N$7,10,FALSE)),VLOOKUP(A16,'Circular economy'!$E$2:$N$22,10,FALSE)),VLOOKUP(A16,'Pollution prevention'!$E$2:$N$7,10,FALSE))</f>
        <v>The activity complies with the criteria set out in Appendix D to this Annex.</v>
      </c>
      <c r="C16" s="47" t="str">
        <f>_xlfn.XLOOKUP($B16,Bio!$D:$D,Bio!E:E,"N/A",0,1)</f>
        <v>A atividade cumpre os critérios estabelecidos no Apêndice D deste Anexo. Regulamento 2021/2139 (https://eur-lex.europa.eu/legal-content/PT/TXT/?uri=CELEX:32021R2139), p. 144</v>
      </c>
      <c r="D16" s="47">
        <f>_xlfn.XLOOKUP($B16,Bio!$D:$D,Bio!F:F,"N/A",0,1)</f>
        <v>0</v>
      </c>
      <c r="E16" s="47">
        <f>_xlfn.XLOOKUP($B16,Bio!$D:$D,Bio!G:G,"N/A",0,1)</f>
        <v>0</v>
      </c>
      <c r="F16" s="47">
        <f>_xlfn.XLOOKUP($B16,Bio!$D:$D,Bio!H:H,"N/A",0,1)</f>
        <v>0</v>
      </c>
      <c r="G16" s="47">
        <f>_xlfn.XLOOKUP($B16,Bio!$D:$D,Bio!I:I,"N/A",0,1)</f>
        <v>0</v>
      </c>
      <c r="H16" s="47">
        <f>_xlfn.XLOOKUP($B16,Bio!$D:$D,Bio!J:J,"N/A",0,1)</f>
        <v>0</v>
      </c>
    </row>
    <row r="17" spans="1:8" ht="48">
      <c r="A17" s="47" t="s">
        <v>4010</v>
      </c>
      <c r="B17" s="47" t="str">
        <f>IFERROR(IFERROR(IFERROR(IFERROR(VLOOKUP(A17,'Climate mitigation'!$E$2:$M$102,9,FALSE),VLOOKUP(A17,'Climate adaptation'!$E$2:$O$107,11,FALSE)),VLOOKUP(A17,Water!$E$2:$N$7,10,FALSE)),VLOOKUP(A17,'Circular economy'!$E$2:$N$22,10,FALSE)),VLOOKUP(A17,'Pollution prevention'!$E$2:$N$7,10,FALSE))</f>
        <v>The activity complies with the criteria set out in Appendix D to this Annex.</v>
      </c>
      <c r="C17" s="47" t="str">
        <f>_xlfn.XLOOKUP($B17,Bio!$D:$D,Bio!E:E,"N/A",0,1)</f>
        <v>A atividade cumpre os critérios estabelecidos no Apêndice D deste Anexo. Regulamento 2021/2139 (https://eur-lex.europa.eu/legal-content/PT/TXT/?uri=CELEX:32021R2139), p. 144</v>
      </c>
      <c r="D17" s="47">
        <f>_xlfn.XLOOKUP($B17,Bio!$D:$D,Bio!F:F,"N/A",0,1)</f>
        <v>0</v>
      </c>
      <c r="E17" s="47">
        <f>_xlfn.XLOOKUP($B17,Bio!$D:$D,Bio!G:G,"N/A",0,1)</f>
        <v>0</v>
      </c>
      <c r="F17" s="47">
        <f>_xlfn.XLOOKUP($B17,Bio!$D:$D,Bio!H:H,"N/A",0,1)</f>
        <v>0</v>
      </c>
      <c r="G17" s="47">
        <f>_xlfn.XLOOKUP($B17,Bio!$D:$D,Bio!I:I,"N/A",0,1)</f>
        <v>0</v>
      </c>
      <c r="H17" s="47">
        <f>_xlfn.XLOOKUP($B17,Bio!$D:$D,Bio!J:J,"N/A",0,1)</f>
        <v>0</v>
      </c>
    </row>
    <row r="18" spans="1:8" ht="48">
      <c r="A18" s="47" t="s">
        <v>4011</v>
      </c>
      <c r="B18" s="47" t="str">
        <f>IFERROR(IFERROR(IFERROR(IFERROR(VLOOKUP(A18,'Climate mitigation'!$E$2:$M$102,9,FALSE),VLOOKUP(A18,'Climate adaptation'!$E$2:$O$107,11,FALSE)),VLOOKUP(A18,Water!$E$2:$N$7,10,FALSE)),VLOOKUP(A18,'Circular economy'!$E$2:$N$22,10,FALSE)),VLOOKUP(A18,'Pollution prevention'!$E$2:$N$7,10,FALSE))</f>
        <v>The activity complies with the criteria set out in Appendix D to this Annex.</v>
      </c>
      <c r="C18" s="47" t="str">
        <f>_xlfn.XLOOKUP($B18,Bio!$D:$D,Bio!E:E,"N/A",0,1)</f>
        <v>A atividade cumpre os critérios estabelecidos no Apêndice D deste Anexo. Regulamento 2021/2139 (https://eur-lex.europa.eu/legal-content/PT/TXT/?uri=CELEX:32021R2139), p. 144</v>
      </c>
      <c r="D18" s="47">
        <f>_xlfn.XLOOKUP($B18,Bio!$D:$D,Bio!F:F,"N/A",0,1)</f>
        <v>0</v>
      </c>
      <c r="E18" s="47">
        <f>_xlfn.XLOOKUP($B18,Bio!$D:$D,Bio!G:G,"N/A",0,1)</f>
        <v>0</v>
      </c>
      <c r="F18" s="47">
        <f>_xlfn.XLOOKUP($B18,Bio!$D:$D,Bio!H:H,"N/A",0,1)</f>
        <v>0</v>
      </c>
      <c r="G18" s="47">
        <f>_xlfn.XLOOKUP($B18,Bio!$D:$D,Bio!I:I,"N/A",0,1)</f>
        <v>0</v>
      </c>
      <c r="H18" s="47">
        <f>_xlfn.XLOOKUP($B18,Bio!$D:$D,Bio!J:J,"N/A",0,1)</f>
        <v>0</v>
      </c>
    </row>
    <row r="19" spans="1:8" ht="48">
      <c r="A19" s="47" t="s">
        <v>4012</v>
      </c>
      <c r="B19" s="47" t="str">
        <f>IFERROR(IFERROR(IFERROR(IFERROR(VLOOKUP(A19,'Climate mitigation'!$E$2:$M$102,9,FALSE),VLOOKUP(A19,'Climate adaptation'!$E$2:$O$107,11,FALSE)),VLOOKUP(A19,Water!$E$2:$N$7,10,FALSE)),VLOOKUP(A19,'Circular economy'!$E$2:$N$22,10,FALSE)),VLOOKUP(A19,'Pollution prevention'!$E$2:$N$7,10,FALSE))</f>
        <v>The activity complies with the criteria set out in Appendix D to this Annex.</v>
      </c>
      <c r="C19" s="47" t="str">
        <f>_xlfn.XLOOKUP($B19,Bio!$D:$D,Bio!E:E,"N/A",0,1)</f>
        <v>A atividade cumpre os critérios estabelecidos no Apêndice D deste Anexo. Regulamento 2021/2139 (https://eur-lex.europa.eu/legal-content/PT/TXT/?uri=CELEX:32021R2139), p. 144</v>
      </c>
      <c r="D19" s="47">
        <f>_xlfn.XLOOKUP($B19,Bio!$D:$D,Bio!F:F,"N/A",0,1)</f>
        <v>0</v>
      </c>
      <c r="E19" s="47">
        <f>_xlfn.XLOOKUP($B19,Bio!$D:$D,Bio!G:G,"N/A",0,1)</f>
        <v>0</v>
      </c>
      <c r="F19" s="47">
        <f>_xlfn.XLOOKUP($B19,Bio!$D:$D,Bio!H:H,"N/A",0,1)</f>
        <v>0</v>
      </c>
      <c r="G19" s="47">
        <f>_xlfn.XLOOKUP($B19,Bio!$D:$D,Bio!I:I,"N/A",0,1)</f>
        <v>0</v>
      </c>
      <c r="H19" s="47">
        <f>_xlfn.XLOOKUP($B19,Bio!$D:$D,Bio!J:J,"N/A",0,1)</f>
        <v>0</v>
      </c>
    </row>
    <row r="20" spans="1:8" ht="60">
      <c r="A20" s="47" t="s">
        <v>4013</v>
      </c>
      <c r="B20" s="47" t="str">
        <f>IFERROR(IFERROR(IFERROR(IFERROR(VLOOKUP(A20,'Climate mitigation'!$E$2:$M$102,9,FALSE),VLOOKUP(A20,'Climate adaptation'!$E$2:$O$107,11,FALSE)),VLOOKUP(A20,Water!$E$2:$N$7,10,FALSE)),VLOOKUP(A20,'Circular economy'!$E$2:$N$22,10,FALSE)),VLOOKUP(A20,'Pollution prevention'!$E$2:$N$7,10,FALSE))</f>
        <v>The activity complies with the criteria set out in Appendix D to this Annex.</v>
      </c>
      <c r="C20" s="47" t="str">
        <f>_xlfn.XLOOKUP($B20,Bio!$D:$D,Bio!E:E,"N/A",0,1)</f>
        <v>A atividade cumpre os critérios estabelecidos no Apêndice D deste Anexo. Regulamento 2021/2139 (https://eur-lex.europa.eu/legal-content/PT/TXT/?uri=CELEX:32021R2139), p. 144</v>
      </c>
      <c r="D20" s="47">
        <f>_xlfn.XLOOKUP($B20,Bio!$D:$D,Bio!F:F,"N/A",0,1)</f>
        <v>0</v>
      </c>
      <c r="E20" s="47">
        <f>_xlfn.XLOOKUP($B20,Bio!$D:$D,Bio!G:G,"N/A",0,1)</f>
        <v>0</v>
      </c>
      <c r="F20" s="47">
        <f>_xlfn.XLOOKUP($B20,Bio!$D:$D,Bio!H:H,"N/A",0,1)</f>
        <v>0</v>
      </c>
      <c r="G20" s="47">
        <f>_xlfn.XLOOKUP($B20,Bio!$D:$D,Bio!I:I,"N/A",0,1)</f>
        <v>0</v>
      </c>
      <c r="H20" s="47">
        <f>_xlfn.XLOOKUP($B20,Bio!$D:$D,Bio!J:J,"N/A",0,1)</f>
        <v>0</v>
      </c>
    </row>
    <row r="21" spans="1:8" ht="48">
      <c r="A21" s="47" t="s">
        <v>4014</v>
      </c>
      <c r="B21" s="47" t="str">
        <f>IFERROR(IFERROR(IFERROR(IFERROR(VLOOKUP(A21,'Climate mitigation'!$E$2:$M$102,9,FALSE),VLOOKUP(A21,'Climate adaptation'!$E$2:$O$107,11,FALSE)),VLOOKUP(A21,Water!$E$2:$N$7,10,FALSE)),VLOOKUP(A21,'Circular economy'!$E$2:$N$22,10,FALSE)),VLOOKUP(A21,'Pollution prevention'!$E$2:$N$7,10,FALSE))</f>
        <v>The activity complies with the criteria set out in Appendix D to this Annex.</v>
      </c>
      <c r="C21" s="47" t="str">
        <f>_xlfn.XLOOKUP($B21,Bio!$D:$D,Bio!E:E,"N/A",0,1)</f>
        <v>A atividade cumpre os critérios estabelecidos no Apêndice D deste Anexo. Regulamento 2021/2139 (https://eur-lex.europa.eu/legal-content/PT/TXT/?uri=CELEX:32021R2139), p. 144</v>
      </c>
      <c r="D21" s="47">
        <f>_xlfn.XLOOKUP($B21,Bio!$D:$D,Bio!F:F,"N/A",0,1)</f>
        <v>0</v>
      </c>
      <c r="E21" s="47">
        <f>_xlfn.XLOOKUP($B21,Bio!$D:$D,Bio!G:G,"N/A",0,1)</f>
        <v>0</v>
      </c>
      <c r="F21" s="47">
        <f>_xlfn.XLOOKUP($B21,Bio!$D:$D,Bio!H:H,"N/A",0,1)</f>
        <v>0</v>
      </c>
      <c r="G21" s="47">
        <f>_xlfn.XLOOKUP($B21,Bio!$D:$D,Bio!I:I,"N/A",0,1)</f>
        <v>0</v>
      </c>
      <c r="H21" s="47">
        <f>_xlfn.XLOOKUP($B21,Bio!$D:$D,Bio!J:J,"N/A",0,1)</f>
        <v>0</v>
      </c>
    </row>
    <row r="22" spans="1:8" ht="48">
      <c r="A22" s="47" t="s">
        <v>4015</v>
      </c>
      <c r="B22" s="47" t="str">
        <f>IFERROR(IFERROR(IFERROR(IFERROR(VLOOKUP(A22,'Climate mitigation'!$E$2:$M$102,9,FALSE),VLOOKUP(A22,'Climate adaptation'!$E$2:$O$107,11,FALSE)),VLOOKUP(A22,Water!$E$2:$N$7,10,FALSE)),VLOOKUP(A22,'Circular economy'!$E$2:$N$22,10,FALSE)),VLOOKUP(A22,'Pollution prevention'!$E$2:$N$7,10,FALSE))</f>
        <v>The activity complies with the criteria set out in Appendix D to this Annex.</v>
      </c>
      <c r="C22" s="47" t="str">
        <f>_xlfn.XLOOKUP($B22,Bio!$D:$D,Bio!E:E,"N/A",0,1)</f>
        <v>A atividade cumpre os critérios estabelecidos no Apêndice D deste Anexo. Regulamento 2021/2139 (https://eur-lex.europa.eu/legal-content/PT/TXT/?uri=CELEX:32021R2139), p. 144</v>
      </c>
      <c r="D22" s="47">
        <f>_xlfn.XLOOKUP($B22,Bio!$D:$D,Bio!F:F,"N/A",0,1)</f>
        <v>0</v>
      </c>
      <c r="E22" s="47">
        <f>_xlfn.XLOOKUP($B22,Bio!$D:$D,Bio!G:G,"N/A",0,1)</f>
        <v>0</v>
      </c>
      <c r="F22" s="47">
        <f>_xlfn.XLOOKUP($B22,Bio!$D:$D,Bio!H:H,"N/A",0,1)</f>
        <v>0</v>
      </c>
      <c r="G22" s="47">
        <f>_xlfn.XLOOKUP($B22,Bio!$D:$D,Bio!I:I,"N/A",0,1)</f>
        <v>0</v>
      </c>
      <c r="H22" s="47">
        <f>_xlfn.XLOOKUP($B22,Bio!$D:$D,Bio!J:J,"N/A",0,1)</f>
        <v>0</v>
      </c>
    </row>
    <row r="23" spans="1:8" ht="48">
      <c r="A23" s="47" t="s">
        <v>4016</v>
      </c>
      <c r="B23" s="47" t="str">
        <f>IFERROR(IFERROR(IFERROR(IFERROR(VLOOKUP(A23,'Climate mitigation'!$E$2:$M$102,9,FALSE),VLOOKUP(A23,'Climate adaptation'!$E$2:$O$107,11,FALSE)),VLOOKUP(A23,Water!$E$2:$N$7,10,FALSE)),VLOOKUP(A23,'Circular economy'!$E$2:$N$22,10,FALSE)),VLOOKUP(A23,'Pollution prevention'!$E$2:$N$7,10,FALSE))</f>
        <v>The activity complies with the criteria set out in Appendix D to this Annex.</v>
      </c>
      <c r="C23" s="47" t="str">
        <f>_xlfn.XLOOKUP($B23,Bio!$D:$D,Bio!E:E,"N/A",0,1)</f>
        <v>A atividade cumpre os critérios estabelecidos no Apêndice D deste Anexo. Regulamento 2021/2139 (https://eur-lex.europa.eu/legal-content/PT/TXT/?uri=CELEX:32021R2139), p. 144</v>
      </c>
      <c r="D23" s="47">
        <f>_xlfn.XLOOKUP($B23,Bio!$D:$D,Bio!F:F,"N/A",0,1)</f>
        <v>0</v>
      </c>
      <c r="E23" s="47">
        <f>_xlfn.XLOOKUP($B23,Bio!$D:$D,Bio!G:G,"N/A",0,1)</f>
        <v>0</v>
      </c>
      <c r="F23" s="47">
        <f>_xlfn.XLOOKUP($B23,Bio!$D:$D,Bio!H:H,"N/A",0,1)</f>
        <v>0</v>
      </c>
      <c r="G23" s="47">
        <f>_xlfn.XLOOKUP($B23,Bio!$D:$D,Bio!I:I,"N/A",0,1)</f>
        <v>0</v>
      </c>
      <c r="H23" s="47">
        <f>_xlfn.XLOOKUP($B23,Bio!$D:$D,Bio!J:J,"N/A",0,1)</f>
        <v>0</v>
      </c>
    </row>
    <row r="24" spans="1:8" ht="48">
      <c r="A24" s="47" t="s">
        <v>4017</v>
      </c>
      <c r="B24" s="47" t="str">
        <f>IFERROR(IFERROR(IFERROR(IFERROR(VLOOKUP(A24,'Climate mitigation'!$E$2:$M$102,9,FALSE),VLOOKUP(A24,'Climate adaptation'!$E$2:$O$107,11,FALSE)),VLOOKUP(A24,Water!$E$2:$N$7,10,FALSE)),VLOOKUP(A24,'Circular economy'!$E$2:$N$22,10,FALSE)),VLOOKUP(A24,'Pollution prevention'!$E$2:$N$7,10,FALSE))</f>
        <v>The activity complies with the criteria set out in Appendix D to this Annex.</v>
      </c>
      <c r="C24" s="47" t="str">
        <f>_xlfn.XLOOKUP($B24,Bio!$D:$D,Bio!E:E,"N/A",0,1)</f>
        <v>A atividade cumpre os critérios estabelecidos no Apêndice D deste Anexo. Regulamento 2021/2139 (https://eur-lex.europa.eu/legal-content/PT/TXT/?uri=CELEX:32021R2139), p. 144</v>
      </c>
      <c r="D24" s="47">
        <f>_xlfn.XLOOKUP($B24,Bio!$D:$D,Bio!F:F,"N/A",0,1)</f>
        <v>0</v>
      </c>
      <c r="E24" s="47">
        <f>_xlfn.XLOOKUP($B24,Bio!$D:$D,Bio!G:G,"N/A",0,1)</f>
        <v>0</v>
      </c>
      <c r="F24" s="47">
        <f>_xlfn.XLOOKUP($B24,Bio!$D:$D,Bio!H:H,"N/A",0,1)</f>
        <v>0</v>
      </c>
      <c r="G24" s="47">
        <f>_xlfn.XLOOKUP($B24,Bio!$D:$D,Bio!I:I,"N/A",0,1)</f>
        <v>0</v>
      </c>
      <c r="H24" s="47">
        <f>_xlfn.XLOOKUP($B24,Bio!$D:$D,Bio!J:J,"N/A",0,1)</f>
        <v>0</v>
      </c>
    </row>
    <row r="25" spans="1:8" ht="60">
      <c r="A25" s="47" t="s">
        <v>4018</v>
      </c>
      <c r="B25" s="47" t="str">
        <f>IFERROR(IFERROR(IFERROR(IFERROR(VLOOKUP(A25,'Climate mitigation'!$E$2:$M$102,9,FALSE),VLOOKUP(A25,'Climate adaptation'!$E$2:$O$107,11,FALSE)),VLOOKUP(A25,Water!$E$2:$N$7,10,FALSE)),VLOOKUP(A25,'Circular economy'!$E$2:$N$22,10,FALSE)),VLOOKUP(A25,'Pollution prevention'!$E$2:$N$7,10,FALSE))</f>
        <v>The activity complies with the criteria set out in Appendix D to this Annex.</v>
      </c>
      <c r="C25" s="47" t="str">
        <f>_xlfn.XLOOKUP($B25,Bio!$D:$D,Bio!E:E,"N/A",0,1)</f>
        <v>A atividade cumpre os critérios estabelecidos no Apêndice D deste Anexo. Regulamento 2021/2139 (https://eur-lex.europa.eu/legal-content/PT/TXT/?uri=CELEX:32021R2139), p. 144</v>
      </c>
      <c r="D25" s="47">
        <f>_xlfn.XLOOKUP($B25,Bio!$D:$D,Bio!F:F,"N/A",0,1)</f>
        <v>0</v>
      </c>
      <c r="E25" s="47">
        <f>_xlfn.XLOOKUP($B25,Bio!$D:$D,Bio!G:G,"N/A",0,1)</f>
        <v>0</v>
      </c>
      <c r="F25" s="47">
        <f>_xlfn.XLOOKUP($B25,Bio!$D:$D,Bio!H:H,"N/A",0,1)</f>
        <v>0</v>
      </c>
      <c r="G25" s="47">
        <f>_xlfn.XLOOKUP($B25,Bio!$D:$D,Bio!I:I,"N/A",0,1)</f>
        <v>0</v>
      </c>
      <c r="H25" s="47">
        <f>_xlfn.XLOOKUP($B25,Bio!$D:$D,Bio!J:J,"N/A",0,1)</f>
        <v>0</v>
      </c>
    </row>
    <row r="26" spans="1:8" ht="216">
      <c r="A26" s="47" t="s">
        <v>4019</v>
      </c>
      <c r="B26" s="47" t="str">
        <f>IFERROR(IFERROR(IFERROR(IFERROR(VLOOKUP(A26,'Climate mitigation'!$E$2:$M$102,9,FALSE),VLOOKUP(A26,'Climate adaptation'!$E$2:$O$107,11,FALSE)),VLOOKUP(A26,Water!$E$2:$N$7,10,FALSE)),VLOOKUP(A26,'Circular economy'!$E$2:$N$22,10,FALSE)),VLOOKUP(A26,'Pollution prevention'!$E$2:$N$7,10,FALSE))</f>
        <v>The activity complies with the criteria set out in Appendix D to this Annex.</v>
      </c>
      <c r="C26" s="47" t="str">
        <f>_xlfn.XLOOKUP($B26,Bio!$D:$D,Bio!E:E,"N/A",0,1)</f>
        <v>A atividade cumpre os critérios estabelecidos no Apêndice D deste Anexo. Regulamento 2021/2139 (https://eur-lex.europa.eu/legal-content/PT/TXT/?uri=CELEX:32021R2139), p. 144</v>
      </c>
      <c r="D26" s="47">
        <f>_xlfn.XLOOKUP($B26,Bio!$D:$D,Bio!F:F,"N/A",0,1)</f>
        <v>0</v>
      </c>
      <c r="E26" s="47">
        <f>_xlfn.XLOOKUP($B26,Bio!$D:$D,Bio!G:G,"N/A",0,1)</f>
        <v>0</v>
      </c>
      <c r="F26" s="47">
        <f>_xlfn.XLOOKUP($B26,Bio!$D:$D,Bio!H:H,"N/A",0,1)</f>
        <v>0</v>
      </c>
      <c r="G26" s="47">
        <f>_xlfn.XLOOKUP($B26,Bio!$D:$D,Bio!I:I,"N/A",0,1)</f>
        <v>0</v>
      </c>
      <c r="H26" s="47">
        <f>_xlfn.XLOOKUP($B26,Bio!$D:$D,Bio!J:J,"N/A",0,1)</f>
        <v>0</v>
      </c>
    </row>
    <row r="27" spans="1:8" ht="48">
      <c r="A27" s="47" t="s">
        <v>4020</v>
      </c>
      <c r="B27" s="47" t="str">
        <f>IFERROR(IFERROR(IFERROR(IFERROR(VLOOKUP(A27,'Climate mitigation'!$E$2:$M$102,9,FALSE),VLOOKUP(A27,'Climate adaptation'!$E$2:$O$107,11,FALSE)),VLOOKUP(A27,Water!$E$2:$N$7,10,FALSE)),VLOOKUP(A27,'Circular economy'!$E$2:$N$22,10,FALSE)),VLOOKUP(A27,'Pollution prevention'!$E$2:$N$7,10,FALSE))</f>
        <v>The activity complies with the criteria set out in Appendix D to this Annex.</v>
      </c>
      <c r="C27" s="47" t="str">
        <f>_xlfn.XLOOKUP($B27,Bio!$D:$D,Bio!E:E,"N/A",0,1)</f>
        <v>A atividade cumpre os critérios estabelecidos no Apêndice D deste Anexo. Regulamento 2021/2139 (https://eur-lex.europa.eu/legal-content/PT/TXT/?uri=CELEX:32021R2139), p. 144</v>
      </c>
      <c r="D27" s="47">
        <f>_xlfn.XLOOKUP($B27,Bio!$D:$D,Bio!F:F,"N/A",0,1)</f>
        <v>0</v>
      </c>
      <c r="E27" s="47">
        <f>_xlfn.XLOOKUP($B27,Bio!$D:$D,Bio!G:G,"N/A",0,1)</f>
        <v>0</v>
      </c>
      <c r="F27" s="47">
        <f>_xlfn.XLOOKUP($B27,Bio!$D:$D,Bio!H:H,"N/A",0,1)</f>
        <v>0</v>
      </c>
      <c r="G27" s="47">
        <f>_xlfn.XLOOKUP($B27,Bio!$D:$D,Bio!I:I,"N/A",0,1)</f>
        <v>0</v>
      </c>
      <c r="H27" s="47">
        <f>_xlfn.XLOOKUP($B27,Bio!$D:$D,Bio!J:J,"N/A",0,1)</f>
        <v>0</v>
      </c>
    </row>
    <row r="28" spans="1:8" ht="60">
      <c r="A28" s="47" t="s">
        <v>4021</v>
      </c>
      <c r="B28" s="47" t="str">
        <f>IFERROR(IFERROR(IFERROR(IFERROR(VLOOKUP(A28,'Climate mitigation'!$E$2:$M$102,9,FALSE),VLOOKUP(A28,'Climate adaptation'!$E$2:$O$107,11,FALSE)),VLOOKUP(A28,Water!$E$2:$N$7,10,FALSE)),VLOOKUP(A28,'Circular economy'!$E$2:$N$22,10,FALSE)),VLOOKUP(A28,'Pollution prevention'!$E$2:$N$7,10,FALSE))</f>
        <v>The activity complies with the criteria set out in Appendix D to this Annex.</v>
      </c>
      <c r="C28" s="47" t="str">
        <f>_xlfn.XLOOKUP($B28,Bio!$D:$D,Bio!E:E,"N/A",0,1)</f>
        <v>A atividade cumpre os critérios estabelecidos no Apêndice D deste Anexo. Regulamento 2021/2139 (https://eur-lex.europa.eu/legal-content/PT/TXT/?uri=CELEX:32021R2139), p. 144</v>
      </c>
      <c r="D28" s="47">
        <f>_xlfn.XLOOKUP($B28,Bio!$D:$D,Bio!F:F,"N/A",0,1)</f>
        <v>0</v>
      </c>
      <c r="E28" s="47">
        <f>_xlfn.XLOOKUP($B28,Bio!$D:$D,Bio!G:G,"N/A",0,1)</f>
        <v>0</v>
      </c>
      <c r="F28" s="47">
        <f>_xlfn.XLOOKUP($B28,Bio!$D:$D,Bio!H:H,"N/A",0,1)</f>
        <v>0</v>
      </c>
      <c r="G28" s="47">
        <f>_xlfn.XLOOKUP($B28,Bio!$D:$D,Bio!I:I,"N/A",0,1)</f>
        <v>0</v>
      </c>
      <c r="H28" s="47">
        <f>_xlfn.XLOOKUP($B28,Bio!$D:$D,Bio!J:J,"N/A",0,1)</f>
        <v>0</v>
      </c>
    </row>
    <row r="29" spans="1:8" ht="84">
      <c r="A29" s="47" t="s">
        <v>4022</v>
      </c>
      <c r="B29" s="47" t="str">
        <f>IFERROR(IFERROR(IFERROR(IFERROR(VLOOKUP(A29,'Climate mitigation'!$E$2:$M$102,9,FALSE),VLOOKUP(A29,'Climate adaptation'!$E$2:$O$107,11,FALSE)),VLOOKUP(A29,Water!$E$2:$N$7,10,FALSE)),VLOOKUP(A29,'Circular economy'!$E$2:$N$22,10,FALSE)),VLOOKUP(A29,'Pollution prevention'!$E$2:$N$7,10,FALSE))</f>
        <v>The activity complies with the criteria set out in Appendix D to this Annex.</v>
      </c>
      <c r="C29" s="47" t="str">
        <f>_xlfn.XLOOKUP($B29,Bio!$D:$D,Bio!E:E,"N/A",0,1)</f>
        <v>A atividade cumpre os critérios estabelecidos no Apêndice D deste Anexo. Regulamento 2021/2139 (https://eur-lex.europa.eu/legal-content/PT/TXT/?uri=CELEX:32021R2139), p. 144</v>
      </c>
      <c r="D29" s="47">
        <f>_xlfn.XLOOKUP($B29,Bio!$D:$D,Bio!F:F,"N/A",0,1)</f>
        <v>0</v>
      </c>
      <c r="E29" s="47">
        <f>_xlfn.XLOOKUP($B29,Bio!$D:$D,Bio!G:G,"N/A",0,1)</f>
        <v>0</v>
      </c>
      <c r="F29" s="47">
        <f>_xlfn.XLOOKUP($B29,Bio!$D:$D,Bio!H:H,"N/A",0,1)</f>
        <v>0</v>
      </c>
      <c r="G29" s="47">
        <f>_xlfn.XLOOKUP($B29,Bio!$D:$D,Bio!I:I,"N/A",0,1)</f>
        <v>0</v>
      </c>
      <c r="H29" s="47">
        <f>_xlfn.XLOOKUP($B29,Bio!$D:$D,Bio!J:J,"N/A",0,1)</f>
        <v>0</v>
      </c>
    </row>
    <row r="30" spans="1:8" ht="96">
      <c r="A30" s="47" t="s">
        <v>4023</v>
      </c>
      <c r="B30" s="47" t="str">
        <f>IFERROR(IFERROR(IFERROR(IFERROR(VLOOKUP(A30,'Climate mitigation'!$E$2:$M$102,9,FALSE),VLOOKUP(A30,'Climate adaptation'!$E$2:$O$107,11,FALSE)),VLOOKUP(A30,Water!$E$2:$N$7,10,FALSE)),VLOOKUP(A30,'Circular economy'!$E$2:$N$22,10,FALSE)),VLOOKUP(A30,'Pollution prevention'!$E$2:$N$7,10,FALSE))</f>
        <v>The activity complies with the criteria set out in Appendix D to this Annex(176)Practical guidance for the implementation of this criterion is contained in the European Commission notice C(2020) 7730 final “Guidance document on wind energy developments and EU nature legislation”, (version of [adoption date]: https://ec.europa.eu/environment/nature/natura2000/management/docs/wind_farms_en.pdf).. In case of offshore wind, the activity does not hamper the achievement of good environmental status as set out in Directive 2008/56/EC, requiring that the appropriate measures are taken to prevent or mitigate impacts in relation to that Directive’s Descriptors 1 (biodiversity) and 6 (seabed integrity), laid down in Annex I to that Directive, and as set out in Decision (EU) 2017/848 in relation to the relevant criteria and methodological standards for those descriptors.</v>
      </c>
      <c r="C30" s="47" t="str">
        <f>_xlfn.XLOOKUP($B30,Bio!$D:$D,Bio!E:E,"N/A",0,1)</f>
        <v>A atividade cumpre os critérios estabelecidos no Apêndice D deste Anexo. Regulamento 2021/2139 (https://eur-lex.europa.eu/legal-content/PT/TXT/?uri=CELEX:32021R2139), p. 144</v>
      </c>
      <c r="D30" s="47" t="str">
        <f>_xlfn.XLOOKUP($B30,Bio!$D:$D,Bio!F:F,"N/A",0,1)</f>
        <v>Orientações práticas para a implementação deste critério encontram-se no aviso da Comissão Europeia C(2020) 7730 final “Guidance document on wind energy developments and EU nature legislation” (versão de [data de adoção]: https://ec.europa.eu/environment/nature/natura2000/management/docs/wind_farms_en.pdf
).</v>
      </c>
      <c r="E30" s="47" t="str">
        <f>_xlfn.XLOOKUP($B30,Bio!$D:$D,Bio!G:G,"N/A",0,1)</f>
        <v>No caso de energia eólica offshore, a atividade não compromete a obtenção de um bom estado ambiental, conforme definido na Diretiva 2008/56/CE, sendo tomadas as medidas adequadas para prevenir ou mitigar impactos em relação aos Descritores 1 (biodiversidade) e 6 (integridade do leito marinho) dessa Diretiva, conforme estabelecido no Anexo I da mesma, e de acordo com a Decisão (UE) 2017/848 relativamente aos critérios e normas metodológicas aplicáveis a esses descritores.</v>
      </c>
      <c r="F30" s="47">
        <f>_xlfn.XLOOKUP($B30,Bio!$D:$D,Bio!H:H,"N/A",0,1)</f>
        <v>0</v>
      </c>
      <c r="G30" s="47">
        <f>_xlfn.XLOOKUP($B30,Bio!$D:$D,Bio!I:I,"N/A",0,1)</f>
        <v>0</v>
      </c>
      <c r="H30" s="47">
        <f>_xlfn.XLOOKUP($B30,Bio!$D:$D,Bio!J:J,"N/A",0,1)</f>
        <v>0</v>
      </c>
    </row>
    <row r="31" spans="1:8" ht="108">
      <c r="A31" s="47" t="s">
        <v>4024</v>
      </c>
      <c r="B31" s="47" t="str">
        <f>IFERROR(IFERROR(IFERROR(IFERROR(VLOOKUP(A31,'Climate mitigation'!$E$2:$M$102,9,FALSE),VLOOKUP(A31,'Climate adaptation'!$E$2:$O$107,11,FALSE)),VLOOKUP(A31,Water!$E$2:$N$7,10,FALSE)),VLOOKUP(A31,'Circular economy'!$E$2:$N$22,10,FALSE)),VLOOKUP(A31,'Pollution prevention'!$E$2:$N$7,10,FALSE))</f>
        <v>The activity complies with the criteria set out in Appendix D to this Annex. The activity does not hamper the achievement of good environmental status, as set out in Directive 2008/56/EC, requiring that the appropriate measures are taken to prevent or mitigate impacts in relation to that Directive’s Descriptor 1 (biodiversity), laid down in Annex I to that Directive, and as set out in Decision (EU) 2017/848 in relation to the relevant criteria and methodological standards for that descriptor.</v>
      </c>
      <c r="C31" s="47" t="str">
        <f>_xlfn.XLOOKUP($B31,Bio!$D:$D,Bio!E:E,"N/A",0,1)</f>
        <v>A atividade cumpre os critérios estabelecidos no Apêndice D deste Anexo. Regulamento 2021/2139 (https://eur-lex.europa.eu/legal-content/PT/TXT/?uri=CELEX:32021R2139), p. 144</v>
      </c>
      <c r="D31" s="47" t="str">
        <f>_xlfn.XLOOKUP($B31,Bio!$D:$D,Bio!F:F,"N/A",0,1)</f>
        <v>A atividade não prejudica a consecução de um bom estado ambiental, conforme definido na Diretiva 2008/56/CE, exigindo que sejam tomadas as medidas adequadas para prevenir ou mitigar impactos relacionados com o Descritor 1 (biodiversidade) dessa Diretiva, estabelecido no Anexo I da mesma, e conforme definido na Decisão (UE) 2017/848 relativamente aos critérios relevantes e normas metodológicas para esse descritor.</v>
      </c>
      <c r="E31" s="47">
        <f>_xlfn.XLOOKUP($B31,Bio!$D:$D,Bio!G:G,"N/A",0,1)</f>
        <v>0</v>
      </c>
      <c r="F31" s="47">
        <f>_xlfn.XLOOKUP($B31,Bio!$D:$D,Bio!H:H,"N/A",0,1)</f>
        <v>0</v>
      </c>
      <c r="G31" s="47">
        <f>_xlfn.XLOOKUP($B31,Bio!$D:$D,Bio!I:I,"N/A",0,1)</f>
        <v>0</v>
      </c>
      <c r="H31" s="47">
        <f>_xlfn.XLOOKUP($B31,Bio!$D:$D,Bio!J:J,"N/A",0,1)</f>
        <v>0</v>
      </c>
    </row>
    <row r="32" spans="1:8" ht="60">
      <c r="A32" s="47" t="s">
        <v>4025</v>
      </c>
      <c r="B32" s="47" t="str">
        <f>IFERROR(IFERROR(IFERROR(IFERROR(VLOOKUP(A32,'Climate mitigation'!$E$2:$M$102,9,FALSE),VLOOKUP(A32,'Climate adaptation'!$E$2:$O$107,11,FALSE)),VLOOKUP(A32,Water!$E$2:$N$7,10,FALSE)),VLOOKUP(A32,'Circular economy'!$E$2:$N$22,10,FALSE)),VLOOKUP(A32,'Pollution prevention'!$E$2:$N$7,10,FALSE))</f>
        <v>The activity complies with the criteria set out in Appendix D to this Annex.(182)Practical guidance is contained in Commission notice C/2018/2619 ‘Guidance document on the requirements for hydropower in relation to EU nature legislation’ (OJ C 213, 18.6.2018, p. 1).</v>
      </c>
      <c r="C32" s="47" t="str">
        <f>_xlfn.XLOOKUP($B32,Bio!$D:$D,Bio!E:E,"N/A",0,1)</f>
        <v>A atividade cumpre os critérios estabelecidos no Apêndice D deste Anexo. Regulamento 2021/2139 (https://eur-lex.europa.eu/legal-content/PT/TXT/?uri=CELEX:32021R2139), p. 144</v>
      </c>
      <c r="D32" s="47" t="str">
        <f>_xlfn.XLOOKUP($B32,Bio!$D:$D,Bio!F:F,"N/A",0,1)</f>
        <v>Orientações práticas estão contidas no aviso da Comissão C/2018/2619 “Documento de orientação sobre os requisitos para a energia hídrica em relação à legislação da UE sobre a natureza” (JO C 213, 18.6.2018, p. 1).</v>
      </c>
      <c r="E32" s="47">
        <f>_xlfn.XLOOKUP($B32,Bio!$D:$D,Bio!G:G,"N/A",0,1)</f>
        <v>0</v>
      </c>
      <c r="F32" s="47">
        <f>_xlfn.XLOOKUP($B32,Bio!$D:$D,Bio!H:H,"N/A",0,1)</f>
        <v>0</v>
      </c>
      <c r="G32" s="47">
        <f>_xlfn.XLOOKUP($B32,Bio!$D:$D,Bio!I:I,"N/A",0,1)</f>
        <v>0</v>
      </c>
      <c r="H32" s="47">
        <f>_xlfn.XLOOKUP($B32,Bio!$D:$D,Bio!J:J,"N/A",0,1)</f>
        <v>0</v>
      </c>
    </row>
    <row r="33" spans="1:8" ht="48">
      <c r="A33" s="47" t="s">
        <v>4026</v>
      </c>
      <c r="B33" s="47" t="str">
        <f>IFERROR(IFERROR(IFERROR(IFERROR(VLOOKUP(A33,'Climate mitigation'!$E$2:$M$102,9,FALSE),VLOOKUP(A33,'Climate adaptation'!$E$2:$O$107,11,FALSE)),VLOOKUP(A33,Water!$E$2:$N$7,10,FALSE)),VLOOKUP(A33,'Circular economy'!$E$2:$N$22,10,FALSE)),VLOOKUP(A33,'Pollution prevention'!$E$2:$N$7,10,FALSE))</f>
        <v>The activity complies with the criteria set out in Appendix D to this Annex.</v>
      </c>
      <c r="C33" s="47" t="str">
        <f>_xlfn.XLOOKUP($B33,Bio!$D:$D,Bio!E:E,"N/A",0,1)</f>
        <v>A atividade cumpre os critérios estabelecidos no Apêndice D deste Anexo. Regulamento 2021/2139 (https://eur-lex.europa.eu/legal-content/PT/TXT/?uri=CELEX:32021R2139), p. 144</v>
      </c>
      <c r="D33" s="47">
        <f>_xlfn.XLOOKUP($B33,Bio!$D:$D,Bio!F:F,"N/A",0,1)</f>
        <v>0</v>
      </c>
      <c r="E33" s="47">
        <f>_xlfn.XLOOKUP($B33,Bio!$D:$D,Bio!G:G,"N/A",0,1)</f>
        <v>0</v>
      </c>
      <c r="F33" s="47">
        <f>_xlfn.XLOOKUP($B33,Bio!$D:$D,Bio!H:H,"N/A",0,1)</f>
        <v>0</v>
      </c>
      <c r="G33" s="47">
        <f>_xlfn.XLOOKUP($B33,Bio!$D:$D,Bio!I:I,"N/A",0,1)</f>
        <v>0</v>
      </c>
      <c r="H33" s="47">
        <f>_xlfn.XLOOKUP($B33,Bio!$D:$D,Bio!J:J,"N/A",0,1)</f>
        <v>0</v>
      </c>
    </row>
    <row r="34" spans="1:8" ht="96">
      <c r="A34" s="47" t="s">
        <v>4027</v>
      </c>
      <c r="B34" s="47" t="str">
        <f>IFERROR(IFERROR(IFERROR(IFERROR(VLOOKUP(A34,'Climate mitigation'!$E$2:$M$102,9,FALSE),VLOOKUP(A34,'Climate adaptation'!$E$2:$O$107,11,FALSE)),VLOOKUP(A34,Water!$E$2:$N$7,10,FALSE)),VLOOKUP(A34,'Circular economy'!$E$2:$N$22,10,FALSE)),VLOOKUP(A34,'Pollution prevention'!$E$2:$N$7,10,FALSE))</f>
        <v>The activity complies with the criteria set out in Appendix D to this Annex.</v>
      </c>
      <c r="C34" s="47" t="str">
        <f>_xlfn.XLOOKUP($B34,Bio!$D:$D,Bio!E:E,"N/A",0,1)</f>
        <v>A atividade cumpre os critérios estabelecidos no Apêndice D deste Anexo. Regulamento 2021/2139 (https://eur-lex.europa.eu/legal-content/PT/TXT/?uri=CELEX:32021R2139), p. 144</v>
      </c>
      <c r="D34" s="47">
        <f>_xlfn.XLOOKUP($B34,Bio!$D:$D,Bio!F:F,"N/A",0,1)</f>
        <v>0</v>
      </c>
      <c r="E34" s="47">
        <f>_xlfn.XLOOKUP($B34,Bio!$D:$D,Bio!G:G,"N/A",0,1)</f>
        <v>0</v>
      </c>
      <c r="F34" s="47">
        <f>_xlfn.XLOOKUP($B34,Bio!$D:$D,Bio!H:H,"N/A",0,1)</f>
        <v>0</v>
      </c>
      <c r="G34" s="47">
        <f>_xlfn.XLOOKUP($B34,Bio!$D:$D,Bio!I:I,"N/A",0,1)</f>
        <v>0</v>
      </c>
      <c r="H34" s="47">
        <f>_xlfn.XLOOKUP($B34,Bio!$D:$D,Bio!J:J,"N/A",0,1)</f>
        <v>0</v>
      </c>
    </row>
    <row r="35" spans="1:8" ht="48">
      <c r="A35" s="47" t="s">
        <v>4028</v>
      </c>
      <c r="B35" s="47" t="str">
        <f>IFERROR(IFERROR(IFERROR(IFERROR(VLOOKUP(A35,'Climate mitigation'!$E$2:$M$102,9,FALSE),VLOOKUP(A35,'Climate adaptation'!$E$2:$O$107,11,FALSE)),VLOOKUP(A35,Water!$E$2:$N$7,10,FALSE)),VLOOKUP(A35,'Circular economy'!$E$2:$N$22,10,FALSE)),VLOOKUP(A35,'Pollution prevention'!$E$2:$N$7,10,FALSE))</f>
        <v>The activity complies with the criteria set out in Appendix D to this Annex.</v>
      </c>
      <c r="C35" s="47" t="str">
        <f>_xlfn.XLOOKUP($B35,Bio!$D:$D,Bio!E:E,"N/A",0,1)</f>
        <v>A atividade cumpre os critérios estabelecidos no Apêndice D deste Anexo. Regulamento 2021/2139 (https://eur-lex.europa.eu/legal-content/PT/TXT/?uri=CELEX:32021R2139), p. 144</v>
      </c>
      <c r="D35" s="47">
        <f>_xlfn.XLOOKUP($B35,Bio!$D:$D,Bio!F:F,"N/A",0,1)</f>
        <v>0</v>
      </c>
      <c r="E35" s="47">
        <f>_xlfn.XLOOKUP($B35,Bio!$D:$D,Bio!G:G,"N/A",0,1)</f>
        <v>0</v>
      </c>
      <c r="F35" s="47">
        <f>_xlfn.XLOOKUP($B35,Bio!$D:$D,Bio!H:H,"N/A",0,1)</f>
        <v>0</v>
      </c>
      <c r="G35" s="47">
        <f>_xlfn.XLOOKUP($B35,Bio!$D:$D,Bio!I:I,"N/A",0,1)</f>
        <v>0</v>
      </c>
      <c r="H35" s="47">
        <f>_xlfn.XLOOKUP($B35,Bio!$D:$D,Bio!J:J,"N/A",0,1)</f>
        <v>0</v>
      </c>
    </row>
    <row r="36" spans="1:8" ht="60">
      <c r="A36" s="47" t="s">
        <v>4029</v>
      </c>
      <c r="B36" s="47" t="str">
        <f>IFERROR(IFERROR(IFERROR(IFERROR(VLOOKUP(A36,'Climate mitigation'!$E$2:$M$102,9,FALSE),VLOOKUP(A36,'Climate adaptation'!$E$2:$O$107,11,FALSE)),VLOOKUP(A36,Water!$E$2:$N$7,10,FALSE)),VLOOKUP(A36,'Circular economy'!$E$2:$N$22,10,FALSE)),VLOOKUP(A36,'Pollution prevention'!$E$2:$N$7,10,FALSE))</f>
        <v>The activity complies with the criteria set out in Appendix D to this Annex(202)Practical guidance for the implementation of this criterion is contained in the European Commission notice C(2018)2620 “Energy transmission infrastructure and EU nature legislation” (OJ C 213, 18.6.2018, p. 62)..</v>
      </c>
      <c r="C36" s="47" t="str">
        <f>_xlfn.XLOOKUP($B36,Bio!$D:$D,Bio!E:E,"N/A",0,1)</f>
        <v>A atividade cumpre os critérios estabelecidos no Apêndice D deste Anexo. Regulamento 2021/2139 (https://eur-lex.europa.eu/legal-content/PT/TXT/?uri=CELEX:32021R2139), p. 144</v>
      </c>
      <c r="D36" s="47" t="str">
        <f>_xlfn.XLOOKUP($B36,Bio!$D:$D,Bio!F:F,"N/A",0,1)</f>
        <v>Orientações práticas para a implementação deste critério estão contidas no aviso da Comissão Europeia C(2018)2620 “Infraestruturas de transmissão de energia e legislação da UE sobre a natureza” (JO C 213, 18.6.2018, p. 62).</v>
      </c>
      <c r="E36" s="47">
        <f>_xlfn.XLOOKUP($B36,Bio!$D:$D,Bio!G:G,"N/A",0,1)</f>
        <v>0</v>
      </c>
      <c r="F36" s="47">
        <f>_xlfn.XLOOKUP($B36,Bio!$D:$D,Bio!H:H,"N/A",0,1)</f>
        <v>0</v>
      </c>
      <c r="G36" s="47">
        <f>_xlfn.XLOOKUP($B36,Bio!$D:$D,Bio!I:I,"N/A",0,1)</f>
        <v>0</v>
      </c>
      <c r="H36" s="47">
        <f>_xlfn.XLOOKUP($B36,Bio!$D:$D,Bio!J:J,"N/A",0,1)</f>
        <v>0</v>
      </c>
    </row>
    <row r="37" spans="1:8" ht="48">
      <c r="A37" s="47" t="s">
        <v>2372</v>
      </c>
      <c r="B37" s="47" t="str">
        <f>IFERROR(IFERROR(IFERROR(IFERROR(VLOOKUP(A37,'Climate mitigation'!$E$2:$M$102,9,FALSE),VLOOKUP(A37,'Climate adaptation'!$E$2:$O$107,11,FALSE)),VLOOKUP(A37,Water!$E$2:$N$7,10,FALSE)),VLOOKUP(A37,'Circular economy'!$E$2:$N$22,10,FALSE)),VLOOKUP(A37,'Pollution prevention'!$E$2:$N$7,10,FALSE))</f>
        <v>The activity complies with the criteria set out in Appendix D to this Annex.</v>
      </c>
      <c r="C37" s="47" t="str">
        <f>_xlfn.XLOOKUP($B37,Bio!$D:$D,Bio!E:E,"N/A",0,1)</f>
        <v>A atividade cumpre os critérios estabelecidos no Apêndice D deste Anexo. Regulamento 2021/2139 (https://eur-lex.europa.eu/legal-content/PT/TXT/?uri=CELEX:32021R2139), p. 144</v>
      </c>
      <c r="D37" s="47">
        <f>_xlfn.XLOOKUP($B37,Bio!$D:$D,Bio!F:F,"N/A",0,1)</f>
        <v>0</v>
      </c>
      <c r="E37" s="47">
        <f>_xlfn.XLOOKUP($B37,Bio!$D:$D,Bio!G:G,"N/A",0,1)</f>
        <v>0</v>
      </c>
      <c r="F37" s="47">
        <f>_xlfn.XLOOKUP($B37,Bio!$D:$D,Bio!H:H,"N/A",0,1)</f>
        <v>0</v>
      </c>
      <c r="G37" s="47">
        <f>_xlfn.XLOOKUP($B37,Bio!$D:$D,Bio!I:I,"N/A",0,1)</f>
        <v>0</v>
      </c>
      <c r="H37" s="47">
        <f>_xlfn.XLOOKUP($B37,Bio!$D:$D,Bio!J:J,"N/A",0,1)</f>
        <v>0</v>
      </c>
    </row>
    <row r="38" spans="1:8" ht="48">
      <c r="A38" s="47" t="s">
        <v>4030</v>
      </c>
      <c r="B38" s="47" t="str">
        <f>IFERROR(IFERROR(IFERROR(IFERROR(VLOOKUP(A38,'Climate mitigation'!$E$2:$M$102,9,FALSE),VLOOKUP(A38,'Climate adaptation'!$E$2:$O$107,11,FALSE)),VLOOKUP(A38,Water!$E$2:$N$7,10,FALSE)),VLOOKUP(A38,'Circular economy'!$E$2:$N$22,10,FALSE)),VLOOKUP(A38,'Pollution prevention'!$E$2:$N$7,10,FALSE))</f>
        <v>The activity complies with the criteria set out in Appendix D to this Annex.</v>
      </c>
      <c r="C38" s="47" t="str">
        <f>_xlfn.XLOOKUP($B38,Bio!$D:$D,Bio!E:E,"N/A",0,1)</f>
        <v>A atividade cumpre os critérios estabelecidos no Apêndice D deste Anexo. Regulamento 2021/2139 (https://eur-lex.europa.eu/legal-content/PT/TXT/?uri=CELEX:32021R2139), p. 144</v>
      </c>
      <c r="D38" s="47">
        <f>_xlfn.XLOOKUP($B38,Bio!$D:$D,Bio!F:F,"N/A",0,1)</f>
        <v>0</v>
      </c>
      <c r="E38" s="47">
        <f>_xlfn.XLOOKUP($B38,Bio!$D:$D,Bio!G:G,"N/A",0,1)</f>
        <v>0</v>
      </c>
      <c r="F38" s="47">
        <f>_xlfn.XLOOKUP($B38,Bio!$D:$D,Bio!H:H,"N/A",0,1)</f>
        <v>0</v>
      </c>
      <c r="G38" s="47">
        <f>_xlfn.XLOOKUP($B38,Bio!$D:$D,Bio!I:I,"N/A",0,1)</f>
        <v>0</v>
      </c>
      <c r="H38" s="47">
        <f>_xlfn.XLOOKUP($B38,Bio!$D:$D,Bio!J:J,"N/A",0,1)</f>
        <v>0</v>
      </c>
    </row>
    <row r="39" spans="1:8" ht="48">
      <c r="A39" s="47" t="s">
        <v>4031</v>
      </c>
      <c r="B39" s="47" t="str">
        <f>IFERROR(IFERROR(IFERROR(IFERROR(VLOOKUP(A39,'Climate mitigation'!$E$2:$M$102,9,FALSE),VLOOKUP(A39,'Climate adaptation'!$E$2:$O$107,11,FALSE)),VLOOKUP(A39,Water!$E$2:$N$7,10,FALSE)),VLOOKUP(A39,'Circular economy'!$E$2:$N$22,10,FALSE)),VLOOKUP(A39,'Pollution prevention'!$E$2:$N$7,10,FALSE))</f>
        <v>The activity complies with the criteria set out in Appendix D to this Annex.</v>
      </c>
      <c r="C39" s="47" t="str">
        <f>_xlfn.XLOOKUP($B39,Bio!$D:$D,Bio!E:E,"N/A",0,1)</f>
        <v>A atividade cumpre os critérios estabelecidos no Apêndice D deste Anexo. Regulamento 2021/2139 (https://eur-lex.europa.eu/legal-content/PT/TXT/?uri=CELEX:32021R2139), p. 144</v>
      </c>
      <c r="D39" s="47">
        <f>_xlfn.XLOOKUP($B39,Bio!$D:$D,Bio!F:F,"N/A",0,1)</f>
        <v>0</v>
      </c>
      <c r="E39" s="47">
        <f>_xlfn.XLOOKUP($B39,Bio!$D:$D,Bio!G:G,"N/A",0,1)</f>
        <v>0</v>
      </c>
      <c r="F39" s="47">
        <f>_xlfn.XLOOKUP($B39,Bio!$D:$D,Bio!H:H,"N/A",0,1)</f>
        <v>0</v>
      </c>
      <c r="G39" s="47">
        <f>_xlfn.XLOOKUP($B39,Bio!$D:$D,Bio!I:I,"N/A",0,1)</f>
        <v>0</v>
      </c>
      <c r="H39" s="47">
        <f>_xlfn.XLOOKUP($B39,Bio!$D:$D,Bio!J:J,"N/A",0,1)</f>
        <v>0</v>
      </c>
    </row>
    <row r="40" spans="1:8" ht="72">
      <c r="A40" s="47" t="s">
        <v>4032</v>
      </c>
      <c r="B40" s="47" t="str">
        <f>IFERROR(IFERROR(IFERROR(IFERROR(VLOOKUP(A40,'Climate mitigation'!$E$2:$M$102,9,FALSE),VLOOKUP(A40,'Climate adaptation'!$E$2:$O$107,11,FALSE)),VLOOKUP(A40,Water!$E$2:$N$7,10,FALSE)),VLOOKUP(A40,'Circular economy'!$E$2:$N$22,10,FALSE)),VLOOKUP(A40,'Pollution prevention'!$E$2:$N$7,10,FALSE))</f>
        <v>The activity complies with the criteria set out in Appendix D to this Annex.</v>
      </c>
      <c r="C40" s="47" t="str">
        <f>_xlfn.XLOOKUP($B40,Bio!$D:$D,Bio!E:E,"N/A",0,1)</f>
        <v>A atividade cumpre os critérios estabelecidos no Apêndice D deste Anexo. Regulamento 2021/2139 (https://eur-lex.europa.eu/legal-content/PT/TXT/?uri=CELEX:32021R2139), p. 144</v>
      </c>
      <c r="D40" s="47">
        <f>_xlfn.XLOOKUP($B40,Bio!$D:$D,Bio!F:F,"N/A",0,1)</f>
        <v>0</v>
      </c>
      <c r="E40" s="47">
        <f>_xlfn.XLOOKUP($B40,Bio!$D:$D,Bio!G:G,"N/A",0,1)</f>
        <v>0</v>
      </c>
      <c r="F40" s="47">
        <f>_xlfn.XLOOKUP($B40,Bio!$D:$D,Bio!H:H,"N/A",0,1)</f>
        <v>0</v>
      </c>
      <c r="G40" s="47">
        <f>_xlfn.XLOOKUP($B40,Bio!$D:$D,Bio!I:I,"N/A",0,1)</f>
        <v>0</v>
      </c>
      <c r="H40" s="47">
        <f>_xlfn.XLOOKUP($B40,Bio!$D:$D,Bio!J:J,"N/A",0,1)</f>
        <v>0</v>
      </c>
    </row>
    <row r="41" spans="1:8" ht="60">
      <c r="A41" s="47" t="s">
        <v>4033</v>
      </c>
      <c r="B41" s="47" t="str">
        <f>IFERROR(IFERROR(IFERROR(IFERROR(VLOOKUP(A41,'Climate mitigation'!$E$2:$M$102,9,FALSE),VLOOKUP(A41,'Climate adaptation'!$E$2:$O$107,11,FALSE)),VLOOKUP(A41,Water!$E$2:$N$7,10,FALSE)),VLOOKUP(A41,'Circular economy'!$E$2:$N$22,10,FALSE)),VLOOKUP(A41,'Pollution prevention'!$E$2:$N$7,10,FALSE))</f>
        <v>The activity complies with the criteria set out in Appendix D to this Annex.</v>
      </c>
      <c r="C41" s="47" t="str">
        <f>_xlfn.XLOOKUP($B41,Bio!$D:$D,Bio!E:E,"N/A",0,1)</f>
        <v>A atividade cumpre os critérios estabelecidos no Apêndice D deste Anexo. Regulamento 2021/2139 (https://eur-lex.europa.eu/legal-content/PT/TXT/?uri=CELEX:32021R2139), p. 144</v>
      </c>
      <c r="D41" s="47">
        <f>_xlfn.XLOOKUP($B41,Bio!$D:$D,Bio!F:F,"N/A",0,1)</f>
        <v>0</v>
      </c>
      <c r="E41" s="47">
        <f>_xlfn.XLOOKUP($B41,Bio!$D:$D,Bio!G:G,"N/A",0,1)</f>
        <v>0</v>
      </c>
      <c r="F41" s="47">
        <f>_xlfn.XLOOKUP($B41,Bio!$D:$D,Bio!H:H,"N/A",0,1)</f>
        <v>0</v>
      </c>
      <c r="G41" s="47">
        <f>_xlfn.XLOOKUP($B41,Bio!$D:$D,Bio!I:I,"N/A",0,1)</f>
        <v>0</v>
      </c>
      <c r="H41" s="47">
        <f>_xlfn.XLOOKUP($B41,Bio!$D:$D,Bio!J:J,"N/A",0,1)</f>
        <v>0</v>
      </c>
    </row>
    <row r="42" spans="1:8" ht="48">
      <c r="A42" s="47" t="s">
        <v>4034</v>
      </c>
      <c r="B42" s="47" t="str">
        <f>IFERROR(IFERROR(IFERROR(IFERROR(VLOOKUP(A42,'Climate mitigation'!$E$2:$M$102,9,FALSE),VLOOKUP(A42,'Climate adaptation'!$E$2:$O$107,11,FALSE)),VLOOKUP(A42,Water!$E$2:$N$7,10,FALSE)),VLOOKUP(A42,'Circular economy'!$E$2:$N$22,10,FALSE)),VLOOKUP(A42,'Pollution prevention'!$E$2:$N$7,10,FALSE))</f>
        <v>The activity complies with the criteria set out in Appendix D to this Annex.</v>
      </c>
      <c r="C42" s="47" t="str">
        <f>_xlfn.XLOOKUP($B42,Bio!$D:$D,Bio!E:E,"N/A",0,1)</f>
        <v>A atividade cumpre os critérios estabelecidos no Apêndice D deste Anexo. Regulamento 2021/2139 (https://eur-lex.europa.eu/legal-content/PT/TXT/?uri=CELEX:32021R2139), p. 144</v>
      </c>
      <c r="D42" s="47">
        <f>_xlfn.XLOOKUP($B42,Bio!$D:$D,Bio!F:F,"N/A",0,1)</f>
        <v>0</v>
      </c>
      <c r="E42" s="47">
        <f>_xlfn.XLOOKUP($B42,Bio!$D:$D,Bio!G:G,"N/A",0,1)</f>
        <v>0</v>
      </c>
      <c r="F42" s="47">
        <f>_xlfn.XLOOKUP($B42,Bio!$D:$D,Bio!H:H,"N/A",0,1)</f>
        <v>0</v>
      </c>
      <c r="G42" s="47">
        <f>_xlfn.XLOOKUP($B42,Bio!$D:$D,Bio!I:I,"N/A",0,1)</f>
        <v>0</v>
      </c>
      <c r="H42" s="47">
        <f>_xlfn.XLOOKUP($B42,Bio!$D:$D,Bio!J:J,"N/A",0,1)</f>
        <v>0</v>
      </c>
    </row>
    <row r="43" spans="1:8" ht="48">
      <c r="A43" s="47" t="s">
        <v>4036</v>
      </c>
      <c r="B43" s="47" t="str">
        <f>IFERROR(IFERROR(IFERROR(IFERROR(VLOOKUP(A43,'Climate mitigation'!$E$2:$M$102,9,FALSE),VLOOKUP(A43,'Climate adaptation'!$E$2:$O$107,11,FALSE)),VLOOKUP(A43,Water!$E$2:$N$7,10,FALSE)),VLOOKUP(A43,'Circular economy'!$E$2:$N$22,10,FALSE)),VLOOKUP(A43,'Pollution prevention'!$E$2:$N$7,10,FALSE))</f>
        <v>The activity complies with the criteria set out in Appendix D to this Annex.</v>
      </c>
      <c r="C43" s="47" t="str">
        <f>_xlfn.XLOOKUP($B43,Bio!$D:$D,Bio!E:E,"N/A",0,1)</f>
        <v>A atividade cumpre os critérios estabelecidos no Apêndice D deste Anexo. Regulamento 2021/2139 (https://eur-lex.europa.eu/legal-content/PT/TXT/?uri=CELEX:32021R2139), p. 144</v>
      </c>
      <c r="D43" s="47">
        <f>_xlfn.XLOOKUP($B43,Bio!$D:$D,Bio!F:F,"N/A",0,1)</f>
        <v>0</v>
      </c>
      <c r="E43" s="47">
        <f>_xlfn.XLOOKUP($B43,Bio!$D:$D,Bio!G:G,"N/A",0,1)</f>
        <v>0</v>
      </c>
      <c r="F43" s="47">
        <f>_xlfn.XLOOKUP($B43,Bio!$D:$D,Bio!H:H,"N/A",0,1)</f>
        <v>0</v>
      </c>
      <c r="G43" s="47">
        <f>_xlfn.XLOOKUP($B43,Bio!$D:$D,Bio!I:I,"N/A",0,1)</f>
        <v>0</v>
      </c>
      <c r="H43" s="47">
        <f>_xlfn.XLOOKUP($B43,Bio!$D:$D,Bio!J:J,"N/A",0,1)</f>
        <v>0</v>
      </c>
    </row>
    <row r="44" spans="1:8" ht="60">
      <c r="A44" s="47" t="s">
        <v>4037</v>
      </c>
      <c r="B44" s="47" t="str">
        <f>IFERROR(IFERROR(IFERROR(IFERROR(VLOOKUP(A44,'Climate mitigation'!$E$2:$M$102,9,FALSE),VLOOKUP(A44,'Climate adaptation'!$E$2:$O$107,11,FALSE)),VLOOKUP(A44,Water!$E$2:$N$7,10,FALSE)),VLOOKUP(A44,'Circular economy'!$E$2:$N$22,10,FALSE)),VLOOKUP(A44,'Pollution prevention'!$E$2:$N$7,10,FALSE))</f>
        <v>The activity complies with the criteria set out in Appendix D to this Annex.</v>
      </c>
      <c r="C44" s="47" t="str">
        <f>_xlfn.XLOOKUP($B44,Bio!$D:$D,Bio!E:E,"N/A",0,1)</f>
        <v>A atividade cumpre os critérios estabelecidos no Apêndice D deste Anexo. Regulamento 2021/2139 (https://eur-lex.europa.eu/legal-content/PT/TXT/?uri=CELEX:32021R2139), p. 144</v>
      </c>
      <c r="D44" s="47">
        <f>_xlfn.XLOOKUP($B44,Bio!$D:$D,Bio!F:F,"N/A",0,1)</f>
        <v>0</v>
      </c>
      <c r="E44" s="47">
        <f>_xlfn.XLOOKUP($B44,Bio!$D:$D,Bio!G:G,"N/A",0,1)</f>
        <v>0</v>
      </c>
      <c r="F44" s="47">
        <f>_xlfn.XLOOKUP($B44,Bio!$D:$D,Bio!H:H,"N/A",0,1)</f>
        <v>0</v>
      </c>
      <c r="G44" s="47">
        <f>_xlfn.XLOOKUP($B44,Bio!$D:$D,Bio!I:I,"N/A",0,1)</f>
        <v>0</v>
      </c>
      <c r="H44" s="47">
        <f>_xlfn.XLOOKUP($B44,Bio!$D:$D,Bio!J:J,"N/A",0,1)</f>
        <v>0</v>
      </c>
    </row>
    <row r="45" spans="1:8" ht="108">
      <c r="A45" s="47" t="s">
        <v>4038</v>
      </c>
      <c r="B45" s="47" t="str">
        <f>IFERROR(IFERROR(IFERROR(IFERROR(VLOOKUP(A45,'Climate mitigation'!$E$2:$M$102,9,FALSE),VLOOKUP(A45,'Climate adaptation'!$E$2:$O$107,11,FALSE)),VLOOKUP(A45,Water!$E$2:$N$7,10,FALSE)),VLOOKUP(A45,'Circular economy'!$E$2:$N$22,10,FALSE)),VLOOKUP(A45,'Pollution prevention'!$E$2:$N$7,10,FALSE))</f>
        <v>The activity complies with the criteria set out in Appendix D to this Annex.</v>
      </c>
      <c r="C45" s="47" t="str">
        <f>_xlfn.XLOOKUP($B45,Bio!$D:$D,Bio!E:E,"N/A",0,1)</f>
        <v>A atividade cumpre os critérios estabelecidos no Apêndice D deste Anexo. Regulamento 2021/2139 (https://eur-lex.europa.eu/legal-content/PT/TXT/?uri=CELEX:32021R2139), p. 144</v>
      </c>
      <c r="D45" s="47">
        <f>_xlfn.XLOOKUP($B45,Bio!$D:$D,Bio!F:F,"N/A",0,1)</f>
        <v>0</v>
      </c>
      <c r="E45" s="47">
        <f>_xlfn.XLOOKUP($B45,Bio!$D:$D,Bio!G:G,"N/A",0,1)</f>
        <v>0</v>
      </c>
      <c r="F45" s="47">
        <f>_xlfn.XLOOKUP($B45,Bio!$D:$D,Bio!H:H,"N/A",0,1)</f>
        <v>0</v>
      </c>
      <c r="G45" s="47">
        <f>_xlfn.XLOOKUP($B45,Bio!$D:$D,Bio!I:I,"N/A",0,1)</f>
        <v>0</v>
      </c>
      <c r="H45" s="47">
        <f>_xlfn.XLOOKUP($B45,Bio!$D:$D,Bio!J:J,"N/A",0,1)</f>
        <v>0</v>
      </c>
    </row>
    <row r="46" spans="1:8" ht="48">
      <c r="A46" s="47" t="s">
        <v>4039</v>
      </c>
      <c r="B46" s="47" t="str">
        <f>IFERROR(IFERROR(IFERROR(IFERROR(VLOOKUP(A46,'Climate mitigation'!$E$2:$M$102,9,FALSE),VLOOKUP(A46,'Climate adaptation'!$E$2:$O$107,11,FALSE)),VLOOKUP(A46,Water!$E$2:$N$7,10,FALSE)),VLOOKUP(A46,'Circular economy'!$E$2:$N$22,10,FALSE)),VLOOKUP(A46,'Pollution prevention'!$E$2:$N$7,10,FALSE))</f>
        <v>The activity complies with the criteria set out in Appendix D to this Annex.</v>
      </c>
      <c r="C46" s="47" t="str">
        <f>_xlfn.XLOOKUP($B46,Bio!$D:$D,Bio!E:E,"N/A",0,1)</f>
        <v>A atividade cumpre os critérios estabelecidos no Apêndice D deste Anexo. Regulamento 2021/2139 (https://eur-lex.europa.eu/legal-content/PT/TXT/?uri=CELEX:32021R2139), p. 144</v>
      </c>
      <c r="D46" s="47">
        <f>_xlfn.XLOOKUP($B46,Bio!$D:$D,Bio!F:F,"N/A",0,1)</f>
        <v>0</v>
      </c>
      <c r="E46" s="47">
        <f>_xlfn.XLOOKUP($B46,Bio!$D:$D,Bio!G:G,"N/A",0,1)</f>
        <v>0</v>
      </c>
      <c r="F46" s="47">
        <f>_xlfn.XLOOKUP($B46,Bio!$D:$D,Bio!H:H,"N/A",0,1)</f>
        <v>0</v>
      </c>
      <c r="G46" s="47">
        <f>_xlfn.XLOOKUP($B46,Bio!$D:$D,Bio!I:I,"N/A",0,1)</f>
        <v>0</v>
      </c>
      <c r="H46" s="47">
        <f>_xlfn.XLOOKUP($B46,Bio!$D:$D,Bio!J:J,"N/A",0,1)</f>
        <v>0</v>
      </c>
    </row>
    <row r="47" spans="1:8" ht="48">
      <c r="A47" s="47" t="s">
        <v>4040</v>
      </c>
      <c r="B47" s="47" t="str">
        <f>IFERROR(IFERROR(IFERROR(IFERROR(VLOOKUP(A47,'Climate mitigation'!$E$2:$M$102,9,FALSE),VLOOKUP(A47,'Climate adaptation'!$E$2:$O$107,11,FALSE)),VLOOKUP(A47,Water!$E$2:$N$7,10,FALSE)),VLOOKUP(A47,'Circular economy'!$E$2:$N$22,10,FALSE)),VLOOKUP(A47,'Pollution prevention'!$E$2:$N$7,10,FALSE))</f>
        <v>The activity complies with the criteria set out in Appendix D to this Annex.</v>
      </c>
      <c r="C47" s="47" t="str">
        <f>_xlfn.XLOOKUP($B47,Bio!$D:$D,Bio!E:E,"N/A",0,1)</f>
        <v>A atividade cumpre os critérios estabelecidos no Apêndice D deste Anexo. Regulamento 2021/2139 (https://eur-lex.europa.eu/legal-content/PT/TXT/?uri=CELEX:32021R2139), p. 144</v>
      </c>
      <c r="D47" s="47">
        <f>_xlfn.XLOOKUP($B47,Bio!$D:$D,Bio!F:F,"N/A",0,1)</f>
        <v>0</v>
      </c>
      <c r="E47" s="47">
        <f>_xlfn.XLOOKUP($B47,Bio!$D:$D,Bio!G:G,"N/A",0,1)</f>
        <v>0</v>
      </c>
      <c r="F47" s="47">
        <f>_xlfn.XLOOKUP($B47,Bio!$D:$D,Bio!H:H,"N/A",0,1)</f>
        <v>0</v>
      </c>
      <c r="G47" s="47">
        <f>_xlfn.XLOOKUP($B47,Bio!$D:$D,Bio!I:I,"N/A",0,1)</f>
        <v>0</v>
      </c>
      <c r="H47" s="47">
        <f>_xlfn.XLOOKUP($B47,Bio!$D:$D,Bio!J:J,"N/A",0,1)</f>
        <v>0</v>
      </c>
    </row>
    <row r="48" spans="1:8" ht="48">
      <c r="A48" s="47" t="s">
        <v>4041</v>
      </c>
      <c r="B48" s="47" t="str">
        <f>IFERROR(IFERROR(IFERROR(IFERROR(VLOOKUP(A48,'Climate mitigation'!$E$2:$M$102,9,FALSE),VLOOKUP(A48,'Climate adaptation'!$E$2:$O$107,11,FALSE)),VLOOKUP(A48,Water!$E$2:$N$7,10,FALSE)),VLOOKUP(A48,'Circular economy'!$E$2:$N$22,10,FALSE)),VLOOKUP(A48,'Pollution prevention'!$E$2:$N$7,10,FALSE))</f>
        <v>The activity complies with the criteria set out in Appendix D to this Annex.</v>
      </c>
      <c r="C48" s="47" t="str">
        <f>_xlfn.XLOOKUP($B48,Bio!$D:$D,Bio!E:E,"N/A",0,1)</f>
        <v>A atividade cumpre os critérios estabelecidos no Apêndice D deste Anexo. Regulamento 2021/2139 (https://eur-lex.europa.eu/legal-content/PT/TXT/?uri=CELEX:32021R2139), p. 144</v>
      </c>
      <c r="D48" s="47">
        <f>_xlfn.XLOOKUP($B48,Bio!$D:$D,Bio!F:F,"N/A",0,1)</f>
        <v>0</v>
      </c>
      <c r="E48" s="47">
        <f>_xlfn.XLOOKUP($B48,Bio!$D:$D,Bio!G:G,"N/A",0,1)</f>
        <v>0</v>
      </c>
      <c r="F48" s="47">
        <f>_xlfn.XLOOKUP($B48,Bio!$D:$D,Bio!H:H,"N/A",0,1)</f>
        <v>0</v>
      </c>
      <c r="G48" s="47">
        <f>_xlfn.XLOOKUP($B48,Bio!$D:$D,Bio!I:I,"N/A",0,1)</f>
        <v>0</v>
      </c>
      <c r="H48" s="47">
        <f>_xlfn.XLOOKUP($B48,Bio!$D:$D,Bio!J:J,"N/A",0,1)</f>
        <v>0</v>
      </c>
    </row>
    <row r="49" spans="1:8" ht="84">
      <c r="A49" s="47" t="s">
        <v>4042</v>
      </c>
      <c r="B49" s="47" t="str">
        <f>IFERROR(IFERROR(IFERROR(IFERROR(VLOOKUP(A49,'Climate mitigation'!$E$2:$M$102,9,FALSE),VLOOKUP(A49,'Climate adaptation'!$E$2:$O$107,11,FALSE)),VLOOKUP(A49,Water!$E$2:$N$7,10,FALSE)),VLOOKUP(A49,'Circular economy'!$E$2:$N$22,10,FALSE)),VLOOKUP(A49,'Pollution prevention'!$E$2:$N$7,10,FALSE))</f>
        <v>The activity complies with the criteria set out in Appendix D to this Annex.</v>
      </c>
      <c r="C49" s="47" t="str">
        <f>_xlfn.XLOOKUP($B49,Bio!$D:$D,Bio!E:E,"N/A",0,1)</f>
        <v>A atividade cumpre os critérios estabelecidos no Apêndice D deste Anexo. Regulamento 2021/2139 (https://eur-lex.europa.eu/legal-content/PT/TXT/?uri=CELEX:32021R2139), p. 144</v>
      </c>
      <c r="D49" s="47">
        <f>_xlfn.XLOOKUP($B49,Bio!$D:$D,Bio!F:F,"N/A",0,1)</f>
        <v>0</v>
      </c>
      <c r="E49" s="47">
        <f>_xlfn.XLOOKUP($B49,Bio!$D:$D,Bio!G:G,"N/A",0,1)</f>
        <v>0</v>
      </c>
      <c r="F49" s="47">
        <f>_xlfn.XLOOKUP($B49,Bio!$D:$D,Bio!H:H,"N/A",0,1)</f>
        <v>0</v>
      </c>
      <c r="G49" s="47">
        <f>_xlfn.XLOOKUP($B49,Bio!$D:$D,Bio!I:I,"N/A",0,1)</f>
        <v>0</v>
      </c>
      <c r="H49" s="47">
        <f>_xlfn.XLOOKUP($B49,Bio!$D:$D,Bio!J:J,"N/A",0,1)</f>
        <v>0</v>
      </c>
    </row>
    <row r="50" spans="1:8" ht="48">
      <c r="A50" s="47" t="s">
        <v>4043</v>
      </c>
      <c r="B50" s="47" t="str">
        <f>IFERROR(IFERROR(IFERROR(IFERROR(VLOOKUP(A50,'Climate mitigation'!$E$2:$M$102,9,FALSE),VLOOKUP(A50,'Climate adaptation'!$E$2:$O$107,11,FALSE)),VLOOKUP(A50,Water!$E$2:$N$7,10,FALSE)),VLOOKUP(A50,'Circular economy'!$E$2:$N$22,10,FALSE)),VLOOKUP(A50,'Pollution prevention'!$E$2:$N$7,10,FALSE))</f>
        <v>The activity complies with the criteria set out in Appendix D to this Annex.</v>
      </c>
      <c r="C50" s="47" t="str">
        <f>_xlfn.XLOOKUP($B50,Bio!$D:$D,Bio!E:E,"N/A",0,1)</f>
        <v>A atividade cumpre os critérios estabelecidos no Apêndice D deste Anexo. Regulamento 2021/2139 (https://eur-lex.europa.eu/legal-content/PT/TXT/?uri=CELEX:32021R2139), p. 144</v>
      </c>
      <c r="D50" s="47">
        <f>_xlfn.XLOOKUP($B50,Bio!$D:$D,Bio!F:F,"N/A",0,1)</f>
        <v>0</v>
      </c>
      <c r="E50" s="47">
        <f>_xlfn.XLOOKUP($B50,Bio!$D:$D,Bio!G:G,"N/A",0,1)</f>
        <v>0</v>
      </c>
      <c r="F50" s="47">
        <f>_xlfn.XLOOKUP($B50,Bio!$D:$D,Bio!H:H,"N/A",0,1)</f>
        <v>0</v>
      </c>
      <c r="G50" s="47">
        <f>_xlfn.XLOOKUP($B50,Bio!$D:$D,Bio!I:I,"N/A",0,1)</f>
        <v>0</v>
      </c>
      <c r="H50" s="47">
        <f>_xlfn.XLOOKUP($B50,Bio!$D:$D,Bio!J:J,"N/A",0,1)</f>
        <v>0</v>
      </c>
    </row>
    <row r="51" spans="1:8" ht="48">
      <c r="A51" s="47" t="s">
        <v>4044</v>
      </c>
      <c r="B51" s="47" t="str">
        <f>IFERROR(IFERROR(IFERROR(IFERROR(VLOOKUP(A51,'Climate mitigation'!$E$2:$M$102,9,FALSE),VLOOKUP(A51,'Climate adaptation'!$E$2:$O$107,11,FALSE)),VLOOKUP(A51,Water!$E$2:$N$7,10,FALSE)),VLOOKUP(A51,'Circular economy'!$E$2:$N$22,10,FALSE)),VLOOKUP(A51,'Pollution prevention'!$E$2:$N$7,10,FALSE))</f>
        <v>The activity complies with the criteria set out in Appendix D to this Annex.</v>
      </c>
      <c r="C51" s="47" t="str">
        <f>_xlfn.XLOOKUP($B51,Bio!$D:$D,Bio!E:E,"N/A",0,1)</f>
        <v>A atividade cumpre os critérios estabelecidos no Apêndice D deste Anexo. Regulamento 2021/2139 (https://eur-lex.europa.eu/legal-content/PT/TXT/?uri=CELEX:32021R2139), p. 144</v>
      </c>
      <c r="D51" s="47">
        <f>_xlfn.XLOOKUP($B51,Bio!$D:$D,Bio!F:F,"N/A",0,1)</f>
        <v>0</v>
      </c>
      <c r="E51" s="47">
        <f>_xlfn.XLOOKUP($B51,Bio!$D:$D,Bio!G:G,"N/A",0,1)</f>
        <v>0</v>
      </c>
      <c r="F51" s="47">
        <f>_xlfn.XLOOKUP($B51,Bio!$D:$D,Bio!H:H,"N/A",0,1)</f>
        <v>0</v>
      </c>
      <c r="G51" s="47">
        <f>_xlfn.XLOOKUP($B51,Bio!$D:$D,Bio!I:I,"N/A",0,1)</f>
        <v>0</v>
      </c>
      <c r="H51" s="47">
        <f>_xlfn.XLOOKUP($B51,Bio!$D:$D,Bio!J:J,"N/A",0,1)</f>
        <v>0</v>
      </c>
    </row>
    <row r="52" spans="1:8" ht="132">
      <c r="A52" s="47" t="s">
        <v>4045</v>
      </c>
      <c r="B52" s="47" t="str">
        <f>IFERROR(IFERROR(IFERROR(IFERROR(VLOOKUP(A52,'Climate mitigation'!$E$2:$M$102,9,FALSE),VLOOKUP(A52,'Climate adaptation'!$E$2:$O$107,11,FALSE)),VLOOKUP(A52,Water!$E$2:$N$7,10,FALSE)),VLOOKUP(A52,'Circular economy'!$E$2:$N$22,10,FALSE)),VLOOKUP(A52,'Pollution prevention'!$E$2:$N$7,10,FALSE))</f>
        <v>The activity complies with the criteria set out in Appendix D to this Annex. An Environmental Impact Assessment is completed prior to the construction of a nuclear power plant, in accordance with Directive 2011/92/EU. The required mitigation and compensatory measures are implemented. For sites/operations located in or near biodiversity sensitive areas likely to have a significant effect on biodiversity sensitive areas (including the Natura 2000 network of protected areas, UNESCO World Heritage sites and Key Biodiversity Areas, as well as other protected areas), an appropriate assessment, where applicable, has been conducted and based on its conclusions the necessary mitigation measures are implemented. The sites/operations shall not be detrimental to the conservation status of any of the habitats or species present in protected areas.</v>
      </c>
      <c r="C52" s="47" t="str">
        <f>_xlfn.XLOOKUP($B52,Bio!$D:$D,Bio!E:E,"N/A",0,1)</f>
        <v>A atividade cumpre os critérios estabelecidos no Apêndice D deste Anexo. Regulamento 2021/2139 (https://eur-lex.europa.eu/legal-content/PT/TXT/?uri=CELEX:32021R2139), p. 144</v>
      </c>
      <c r="D52" s="47" t="str">
        <f>_xlfn.XLOOKUP($B52,Bio!$D:$D,Bio!F:F,"N/A",0,1)</f>
        <v>É realizada uma Avaliação de Impacto Ambiental antes da construção de uma central nuclear, de acordo com a Diretiva 2011/92/UE.</v>
      </c>
      <c r="E52" s="47" t="str">
        <f>_xlfn.XLOOKUP($B52,Bio!$D:$D,Bio!G:G,"N/A",0,1)</f>
        <v>As medidas de mitigação e compensação exigidas são implementadas.</v>
      </c>
      <c r="F52" s="47" t="str">
        <f>_xlfn.XLOOKUP($B52,Bio!$D:$D,Bio!H:H,"N/A",0,1)</f>
        <v>Para locais/operações situados em áreas sensíveis à biodiversidade ou nas suas proximidades, suscetíveis de terem um efeito significativo sobre essas áreas sensíveis (incluindo a rede Natura 2000 de áreas protegidas, locais do Património Mundial da UNESCO e Áreas-Chave para a Biodiversidade, bem como outras áreas protegidas), foi realizada, quando aplicável, uma avaliação adequada e, com base nas suas conclusões, são implementadas as medidas de mitigação necessárias.</v>
      </c>
      <c r="G52" s="47" t="str">
        <f>_xlfn.XLOOKUP($B52,Bio!$D:$D,Bio!I:I,"N/A",0,1)</f>
        <v>Os locais/operações não devem ser prejudiciais ao estado de conservação de quaisquer habitats ou espécies presentes em áreas protegidas.</v>
      </c>
      <c r="H52" s="47">
        <f>_xlfn.XLOOKUP($B52,Bio!$D:$D,Bio!J:J,"N/A",0,1)</f>
        <v>0</v>
      </c>
    </row>
    <row r="53" spans="1:8" ht="168">
      <c r="A53" s="47" t="s">
        <v>4046</v>
      </c>
      <c r="B53" s="47" t="str">
        <f>IFERROR(IFERROR(IFERROR(IFERROR(VLOOKUP(A53,'Climate mitigation'!$E$2:$M$102,9,FALSE),VLOOKUP(A53,'Climate adaptation'!$E$2:$O$107,11,FALSE)),VLOOKUP(A53,Water!$E$2:$N$7,10,FALSE)),VLOOKUP(A53,'Circular economy'!$E$2:$N$22,10,FALSE)),VLOOKUP(A53,'Pollution prevention'!$E$2:$N$7,10,FALSE))</f>
        <v>The activity complies with the criteria set out in Appendix D to this Annex. An Environmental Impact Assessment is completed prior to the construction of a nuclear power plant, in accordance with Directive 2011/92/EU. The required mitigation and compensatory measures are implemented. For sites/operations located in or near biodiversity sensitive areas likely to have a significant effect on biodiversity sensitive areas (including the Natura 2000 network of protected areas, UNESCO World Heritage sites and Key Biodiversity Areas, as well as other protected areas), an appropriate assessment, where applicable, has been conducted and based on its conclusions the necessary mitigation measures are implemented. The sites/operations shall not be detrimental to the conservation status of any of the habitats or species present in protected areas.</v>
      </c>
      <c r="C53" s="47" t="str">
        <f>_xlfn.XLOOKUP($B53,Bio!$D:$D,Bio!E:E,"N/A",0,1)</f>
        <v>A atividade cumpre os critérios estabelecidos no Apêndice D deste Anexo. Regulamento 2021/2139 (https://eur-lex.europa.eu/legal-content/PT/TXT/?uri=CELEX:32021R2139), p. 144</v>
      </c>
      <c r="D53" s="47" t="str">
        <f>_xlfn.XLOOKUP($B53,Bio!$D:$D,Bio!F:F,"N/A",0,1)</f>
        <v>É realizada uma Avaliação de Impacto Ambiental antes da construção de uma central nuclear, de acordo com a Diretiva 2011/92/UE.</v>
      </c>
      <c r="E53" s="47" t="str">
        <f>_xlfn.XLOOKUP($B53,Bio!$D:$D,Bio!G:G,"N/A",0,1)</f>
        <v>As medidas de mitigação e compensação exigidas são implementadas.</v>
      </c>
      <c r="F53" s="47" t="str">
        <f>_xlfn.XLOOKUP($B53,Bio!$D:$D,Bio!H:H,"N/A",0,1)</f>
        <v>Para locais/operações situados em áreas sensíveis à biodiversidade ou nas suas proximidades, suscetíveis de terem um efeito significativo sobre essas áreas sensíveis (incluindo a rede Natura 2000 de áreas protegidas, locais do Património Mundial da UNESCO e Áreas-Chave para a Biodiversidade, bem como outras áreas protegidas), foi realizada, quando aplicável, uma avaliação adequada e, com base nas suas conclusões, são implementadas as medidas de mitigação necessárias.</v>
      </c>
      <c r="G53" s="47" t="str">
        <f>_xlfn.XLOOKUP($B53,Bio!$D:$D,Bio!I:I,"N/A",0,1)</f>
        <v>Os locais/operações não devem ser prejudiciais ao estado de conservação de quaisquer habitats ou espécies presentes em áreas protegidas.</v>
      </c>
      <c r="H53" s="47">
        <f>_xlfn.XLOOKUP($B53,Bio!$D:$D,Bio!J:J,"N/A",0,1)</f>
        <v>0</v>
      </c>
    </row>
    <row r="54" spans="1:8" ht="120">
      <c r="A54" s="47" t="s">
        <v>4047</v>
      </c>
      <c r="B54" s="47" t="str">
        <f>IFERROR(IFERROR(IFERROR(IFERROR(VLOOKUP(A54,'Climate mitigation'!$E$2:$M$102,9,FALSE),VLOOKUP(A54,'Climate adaptation'!$E$2:$O$107,11,FALSE)),VLOOKUP(A54,Water!$E$2:$N$7,10,FALSE)),VLOOKUP(A54,'Circular economy'!$E$2:$N$22,10,FALSE)),VLOOKUP(A54,'Pollution prevention'!$E$2:$N$7,10,FALSE))</f>
        <v>The activity complies with the criteria set out in Appendix D to this Annex. An Environmental Impact Assessment is completed prior to the construction of a nuclear power plant, in accordance with Directive 2011/92/EU. The required mitigation and compensatory measures are implemented. For sites/operations located in or near biodiversity sensitive areas likely to have a significant effect on biodiversity sensitive areas (including the Natura 2000 network of protected areas, UNESCO World Heritage sites and Key Biodiversity Areas, as well as other protected areas), an appropriate assessment, where applicable, has been conducted and based on its conclusions the necessary mitigation measures are implemented. The sites/operations shall not be detrimental to the conservation status of any of the habitats or species present in protected areas.</v>
      </c>
      <c r="C54" s="47" t="str">
        <f>_xlfn.XLOOKUP($B54,Bio!$D:$D,Bio!E:E,"N/A",0,1)</f>
        <v>A atividade cumpre os critérios estabelecidos no Apêndice D deste Anexo. Regulamento 2021/2139 (https://eur-lex.europa.eu/legal-content/PT/TXT/?uri=CELEX:32021R2139), p. 144</v>
      </c>
      <c r="D54" s="47" t="str">
        <f>_xlfn.XLOOKUP($B54,Bio!$D:$D,Bio!F:F,"N/A",0,1)</f>
        <v>É realizada uma Avaliação de Impacto Ambiental antes da construção de uma central nuclear, de acordo com a Diretiva 2011/92/UE.</v>
      </c>
      <c r="E54" s="47" t="str">
        <f>_xlfn.XLOOKUP($B54,Bio!$D:$D,Bio!G:G,"N/A",0,1)</f>
        <v>As medidas de mitigação e compensação exigidas são implementadas.</v>
      </c>
      <c r="F54" s="47" t="str">
        <f>_xlfn.XLOOKUP($B54,Bio!$D:$D,Bio!H:H,"N/A",0,1)</f>
        <v>Para locais/operações situados em áreas sensíveis à biodiversidade ou nas suas proximidades, suscetíveis de terem um efeito significativo sobre essas áreas sensíveis (incluindo a rede Natura 2000 de áreas protegidas, locais do Património Mundial da UNESCO e Áreas-Chave para a Biodiversidade, bem como outras áreas protegidas), foi realizada, quando aplicável, uma avaliação adequada e, com base nas suas conclusões, são implementadas as medidas de mitigação necessárias.</v>
      </c>
      <c r="G54" s="47" t="str">
        <f>_xlfn.XLOOKUP($B54,Bio!$D:$D,Bio!I:I,"N/A",0,1)</f>
        <v>Os locais/operações não devem ser prejudiciais ao estado de conservação de quaisquer habitats ou espécies presentes em áreas protegidas.</v>
      </c>
      <c r="H54" s="47">
        <f>_xlfn.XLOOKUP($B54,Bio!$D:$D,Bio!J:J,"N/A",0,1)</f>
        <v>0</v>
      </c>
    </row>
    <row r="55" spans="1:8" ht="60">
      <c r="A55" s="47" t="s">
        <v>4048</v>
      </c>
      <c r="B55" s="47" t="str">
        <f>IFERROR(IFERROR(IFERROR(IFERROR(VLOOKUP(A55,'Climate mitigation'!$E$2:$M$102,9,FALSE),VLOOKUP(A55,'Climate adaptation'!$E$2:$O$107,11,FALSE)),VLOOKUP(A55,Water!$E$2:$N$7,10,FALSE)),VLOOKUP(A55,'Circular economy'!$E$2:$N$22,10,FALSE)),VLOOKUP(A55,'Pollution prevention'!$E$2:$N$7,10,FALSE))</f>
        <v>The activity complies with the criteria set out in Appendix D to this Annex.</v>
      </c>
      <c r="C55" s="47" t="str">
        <f>_xlfn.XLOOKUP($B55,Bio!$D:$D,Bio!E:E,"N/A",0,1)</f>
        <v>A atividade cumpre os critérios estabelecidos no Apêndice D deste Anexo. Regulamento 2021/2139 (https://eur-lex.europa.eu/legal-content/PT/TXT/?uri=CELEX:32021R2139), p. 144</v>
      </c>
      <c r="D55" s="47">
        <f>_xlfn.XLOOKUP($B55,Bio!$D:$D,Bio!F:F,"N/A",0,1)</f>
        <v>0</v>
      </c>
      <c r="E55" s="47">
        <f>_xlfn.XLOOKUP($B55,Bio!$D:$D,Bio!G:G,"N/A",0,1)</f>
        <v>0</v>
      </c>
      <c r="F55" s="47">
        <f>_xlfn.XLOOKUP($B55,Bio!$D:$D,Bio!H:H,"N/A",0,1)</f>
        <v>0</v>
      </c>
      <c r="G55" s="47">
        <f>_xlfn.XLOOKUP($B55,Bio!$D:$D,Bio!I:I,"N/A",0,1)</f>
        <v>0</v>
      </c>
      <c r="H55" s="47">
        <f>_xlfn.XLOOKUP($B55,Bio!$D:$D,Bio!J:J,"N/A",0,1)</f>
        <v>0</v>
      </c>
    </row>
    <row r="56" spans="1:8" ht="96">
      <c r="A56" s="47" t="s">
        <v>4049</v>
      </c>
      <c r="B56" s="47" t="str">
        <f>IFERROR(IFERROR(IFERROR(IFERROR(VLOOKUP(A56,'Climate mitigation'!$E$2:$M$102,9,FALSE),VLOOKUP(A56,'Climate adaptation'!$E$2:$O$107,11,FALSE)),VLOOKUP(A56,Water!$E$2:$N$7,10,FALSE)),VLOOKUP(A56,'Circular economy'!$E$2:$N$22,10,FALSE)),VLOOKUP(A56,'Pollution prevention'!$E$2:$N$7,10,FALSE))</f>
        <v>The activity complies with the criteria set out in Appendix D to this Annex.</v>
      </c>
      <c r="C56" s="47" t="str">
        <f>_xlfn.XLOOKUP($B56,Bio!$D:$D,Bio!E:E,"N/A",0,1)</f>
        <v>A atividade cumpre os critérios estabelecidos no Apêndice D deste Anexo. Regulamento 2021/2139 (https://eur-lex.europa.eu/legal-content/PT/TXT/?uri=CELEX:32021R2139), p. 144</v>
      </c>
      <c r="D56" s="47">
        <f>_xlfn.XLOOKUP($B56,Bio!$D:$D,Bio!F:F,"N/A",0,1)</f>
        <v>0</v>
      </c>
      <c r="E56" s="47">
        <f>_xlfn.XLOOKUP($B56,Bio!$D:$D,Bio!G:G,"N/A",0,1)</f>
        <v>0</v>
      </c>
      <c r="F56" s="47">
        <f>_xlfn.XLOOKUP($B56,Bio!$D:$D,Bio!H:H,"N/A",0,1)</f>
        <v>0</v>
      </c>
      <c r="G56" s="47">
        <f>_xlfn.XLOOKUP($B56,Bio!$D:$D,Bio!I:I,"N/A",0,1)</f>
        <v>0</v>
      </c>
      <c r="H56" s="47">
        <f>_xlfn.XLOOKUP($B56,Bio!$D:$D,Bio!J:J,"N/A",0,1)</f>
        <v>0</v>
      </c>
    </row>
    <row r="57" spans="1:8" ht="96">
      <c r="A57" s="47" t="s">
        <v>4050</v>
      </c>
      <c r="B57" s="47" t="str">
        <f>IFERROR(IFERROR(IFERROR(IFERROR(VLOOKUP(A57,'Climate mitigation'!$E$2:$M$102,9,FALSE),VLOOKUP(A57,'Climate adaptation'!$E$2:$O$107,11,FALSE)),VLOOKUP(A57,Water!$E$2:$N$7,10,FALSE)),VLOOKUP(A57,'Circular economy'!$E$2:$N$22,10,FALSE)),VLOOKUP(A57,'Pollution prevention'!$E$2:$N$7,10,FALSE))</f>
        <v>The activity complies with the criteria set out in Appendix D to this Annex.</v>
      </c>
      <c r="C57" s="47" t="str">
        <f>_xlfn.XLOOKUP($B57,Bio!$D:$D,Bio!E:E,"N/A",0,1)</f>
        <v>A atividade cumpre os critérios estabelecidos no Apêndice D deste Anexo. Regulamento 2021/2139 (https://eur-lex.europa.eu/legal-content/PT/TXT/?uri=CELEX:32021R2139), p. 144</v>
      </c>
      <c r="D57" s="47">
        <f>_xlfn.XLOOKUP($B57,Bio!$D:$D,Bio!F:F,"N/A",0,1)</f>
        <v>0</v>
      </c>
      <c r="E57" s="47">
        <f>_xlfn.XLOOKUP($B57,Bio!$D:$D,Bio!G:G,"N/A",0,1)</f>
        <v>0</v>
      </c>
      <c r="F57" s="47">
        <f>_xlfn.XLOOKUP($B57,Bio!$D:$D,Bio!H:H,"N/A",0,1)</f>
        <v>0</v>
      </c>
      <c r="G57" s="47">
        <f>_xlfn.XLOOKUP($B57,Bio!$D:$D,Bio!I:I,"N/A",0,1)</f>
        <v>0</v>
      </c>
      <c r="H57" s="47">
        <f>_xlfn.XLOOKUP($B57,Bio!$D:$D,Bio!J:J,"N/A",0,1)</f>
        <v>0</v>
      </c>
    </row>
    <row r="58" spans="1:8" ht="96">
      <c r="A58" s="47" t="s">
        <v>4051</v>
      </c>
      <c r="B58" s="47" t="str">
        <f>IFERROR(IFERROR(IFERROR(IFERROR(VLOOKUP(A58,'Climate mitigation'!$E$2:$M$102,9,FALSE),VLOOKUP(A58,'Climate adaptation'!$E$2:$O$107,11,FALSE)),VLOOKUP(A58,Water!$E$2:$N$7,10,FALSE)),VLOOKUP(A58,'Circular economy'!$E$2:$N$22,10,FALSE)),VLOOKUP(A58,'Pollution prevention'!$E$2:$N$7,10,FALSE))</f>
        <v>The activity complies with the criteria set out in Appendix D to this Annex.</v>
      </c>
      <c r="C58" s="47" t="str">
        <f>_xlfn.XLOOKUP($B58,Bio!$D:$D,Bio!E:E,"N/A",0,1)</f>
        <v>A atividade cumpre os critérios estabelecidos no Apêndice D deste Anexo. Regulamento 2021/2139 (https://eur-lex.europa.eu/legal-content/PT/TXT/?uri=CELEX:32021R2139), p. 144</v>
      </c>
      <c r="D58" s="47">
        <f>_xlfn.XLOOKUP($B58,Bio!$D:$D,Bio!F:F,"N/A",0,1)</f>
        <v>0</v>
      </c>
      <c r="E58" s="47">
        <f>_xlfn.XLOOKUP($B58,Bio!$D:$D,Bio!G:G,"N/A",0,1)</f>
        <v>0</v>
      </c>
      <c r="F58" s="47">
        <f>_xlfn.XLOOKUP($B58,Bio!$D:$D,Bio!H:H,"N/A",0,1)</f>
        <v>0</v>
      </c>
      <c r="G58" s="47">
        <f>_xlfn.XLOOKUP($B58,Bio!$D:$D,Bio!I:I,"N/A",0,1)</f>
        <v>0</v>
      </c>
      <c r="H58" s="47">
        <f>_xlfn.XLOOKUP($B58,Bio!$D:$D,Bio!J:J,"N/A",0,1)</f>
        <v>0</v>
      </c>
    </row>
    <row r="59" spans="1:8" ht="72">
      <c r="A59" s="47" t="s">
        <v>4052</v>
      </c>
      <c r="B59" s="47" t="str">
        <f>IFERROR(IFERROR(IFERROR(IFERROR(VLOOKUP(A59,'Climate mitigation'!$E$2:$M$102,9,FALSE),VLOOKUP(A59,'Climate adaptation'!$E$2:$O$107,11,FALSE)),VLOOKUP(A59,Water!$E$2:$N$7,10,FALSE)),VLOOKUP(A59,'Circular economy'!$E$2:$N$22,10,FALSE)),VLOOKUP(A59,'Pollution prevention'!$E$2:$N$7,10,FALSE))</f>
        <v>The activity complies with the criteria set out in Appendix D to this Annex.</v>
      </c>
      <c r="C59" s="47" t="str">
        <f>_xlfn.XLOOKUP($B59,Bio!$D:$D,Bio!E:E,"N/A",0,1)</f>
        <v>A atividade cumpre os critérios estabelecidos no Apêndice D deste Anexo. Regulamento 2021/2139 (https://eur-lex.europa.eu/legal-content/PT/TXT/?uri=CELEX:32021R2139), p. 144</v>
      </c>
      <c r="D59" s="47">
        <f>_xlfn.XLOOKUP($B59,Bio!$D:$D,Bio!F:F,"N/A",0,1)</f>
        <v>0</v>
      </c>
      <c r="E59" s="47">
        <f>_xlfn.XLOOKUP($B59,Bio!$D:$D,Bio!G:G,"N/A",0,1)</f>
        <v>0</v>
      </c>
      <c r="F59" s="47">
        <f>_xlfn.XLOOKUP($B59,Bio!$D:$D,Bio!H:H,"N/A",0,1)</f>
        <v>0</v>
      </c>
      <c r="G59" s="47">
        <f>_xlfn.XLOOKUP($B59,Bio!$D:$D,Bio!I:I,"N/A",0,1)</f>
        <v>0</v>
      </c>
      <c r="H59" s="47">
        <f>_xlfn.XLOOKUP($B59,Bio!$D:$D,Bio!J:J,"N/A",0,1)</f>
        <v>0</v>
      </c>
    </row>
    <row r="60" spans="1:8" ht="84">
      <c r="A60" s="47" t="s">
        <v>4053</v>
      </c>
      <c r="B60" s="47" t="str">
        <f>IFERROR(IFERROR(IFERROR(IFERROR(VLOOKUP(A60,'Climate mitigation'!$E$2:$M$102,9,FALSE),VLOOKUP(A60,'Climate adaptation'!$E$2:$O$107,11,FALSE)),VLOOKUP(A60,Water!$E$2:$N$7,10,FALSE)),VLOOKUP(A60,'Circular economy'!$E$2:$N$22,10,FALSE)),VLOOKUP(A60,'Pollution prevention'!$E$2:$N$7,10,FALSE))</f>
        <v>The activity complies with the criteria set out in Appendix D to this Annex.</v>
      </c>
      <c r="C60" s="47" t="str">
        <f>_xlfn.XLOOKUP($B60,Bio!$D:$D,Bio!E:E,"N/A",0,1)</f>
        <v>A atividade cumpre os critérios estabelecidos no Apêndice D deste Anexo. Regulamento 2021/2139 (https://eur-lex.europa.eu/legal-content/PT/TXT/?uri=CELEX:32021R2139), p. 144</v>
      </c>
      <c r="D60" s="47">
        <f>_xlfn.XLOOKUP($B60,Bio!$D:$D,Bio!F:F,"N/A",0,1)</f>
        <v>0</v>
      </c>
      <c r="E60" s="47">
        <f>_xlfn.XLOOKUP($B60,Bio!$D:$D,Bio!G:G,"N/A",0,1)</f>
        <v>0</v>
      </c>
      <c r="F60" s="47">
        <f>_xlfn.XLOOKUP($B60,Bio!$D:$D,Bio!H:H,"N/A",0,1)</f>
        <v>0</v>
      </c>
      <c r="G60" s="47">
        <f>_xlfn.XLOOKUP($B60,Bio!$D:$D,Bio!I:I,"N/A",0,1)</f>
        <v>0</v>
      </c>
      <c r="H60" s="47">
        <f>_xlfn.XLOOKUP($B60,Bio!$D:$D,Bio!J:J,"N/A",0,1)</f>
        <v>0</v>
      </c>
    </row>
    <row r="61" spans="1:8" ht="48">
      <c r="A61" s="47" t="s">
        <v>4054</v>
      </c>
      <c r="B61" s="47" t="str">
        <f>IFERROR(IFERROR(IFERROR(IFERROR(VLOOKUP(A61,'Climate mitigation'!$E$2:$M$102,9,FALSE),VLOOKUP(A61,'Climate adaptation'!$E$2:$O$107,11,FALSE)),VLOOKUP(A61,Water!$E$2:$N$7,10,FALSE)),VLOOKUP(A61,'Circular economy'!$E$2:$N$22,10,FALSE)),VLOOKUP(A61,'Pollution prevention'!$E$2:$N$7,10,FALSE))</f>
        <v>The activity complies with the criteria set out in Appendix D to this Annex.</v>
      </c>
      <c r="C61" s="47" t="str">
        <f>_xlfn.XLOOKUP($B61,Bio!$D:$D,Bio!E:E,"N/A",0,1)</f>
        <v>A atividade cumpre os critérios estabelecidos no Apêndice D deste Anexo. Regulamento 2021/2139 (https://eur-lex.europa.eu/legal-content/PT/TXT/?uri=CELEX:32021R2139), p. 144</v>
      </c>
      <c r="D61" s="47">
        <f>_xlfn.XLOOKUP($B61,Bio!$D:$D,Bio!F:F,"N/A",0,1)</f>
        <v>0</v>
      </c>
      <c r="E61" s="47">
        <f>_xlfn.XLOOKUP($B61,Bio!$D:$D,Bio!G:G,"N/A",0,1)</f>
        <v>0</v>
      </c>
      <c r="F61" s="47">
        <f>_xlfn.XLOOKUP($B61,Bio!$D:$D,Bio!H:H,"N/A",0,1)</f>
        <v>0</v>
      </c>
      <c r="G61" s="47">
        <f>_xlfn.XLOOKUP($B61,Bio!$D:$D,Bio!I:I,"N/A",0,1)</f>
        <v>0</v>
      </c>
      <c r="H61" s="47">
        <f>_xlfn.XLOOKUP($B61,Bio!$D:$D,Bio!J:J,"N/A",0,1)</f>
        <v>0</v>
      </c>
    </row>
    <row r="62" spans="1:8" ht="48">
      <c r="A62" s="47" t="s">
        <v>4056</v>
      </c>
      <c r="B62" s="47" t="str">
        <f>IFERROR(IFERROR(IFERROR(IFERROR(VLOOKUP(A62,'Climate mitigation'!$E$2:$M$102,9,FALSE),VLOOKUP(A62,'Climate adaptation'!$E$2:$O$107,11,FALSE)),VLOOKUP(A62,Water!$E$2:$N$7,10,FALSE)),VLOOKUP(A62,'Circular economy'!$E$2:$N$22,10,FALSE)),VLOOKUP(A62,'Pollution prevention'!$E$2:$N$7,10,FALSE))</f>
        <v>The activity complies with the criteria set out in Appendix D to this Annex.</v>
      </c>
      <c r="C62" s="47" t="str">
        <f>_xlfn.XLOOKUP($B62,Bio!$D:$D,Bio!E:E,"N/A",0,1)</f>
        <v>A atividade cumpre os critérios estabelecidos no Apêndice D deste Anexo. Regulamento 2021/2139 (https://eur-lex.europa.eu/legal-content/PT/TXT/?uri=CELEX:32021R2139), p. 144</v>
      </c>
      <c r="D62" s="47">
        <f>_xlfn.XLOOKUP($B62,Bio!$D:$D,Bio!F:F,"N/A",0,1)</f>
        <v>0</v>
      </c>
      <c r="E62" s="47">
        <f>_xlfn.XLOOKUP($B62,Bio!$D:$D,Bio!G:G,"N/A",0,1)</f>
        <v>0</v>
      </c>
      <c r="F62" s="47">
        <f>_xlfn.XLOOKUP($B62,Bio!$D:$D,Bio!H:H,"N/A",0,1)</f>
        <v>0</v>
      </c>
      <c r="G62" s="47">
        <f>_xlfn.XLOOKUP($B62,Bio!$D:$D,Bio!I:I,"N/A",0,1)</f>
        <v>0</v>
      </c>
      <c r="H62" s="47">
        <f>_xlfn.XLOOKUP($B62,Bio!$D:$D,Bio!J:J,"N/A",0,1)</f>
        <v>0</v>
      </c>
    </row>
    <row r="63" spans="1:8" ht="48">
      <c r="A63" s="47" t="s">
        <v>4057</v>
      </c>
      <c r="B63" s="47" t="str">
        <f>IFERROR(IFERROR(IFERROR(IFERROR(VLOOKUP(A63,'Climate mitigation'!$E$2:$M$102,9,FALSE),VLOOKUP(A63,'Climate adaptation'!$E$2:$O$107,11,FALSE)),VLOOKUP(A63,Water!$E$2:$N$7,10,FALSE)),VLOOKUP(A63,'Circular economy'!$E$2:$N$22,10,FALSE)),VLOOKUP(A63,'Pollution prevention'!$E$2:$N$7,10,FALSE))</f>
        <v>The activity complies with the criteria set out in Appendix D to this Annex.</v>
      </c>
      <c r="C63" s="47" t="str">
        <f>_xlfn.XLOOKUP($B63,Bio!$D:$D,Bio!E:E,"N/A",0,1)</f>
        <v>A atividade cumpre os critérios estabelecidos no Apêndice D deste Anexo. Regulamento 2021/2139 (https://eur-lex.europa.eu/legal-content/PT/TXT/?uri=CELEX:32021R2139), p. 144</v>
      </c>
      <c r="D63" s="47">
        <f>_xlfn.XLOOKUP($B63,Bio!$D:$D,Bio!F:F,"N/A",0,1)</f>
        <v>0</v>
      </c>
      <c r="E63" s="47">
        <f>_xlfn.XLOOKUP($B63,Bio!$D:$D,Bio!G:G,"N/A",0,1)</f>
        <v>0</v>
      </c>
      <c r="F63" s="47">
        <f>_xlfn.XLOOKUP($B63,Bio!$D:$D,Bio!H:H,"N/A",0,1)</f>
        <v>0</v>
      </c>
      <c r="G63" s="47">
        <f>_xlfn.XLOOKUP($B63,Bio!$D:$D,Bio!I:I,"N/A",0,1)</f>
        <v>0</v>
      </c>
      <c r="H63" s="47">
        <f>_xlfn.XLOOKUP($B63,Bio!$D:$D,Bio!J:J,"N/A",0,1)</f>
        <v>0</v>
      </c>
    </row>
    <row r="64" spans="1:8" ht="48">
      <c r="A64" s="47" t="s">
        <v>4058</v>
      </c>
      <c r="B64" s="47" t="str">
        <f>IFERROR(IFERROR(IFERROR(IFERROR(VLOOKUP(A64,'Climate mitigation'!$E$2:$M$102,9,FALSE),VLOOKUP(A64,'Climate adaptation'!$E$2:$O$107,11,FALSE)),VLOOKUP(A64,Water!$E$2:$N$7,10,FALSE)),VLOOKUP(A64,'Circular economy'!$E$2:$N$22,10,FALSE)),VLOOKUP(A64,'Pollution prevention'!$E$2:$N$7,10,FALSE))</f>
        <v>The activity complies with the criteria set out in Appendix D to this Annex.</v>
      </c>
      <c r="C64" s="47" t="str">
        <f>_xlfn.XLOOKUP($B64,Bio!$D:$D,Bio!E:E,"N/A",0,1)</f>
        <v>A atividade cumpre os critérios estabelecidos no Apêndice D deste Anexo. Regulamento 2021/2139 (https://eur-lex.europa.eu/legal-content/PT/TXT/?uri=CELEX:32021R2139), p. 144</v>
      </c>
      <c r="D64" s="47">
        <f>_xlfn.XLOOKUP($B64,Bio!$D:$D,Bio!F:F,"N/A",0,1)</f>
        <v>0</v>
      </c>
      <c r="E64" s="47">
        <f>_xlfn.XLOOKUP($B64,Bio!$D:$D,Bio!G:G,"N/A",0,1)</f>
        <v>0</v>
      </c>
      <c r="F64" s="47">
        <f>_xlfn.XLOOKUP($B64,Bio!$D:$D,Bio!H:H,"N/A",0,1)</f>
        <v>0</v>
      </c>
      <c r="G64" s="47">
        <f>_xlfn.XLOOKUP($B64,Bio!$D:$D,Bio!I:I,"N/A",0,1)</f>
        <v>0</v>
      </c>
      <c r="H64" s="47">
        <f>_xlfn.XLOOKUP($B64,Bio!$D:$D,Bio!J:J,"N/A",0,1)</f>
        <v>0</v>
      </c>
    </row>
    <row r="65" spans="1:8" ht="48">
      <c r="A65" s="47" t="s">
        <v>4059</v>
      </c>
      <c r="B65" s="47" t="str">
        <f>IFERROR(IFERROR(IFERROR(IFERROR(VLOOKUP(A65,'Climate mitigation'!$E$2:$M$102,9,FALSE),VLOOKUP(A65,'Climate adaptation'!$E$2:$O$107,11,FALSE)),VLOOKUP(A65,Water!$E$2:$N$7,10,FALSE)),VLOOKUP(A65,'Circular economy'!$E$2:$N$22,10,FALSE)),VLOOKUP(A65,'Pollution prevention'!$E$2:$N$7,10,FALSE))</f>
        <v>The activity complies with the criteria set out in Appendix D to this Annex.</v>
      </c>
      <c r="C65" s="47" t="str">
        <f>_xlfn.XLOOKUP($B65,Bio!$D:$D,Bio!E:E,"N/A",0,1)</f>
        <v>A atividade cumpre os critérios estabelecidos no Apêndice D deste Anexo. Regulamento 2021/2139 (https://eur-lex.europa.eu/legal-content/PT/TXT/?uri=CELEX:32021R2139), p. 144</v>
      </c>
      <c r="D65" s="47">
        <f>_xlfn.XLOOKUP($B65,Bio!$D:$D,Bio!F:F,"N/A",0,1)</f>
        <v>0</v>
      </c>
      <c r="E65" s="47">
        <f>_xlfn.XLOOKUP($B65,Bio!$D:$D,Bio!G:G,"N/A",0,1)</f>
        <v>0</v>
      </c>
      <c r="F65" s="47">
        <f>_xlfn.XLOOKUP($B65,Bio!$D:$D,Bio!H:H,"N/A",0,1)</f>
        <v>0</v>
      </c>
      <c r="G65" s="47">
        <f>_xlfn.XLOOKUP($B65,Bio!$D:$D,Bio!I:I,"N/A",0,1)</f>
        <v>0</v>
      </c>
      <c r="H65" s="47">
        <f>_xlfn.XLOOKUP($B65,Bio!$D:$D,Bio!J:J,"N/A",0,1)</f>
        <v>0</v>
      </c>
    </row>
    <row r="66" spans="1:8" ht="48">
      <c r="A66" s="47" t="s">
        <v>4060</v>
      </c>
      <c r="B66" s="47" t="str">
        <f>IFERROR(IFERROR(IFERROR(IFERROR(VLOOKUP(A66,'Climate mitigation'!$E$2:$M$102,9,FALSE),VLOOKUP(A66,'Climate adaptation'!$E$2:$O$107,11,FALSE)),VLOOKUP(A66,Water!$E$2:$N$7,10,FALSE)),VLOOKUP(A66,'Circular economy'!$E$2:$N$22,10,FALSE)),VLOOKUP(A66,'Pollution prevention'!$E$2:$N$7,10,FALSE))</f>
        <v>The activity complies with the criteria set out in Appendix D to this Annex.</v>
      </c>
      <c r="C66" s="47" t="str">
        <f>_xlfn.XLOOKUP($B66,Bio!$D:$D,Bio!E:E,"N/A",0,1)</f>
        <v>A atividade cumpre os critérios estabelecidos no Apêndice D deste Anexo. Regulamento 2021/2139 (https://eur-lex.europa.eu/legal-content/PT/TXT/?uri=CELEX:32021R2139), p. 144</v>
      </c>
      <c r="D66" s="47">
        <f>_xlfn.XLOOKUP($B66,Bio!$D:$D,Bio!F:F,"N/A",0,1)</f>
        <v>0</v>
      </c>
      <c r="E66" s="47">
        <f>_xlfn.XLOOKUP($B66,Bio!$D:$D,Bio!G:G,"N/A",0,1)</f>
        <v>0</v>
      </c>
      <c r="F66" s="47">
        <f>_xlfn.XLOOKUP($B66,Bio!$D:$D,Bio!H:H,"N/A",0,1)</f>
        <v>0</v>
      </c>
      <c r="G66" s="47">
        <f>_xlfn.XLOOKUP($B66,Bio!$D:$D,Bio!I:I,"N/A",0,1)</f>
        <v>0</v>
      </c>
      <c r="H66" s="47">
        <f>_xlfn.XLOOKUP($B66,Bio!$D:$D,Bio!J:J,"N/A",0,1)</f>
        <v>0</v>
      </c>
    </row>
    <row r="67" spans="1:8" ht="48">
      <c r="A67" s="47" t="s">
        <v>4061</v>
      </c>
      <c r="B67" s="47" t="str">
        <f>IFERROR(IFERROR(IFERROR(IFERROR(VLOOKUP(A67,'Climate mitigation'!$E$2:$M$102,9,FALSE),VLOOKUP(A67,'Climate adaptation'!$E$2:$O$107,11,FALSE)),VLOOKUP(A67,Water!$E$2:$N$7,10,FALSE)),VLOOKUP(A67,'Circular economy'!$E$2:$N$22,10,FALSE)),VLOOKUP(A67,'Pollution prevention'!$E$2:$N$7,10,FALSE))</f>
        <v>The activity complies with the criteria set out in Appendix D to this Annex.</v>
      </c>
      <c r="C67" s="47" t="str">
        <f>_xlfn.XLOOKUP($B67,Bio!$D:$D,Bio!E:E,"N/A",0,1)</f>
        <v>A atividade cumpre os critérios estabelecidos no Apêndice D deste Anexo. Regulamento 2021/2139 (https://eur-lex.europa.eu/legal-content/PT/TXT/?uri=CELEX:32021R2139), p. 144</v>
      </c>
      <c r="D67" s="47">
        <f>_xlfn.XLOOKUP($B67,Bio!$D:$D,Bio!F:F,"N/A",0,1)</f>
        <v>0</v>
      </c>
      <c r="E67" s="47">
        <f>_xlfn.XLOOKUP($B67,Bio!$D:$D,Bio!G:G,"N/A",0,1)</f>
        <v>0</v>
      </c>
      <c r="F67" s="47">
        <f>_xlfn.XLOOKUP($B67,Bio!$D:$D,Bio!H:H,"N/A",0,1)</f>
        <v>0</v>
      </c>
      <c r="G67" s="47">
        <f>_xlfn.XLOOKUP($B67,Bio!$D:$D,Bio!I:I,"N/A",0,1)</f>
        <v>0</v>
      </c>
      <c r="H67" s="47">
        <f>_xlfn.XLOOKUP($B67,Bio!$D:$D,Bio!J:J,"N/A",0,1)</f>
        <v>0</v>
      </c>
    </row>
    <row r="68" spans="1:8" ht="60">
      <c r="A68" s="47" t="s">
        <v>4062</v>
      </c>
      <c r="B68" s="47" t="str">
        <f>IFERROR(IFERROR(IFERROR(IFERROR(VLOOKUP(A68,'Climate mitigation'!$E$2:$M$102,9,FALSE),VLOOKUP(A68,'Climate adaptation'!$E$2:$O$107,11,FALSE)),VLOOKUP(A68,Water!$E$2:$N$7,10,FALSE)),VLOOKUP(A68,'Circular economy'!$E$2:$N$22,10,FALSE)),VLOOKUP(A68,'Pollution prevention'!$E$2:$N$7,10,FALSE))</f>
        <v>The activity complies with the criteria set out in Appendix D to this Annex.</v>
      </c>
      <c r="C68" s="47" t="str">
        <f>_xlfn.XLOOKUP($B68,Bio!$D:$D,Bio!E:E,"N/A",0,1)</f>
        <v>A atividade cumpre os critérios estabelecidos no Apêndice D deste Anexo. Regulamento 2021/2139 (https://eur-lex.europa.eu/legal-content/PT/TXT/?uri=CELEX:32021R2139), p. 144</v>
      </c>
      <c r="D68" s="47">
        <f>_xlfn.XLOOKUP($B68,Bio!$D:$D,Bio!F:F,"N/A",0,1)</f>
        <v>0</v>
      </c>
      <c r="E68" s="47">
        <f>_xlfn.XLOOKUP($B68,Bio!$D:$D,Bio!G:G,"N/A",0,1)</f>
        <v>0</v>
      </c>
      <c r="F68" s="47">
        <f>_xlfn.XLOOKUP($B68,Bio!$D:$D,Bio!H:H,"N/A",0,1)</f>
        <v>0</v>
      </c>
      <c r="G68" s="47">
        <f>_xlfn.XLOOKUP($B68,Bio!$D:$D,Bio!I:I,"N/A",0,1)</f>
        <v>0</v>
      </c>
      <c r="H68" s="47">
        <f>_xlfn.XLOOKUP($B68,Bio!$D:$D,Bio!J:J,"N/A",0,1)</f>
        <v>0</v>
      </c>
    </row>
    <row r="69" spans="1:8" ht="132">
      <c r="A69" s="47" t="s">
        <v>4071</v>
      </c>
      <c r="B69" s="47" t="str">
        <f>IFERROR(IFERROR(IFERROR(IFERROR(VLOOKUP(A69,'Climate mitigation'!$E$2:$M$102,9,FALSE),VLOOKUP(A69,'Climate adaptation'!$E$2:$O$107,11,FALSE)),VLOOKUP(A69,Water!$E$2:$N$7,10,FALSE)),VLOOKUP(A69,'Circular economy'!$E$2:$N$22,10,FALSE)),VLOOKUP(A69,'Pollution prevention'!$E$2:$N$7,10,FALSE))</f>
        <v>Releases of ballast water containing non-indigenous species are prevented in line with the International Convention for the Control and Management of Ships' Ballast Water and Sediments (BWM). Measures are in place to prevent the introduction of non-indigenous species by biofouling of hull and niche areas of ships taking into account the IMO Biofouling Guidelines(302)IMO Guidelines for the control and management of ships' biofouling to minimize the transfer of invasive aquatic species, resolution MEPC.207(62).. Noise and vibrations are limited by using noise reducing propellers, hull design or on-board machinery in line with the guidance given in the IMO Guidelines for the Reduction of Underwater Noise(303)IMO Guidelines for the Reduction of Underwater Noise from Commercial Shipping to Address Adverse Impacts on Marine Life, (MEPC.1/Circ.833).. In the Union, the activity does not hamper the achievement of good environmental status, as set out in Directive 2008/56/EC, requiring that the appropriate measures are taken to prevent or mitigate impacts in relation to that Directive’s Descriptors 1 (biodiversity), 2 (non-indigenous species), 6 (seabed integrity), 8 (contaminants), 10 (marine litter), 11 (Noise/Energy) and as set out in Commission Decision (EU) 2017/848 in relation to the relevant criteria and methodological standards for those descriptors, as applicable.</v>
      </c>
      <c r="C69" s="47" t="str">
        <f>_xlfn.XLOOKUP($B69,Bio!$D:$D,Bio!E:E,"N/A",0,1)</f>
        <v>As descargas de águas de lastro contendo espécies não-indígenas são prevenidas, em conformidade com a Convenção Internacional para o Controlo e Gestão das Águas de Lastro e Sedimentos dos Navios (BWM)</v>
      </c>
      <c r="D69" s="47" t="str">
        <f>_xlfn.XLOOKUP($B69,Bio!$D:$D,Bio!F:F,"N/A",0,1)</f>
        <v>Estão implementadas medidas para prevenir a introdução de espécies não-indígenas através do bioincrustamento do casco e de áreas de nicho dos navios, tendo em conta as Orientações da IMO sobre Bioincrustamento (IMO Guidelines for the control and management of ships' biofouling to minimize the transfer of invasive aquatic species, resolução MEPC.207(62)).</v>
      </c>
      <c r="E69" s="47" t="str">
        <f>_xlfn.XLOOKUP($B69,Bio!$D:$D,Bio!G:G,"N/A",0,1)</f>
        <v>O ruído e as vibrações são limitados através da utilização de hélices redutoras de ruído, do desenho do casco ou de maquinaria a bordo, em conformidade com as Orientações da IMO para a Redução do Ruído Subaquático (IMO Guidelines for the Reduction of Underwater Noise from Commercial Shipping to Address Adverse Impacts on Marine Life, MEPC.1/Circ.833).</v>
      </c>
      <c r="F69" s="47" t="str">
        <f>_xlfn.XLOOKUP($B69,Bio!$D:$D,Bio!H:H,"N/A",0,1)</f>
        <v>Na União Europeia, a atividade não compromete a consecução de um bom estado ambiental, conforme definido na Diretiva 2008/56/CE, sendo adotadas as medidas apropriadas para prevenir ou mitigar impactos relativamente aos Descritores 1 (biodiversidade), 2 (espécies não-indígenas), 6 (integridade do fundo marinho), 8 (contaminantes), 10 (lixo marinho) e 11 (Ruído/Energia), conforme estabelecido na Decisão da Comissão (UE) 2017/848 relativamente aos critérios e normas metodológicas aplicáveis a esses descritores.</v>
      </c>
      <c r="G69" s="47">
        <f>_xlfn.XLOOKUP($B69,Bio!$D:$D,Bio!I:I,"N/A",0,1)</f>
        <v>0</v>
      </c>
      <c r="H69" s="47">
        <f>_xlfn.XLOOKUP($B69,Bio!$D:$D,Bio!J:J,"N/A",0,1)</f>
        <v>0</v>
      </c>
    </row>
    <row r="70" spans="1:8" ht="144">
      <c r="A70" s="47" t="s">
        <v>4072</v>
      </c>
      <c r="B70" s="47" t="str">
        <f>IFERROR(IFERROR(IFERROR(IFERROR(VLOOKUP(A70,'Climate mitigation'!$E$2:$M$102,9,FALSE),VLOOKUP(A70,'Climate adaptation'!$E$2:$O$107,11,FALSE)),VLOOKUP(A70,Water!$E$2:$N$7,10,FALSE)),VLOOKUP(A70,'Circular economy'!$E$2:$N$22,10,FALSE)),VLOOKUP(A70,'Pollution prevention'!$E$2:$N$7,10,FALSE))</f>
        <v>Releases of ballast water containing non-indigenous species are prevented in line with the International Convention for the Control and Management of Ships' Ballast Water and Sediments (BWM). Measures are in place to prevent the introduction of non-indigenous species by biofouling of hull and niche areas of ships taking into account the IMO Biofouling Guidelines(315)IMO Guidelines for the control and management of ships' biofouling to minimize the transfer of invasive aquatic species resolution MEPC.207(62).. Noise and vibrations are limited by using noise reducing propellers, hull design or on-board machinery in line with the guidance given in the IMO Guidelines for the Reduction of Underwater Noise(316)IMO Guidelines for the Reduction of Underwater Noise from Commercial Shipping to Address Adverse Impacts on Marine Life, (MEPC.1/Circ.833).. In the Union, the activity does not hamper the achievement of good environmental status, as set out in Directive 2008/56/EC, requiring that the appropriate measures are taken to prevent or mitigate impacts in relation to that Directive’s Descriptors 1 (biodiversity), 2 (non-indigenous species), 6 (seabed integrity), 8 (contaminants), 10 (marine litter), 11 (Noise/Energy) and as set out in Decision (EU) 2017/848 in relation to the relevant criteria and methodological standards for those descriptors, as applicable.</v>
      </c>
      <c r="C70" s="47" t="str">
        <f>_xlfn.XLOOKUP($B70,Bio!$D:$D,Bio!E:E,"N/A",0,1)</f>
        <v>As descargas de água de lastro contendo espécies não-indígenas são prevenidas em conformidade com a Convenção Internacional para o Controlo e Gestão da Água de Lastro e Sedimentos dos Navios (BWM)</v>
      </c>
      <c r="D70" s="47" t="str">
        <f>_xlfn.XLOOKUP($B70,Bio!$D:$D,Bio!F:F,"N/A",0,1)</f>
        <v>Estão implementadas medidas para impedir a introdução de espécies não-indígenas através do bioincrustamento do casco e das zonas de nicho dos navios, tendo em consideração as Orientações da IMO sobre Bioincrustamento (IMO Guidelines for the control and management of ships' biofouling to minimize the transfer of invasive aquatic species, resolução MEPC.207(62)).</v>
      </c>
      <c r="E70" s="47" t="str">
        <f>_xlfn.XLOOKUP($B70,Bio!$D:$D,Bio!G:G,"N/A",0,1)</f>
        <v>O ruído e as vibrações são minimizados mediante a utilização de hélices redutoras de ruído, conceção do casco ou maquinaria a bordo, em conformidade com as orientações constantes das IMO Guidelines for the Reduction of Underwater Noise from Commercial Shipping to Address Adverse Impacts on Marine Life (MEPC.1/Circ.833)</v>
      </c>
      <c r="F70" s="47" t="str">
        <f>_xlfn.XLOOKUP($B70,Bio!$D:$D,Bio!H:H,"N/A",0,1)</f>
        <v>No âmbito da União Europeia, a atividade não compromete a consecução do bom estado ambiental, conforme estabelecido na Diretiva 2008/56/CE, exigindo que sejam adotadas as medidas adequadas para prevenir ou mitigar impactos relativamente aos Descritores 1 (biodiversidade), 2 (espécies não-indígenas), 6 (integridade do fundo marinho), 8 (contaminantes), 10 (lixo marinho) e 11 (ruído/energia), conforme estabelecido na Decisão (UE) 2017/848 relativamente aos critérios e normas metodológicas pertinentes para esses descritores, quando aplicável.</v>
      </c>
      <c r="G70" s="47">
        <f>_xlfn.XLOOKUP($B70,Bio!$D:$D,Bio!I:I,"N/A",0,1)</f>
        <v>0</v>
      </c>
      <c r="H70" s="47">
        <f>_xlfn.XLOOKUP($B70,Bio!$D:$D,Bio!J:J,"N/A",0,1)</f>
        <v>0</v>
      </c>
    </row>
    <row r="71" spans="1:8" ht="144">
      <c r="A71" s="47" t="s">
        <v>4073</v>
      </c>
      <c r="B71" s="47" t="str">
        <f>IFERROR(IFERROR(IFERROR(IFERROR(VLOOKUP(A71,'Climate mitigation'!$E$2:$M$102,9,FALSE),VLOOKUP(A71,'Climate adaptation'!$E$2:$O$107,11,FALSE)),VLOOKUP(A71,Water!$E$2:$N$7,10,FALSE)),VLOOKUP(A71,'Circular economy'!$E$2:$N$22,10,FALSE)),VLOOKUP(A71,'Pollution prevention'!$E$2:$N$7,10,FALSE))</f>
        <v>Releases of ballast water containing non-indigenous species are prevented in line with the International Convention for the Control and Management of Ships' Ballast Water and Sediments (BWM). Measures are in place to prevent the introduction of non-indigenous species by biofouling of hull and niche areas of ships taking into account the IMO Biofouling Guidelines(322)IMO Guidelines for the control and management of ships' biofouling to minimize the transfer of invasive aquatic species resolution MEPC.207(62).. Noise and vibrations are limited by using noise reducing propellers, hull design or on-board machinery in line with the guidance given in the IMO Guidelines for the Reduction of Underwater Noise(323)IMO Guidelines for the Reduction of Underwater Noise from Commercial Shipping to Address Adverse Impacts on Marine Life, (MEPC.1/Circ.833).. In the Union, the activity does not hamper the achievement of good environmental status, as set out in Directive 2008/56/EC, requiring that the appropriate measures are taken to prevent or mitigate impacts in relation to that Directive’s Descriptors 1 (biodiversity), 2 (non-indigenous species), 6 (seabed integrity), 8 (contaminants), 10 (marine litter), 11 (Noise/Energy) and as set out in Decision (EU) 2017/848 in relation to the relevant criteria and methodological standards for those descriptors, as applicable.</v>
      </c>
      <c r="C71" s="47" t="str">
        <f>_xlfn.XLOOKUP($B71,Bio!$D:$D,Bio!E:E,"N/A",0,1)</f>
        <v>As descargas de água de lastro contendo espécies não-indígenas são prevenidas em conformidade com a Convenção Internacional para o Controlo e Gestão da Água de Lastro e Sedimentos dos Navios (BWM).</v>
      </c>
      <c r="D71" s="47" t="str">
        <f>_xlfn.XLOOKUP($B71,Bio!$D:$D,Bio!F:F,"N/A",0,1)</f>
        <v>Estão implementadas medidas para evitar a introdução de espécies não-indígenas através do bioincrustamento do casco e das zonas de nicho dos navios, tendo em consideração as Orientações da IMO sobre Bioincrustamento (IMO Guidelines for the control and management of ships' biofouling to minimize the transfer of invasive aquatic species, resolução MEPC.207(62)).</v>
      </c>
      <c r="E71" s="47" t="str">
        <f>_xlfn.XLOOKUP($B71,Bio!$D:$D,Bio!G:G,"N/A",0,1)</f>
        <v>O ruído e as vibrações são limitados através da utilização de hélices redutoras de ruído, conceção do casco ou maquinaria a bordo, em conformidade com as orientações constantes das IMO Guidelines for the Reduction of Underwater Noise from Commercial Shipping to Address Adverse Impacts on Marine Life (MEPC.1/Circ.833)</v>
      </c>
      <c r="F71" s="47" t="str">
        <f>_xlfn.XLOOKUP($B71,Bio!$D:$D,Bio!H:H,"N/A",0,1)</f>
        <v>No âmbito da União Europeia, a atividade não compromete a consecução do bom estado ambiental, conforme estabelecido na Diretiva 2008/56/CE, exigindo que sejam tomadas as medidas adequadas para prevenir ou mitigar os impactos relativamente aos Descritores 1 (biodiversidade), 2 (espécies não-indígenas), 6 (integridade do fundo marinho), 8 (contaminantes), 10 (lixo marinho) e 11 (ruído/energia), conforme estabelecido na Decisão (UE) 2017/848 relativamente aos critérios e normas metodológicas pertinentes para esses descritores, quando aplicável.</v>
      </c>
      <c r="G71" s="47">
        <f>_xlfn.XLOOKUP($B71,Bio!$D:$D,Bio!I:I,"N/A",0,1)</f>
        <v>0</v>
      </c>
      <c r="H71" s="47">
        <f>_xlfn.XLOOKUP($B71,Bio!$D:$D,Bio!J:J,"N/A",0,1)</f>
        <v>0</v>
      </c>
    </row>
    <row r="72" spans="1:8" ht="60">
      <c r="A72" s="47" t="s">
        <v>4074</v>
      </c>
      <c r="B72" s="47" t="str">
        <f>IFERROR(IFERROR(IFERROR(IFERROR(VLOOKUP(A72,'Climate mitigation'!$E$2:$M$102,9,FALSE),VLOOKUP(A72,'Climate adaptation'!$E$2:$O$107,11,FALSE)),VLOOKUP(A72,Water!$E$2:$N$7,10,FALSE)),VLOOKUP(A72,'Circular economy'!$E$2:$N$22,10,FALSE)),VLOOKUP(A72,'Pollution prevention'!$E$2:$N$7,10,FALSE))</f>
        <v>The activity complies with the criteria set out in Appendix D to this Annex.</v>
      </c>
      <c r="C72" s="47" t="str">
        <f>_xlfn.XLOOKUP($B72,Bio!$D:$D,Bio!E:E,"N/A",0,1)</f>
        <v>A atividade cumpre os critérios estabelecidos no Apêndice D deste Anexo. Regulamento 2021/2139 (https://eur-lex.europa.eu/legal-content/PT/TXT/?uri=CELEX:32021R2139), p. 144</v>
      </c>
      <c r="D72" s="47">
        <f>_xlfn.XLOOKUP($B72,Bio!$D:$D,Bio!F:F,"N/A",0,1)</f>
        <v>0</v>
      </c>
      <c r="E72" s="47">
        <f>_xlfn.XLOOKUP($B72,Bio!$D:$D,Bio!G:G,"N/A",0,1)</f>
        <v>0</v>
      </c>
      <c r="F72" s="47">
        <f>_xlfn.XLOOKUP($B72,Bio!$D:$D,Bio!H:H,"N/A",0,1)</f>
        <v>0</v>
      </c>
      <c r="G72" s="47">
        <f>_xlfn.XLOOKUP($B72,Bio!$D:$D,Bio!I:I,"N/A",0,1)</f>
        <v>0</v>
      </c>
      <c r="H72" s="47">
        <f>_xlfn.XLOOKUP($B72,Bio!$D:$D,Bio!J:J,"N/A",0,1)</f>
        <v>0</v>
      </c>
    </row>
    <row r="73" spans="1:8" ht="394">
      <c r="A73" s="47" t="s">
        <v>4075</v>
      </c>
      <c r="B73" s="47" t="str">
        <f>IFERROR(IFERROR(IFERROR(IFERROR(VLOOKUP(A73,'Climate mitigation'!$E$2:$M$102,9,FALSE),VLOOKUP(A73,'Climate adaptation'!$E$2:$O$107,11,FALSE)),VLOOKUP(A73,Water!$E$2:$N$7,10,FALSE)),VLOOKUP(A73,'Circular economy'!$E$2:$N$22,10,FALSE)),VLOOKUP(A73,'Pollution prevention'!$E$2:$N$7,10,FALSE))</f>
        <v>The activity complies with the criteria set out in Appendix D to this Annex. In addition, the following is to be ensured: in the Union, in relation with Natura 2000 sites: the activity does not have significant effects on Natura 2000 sites in view of their conservation objectives on the basis of an appropriate assessment carried out in accordance with Article 6(3) of Council Directive 92/43/EEC(333)Council Directive 92/43/EEC of 21 May 1992 on the conservation of natural habitats and of wild fauna and flora (OJ L 206, 22.7.1992, p. 7).; in the Union, in any area: the activity is not detrimental to the recovery or maintenance of the populations of species protected under Directive 92/43/EEC and Directive 2009/147/EC of the European Parliament and of the Council(334)Directive 2009/147/EC of the European Parliament and of the Council of 30 November 2009 on the conservation of wild birds (Codified version) (OJ L 20, 26.1.2010, p. 7). at a favourable conservation status. The activity is also not detrimental to the recovery or maintenance of the habitat types concerned and protected under Directive 92/43/EEC at a favourable conservation status. outside of the Union, activities are conducted in accordance with applicable law related to the conservation of habitats and species.</v>
      </c>
      <c r="C73" s="47" t="str">
        <f>_xlfn.XLOOKUP($B73,Bio!$D:$D,Bio!E:E,"N/A",0,1)</f>
        <v>A atividade cumpre os critérios estabelecidos no Apêndice D deste Anexo. Regulamento 2021/2139 (https://eur-lex.europa.eu/legal-content/PT/TXT/?uri=CELEX:32021R2139), p. 144</v>
      </c>
      <c r="D73" s="47" t="str">
        <f>_xlfn.XLOOKUP($B73,Bio!$D:$D,Bio!F:F,"N/A",0,1)</f>
        <v>Deve ser assegurado o seguinte:
No território da União Europeia, relativamente aos sítios da Rede Natura 2000:
A atividade não pode ter efeitos significativos sobre os sítios Natura 2000, tendo em vista os seus objetivos de conservação, com base numa avaliação de incidências ambientais adequada realizada em conformidade com o Artigo 6.º, n.º 3, da Diretiva 92/43/CEE do Conselho, de 21 de maio de 1992, relativa à conservação dos habitats naturais e da fauna e flora selvagens.
No território da União Europeia, em qualquer área:
A atividade não pode ser prejudicial à recuperação ou manutenção, em estado de conservação favorável, das populações de espécies protegidas ao abrigo da Diretiva 92/43/CEE e da Diretiva 2009/147/CE do Parlamento Europeu e do Conselho, de 30 de novembro de 2009, relativa à conservação das aves selvagens.
A atividade também não pode ser prejudicial à recuperação ou manutenção, em estado de conservação favorável, dos tipos de habitat protegidos ao abrigo da Diretiva 92/43/CEE.
Fora da União Europeia:
As atividades são conduzidas em conformidade com a legislação aplicável relativa à conservação de habitats e espécies.</v>
      </c>
      <c r="E73" s="47">
        <f>_xlfn.XLOOKUP($B73,Bio!$D:$D,Bio!G:G,"N/A",0,1)</f>
        <v>0</v>
      </c>
      <c r="F73" s="47">
        <f>_xlfn.XLOOKUP($B73,Bio!$D:$D,Bio!H:H,"N/A",0,1)</f>
        <v>0</v>
      </c>
      <c r="G73" s="47">
        <f>_xlfn.XLOOKUP($B73,Bio!$D:$D,Bio!I:I,"N/A",0,1)</f>
        <v>0</v>
      </c>
      <c r="H73" s="47">
        <f>_xlfn.XLOOKUP($B73,Bio!$D:$D,Bio!J:J,"N/A",0,1)</f>
        <v>0</v>
      </c>
    </row>
    <row r="74" spans="1:8" ht="84">
      <c r="A74" s="47" t="s">
        <v>4076</v>
      </c>
      <c r="B74" s="47" t="str">
        <f>IFERROR(IFERROR(IFERROR(IFERROR(VLOOKUP(A74,'Climate mitigation'!$E$2:$M$102,9,FALSE),VLOOKUP(A74,'Climate adaptation'!$E$2:$O$107,11,FALSE)),VLOOKUP(A74,Water!$E$2:$N$7,10,FALSE)),VLOOKUP(A74,'Circular economy'!$E$2:$N$22,10,FALSE)),VLOOKUP(A74,'Pollution prevention'!$E$2:$N$7,10,FALSE))</f>
        <v>The activity complies with the criteria set out in Appendix D to this Annex. Where relevant, maintenance of vegetation along road transport infrastructure ensures that invasive species do not spread. Mitigation measures have been implemented to avoid wildlife collisions.</v>
      </c>
      <c r="C74" s="47" t="str">
        <f>_xlfn.XLOOKUP($B74,Bio!$D:$D,Bio!E:E,"N/A",0,1)</f>
        <v>A atividade cumpre os critérios estabelecidos no Apêndice D deste Anexo. Regulamento 2021/2139 (https://eur-lex.europa.eu/legal-content/PT/TXT/?uri=CELEX:32021R2139), p. 144</v>
      </c>
      <c r="D74" s="47" t="str">
        <f>_xlfn.XLOOKUP($B74,Bio!$D:$D,Bio!F:F,"N/A",0,1)</f>
        <v>Quando relevante, a manutenção da vegetação ao longo da infraestrutura de transporte rodoviário garante que não ocorra a propagação de espécies invasoras.</v>
      </c>
      <c r="E74" s="47" t="str">
        <f>_xlfn.XLOOKUP($B74,Bio!$D:$D,Bio!G:G,"N/A",0,1)</f>
        <v>Foram implementadas medidas de mitigação para evitar colisões com a vida selvagem.</v>
      </c>
      <c r="F74" s="47">
        <f>_xlfn.XLOOKUP($B74,Bio!$D:$D,Bio!H:H,"N/A",0,1)</f>
        <v>0</v>
      </c>
      <c r="G74" s="47">
        <f>_xlfn.XLOOKUP($B74,Bio!$D:$D,Bio!I:I,"N/A",0,1)</f>
        <v>0</v>
      </c>
      <c r="H74" s="47">
        <f>_xlfn.XLOOKUP($B74,Bio!$D:$D,Bio!J:J,"N/A",0,1)</f>
        <v>0</v>
      </c>
    </row>
    <row r="75" spans="1:8" ht="317">
      <c r="A75" s="47" t="s">
        <v>4077</v>
      </c>
      <c r="B75" s="47" t="str">
        <f>IFERROR(IFERROR(IFERROR(IFERROR(VLOOKUP(A75,'Climate mitigation'!$E$2:$M$102,9,FALSE),VLOOKUP(A75,'Climate adaptation'!$E$2:$O$107,11,FALSE)),VLOOKUP(A75,Water!$E$2:$N$7,10,FALSE)),VLOOKUP(A75,'Circular economy'!$E$2:$N$22,10,FALSE)),VLOOKUP(A75,'Pollution prevention'!$E$2:$N$7,10,FALSE))</f>
        <v>An Environmental Impact Assessment (EIA) or a screening(337)The procedure through which the competent authority determines whether projects listed in Annex II to Directive 2011/92/EU is to be made subject to an environmental impact assessment (as referred to in Article 4(2) of that Directive). has been completed in accordance with Directive 2011/92/EU(338)For activities in third countries, in accordance with equivalent applicable national law or international standards requiring the completion of an EIA or screening, for example, IFC Performance Standard 1: Assessment and Management of Environmental and Social Risks.. Where an EIA has been carried out, the required mitigation and compensation measures for protecting the environment are implemented. The activity does not have significant effects on protected areas (UNESCO World Heritage sites, Key Biodiversity Areas, as well as other protected areas than Natura 2000 sites), and protected species based on an assessment of its impact that takes into account the best available knowledge(339)For activities located in third countries, in accordance with equivalent applicable national law or international standards, that aim at the conservation of natural habitats, wild fauna and wild flora, and that require to carry out (1) a screening procedure to determine whether, for a given activity, an appropriate assessment of the possible impacts on protected habitats and species is needed; (2) such an appropriate assessment where the screening determines that it is needed, for example IFC Performance Standard 6: Biodiversity Conservation and Sustainable Management of Living Natural Resources.. In addition, the following is to be ensured: in the Union, in relation with Natura 2000 sites: the activity does not have significant effects on Natura 2000 sites in view of their conservation objectives on the basis of an appropriate assessment carried out in accordance with Article 6(3) of Council Directive 92/43/EEC; in the Union, in any area: the activity is not detrimental to the recovery or maintenance of the populations of species protected under Directive 92/43/EEC and Directive 2009/147/EC at a favourable conservation status. The activity is also not detrimental to the recovery or maintenance of the habitat types concerned and protected under Directive 92/43/EEC at a favourable conservation status; in the Union, the introduction of invasive alien species is prevented, or their spread is managed in accordance with Regulation (EU) No 1143/2014 of the European Parliament and of the Council(340)Regulation (EU) No 1143/2014 of the European Parliament and of the Council of 22 October 2014 on the prevention and management of the introduction and spread of invasive alien species (OJ L 317, 4.11.2014, p. 35).; outside of the Union, activities are conducted in accordance with applicable law related to the conservation of habitats, species and the management of invasive alien species.</v>
      </c>
      <c r="C75" s="47" t="str">
        <f>_xlfn.XLOOKUP($B75,Bio!$D:$D,Bio!E:E,"N/A",0,1)</f>
        <v>Uma Avaliação de Impacte Ambiental (AIA) ou um procedimento de triagem(337) — o processo através do qual a autoridade competente determina se os projetos listados no Anexo II da Diretiva 2011/92/UE devem ser sujeitos a uma avaliação de impacte ambiental (conforme referido no Artigo 4.º, n.º 2 dessa Diretiva) — foi concluído em conformidade com a Diretiva 2011/92/UE(338).</v>
      </c>
      <c r="D75" s="47" t="str">
        <f>_xlfn.XLOOKUP($B75,Bio!$D:$D,Bio!F:F,"N/A",0,1)</f>
        <v>Para atividades em países terceiros, aplica-se a legislação nacional equivalente ou normas internacionais que exijam a realização de uma AIA ou triagem, como, por exemplo, a Norma de Desempenho 1 da IFC: Avaliação e Gestão de Riscos Ambientais e Sociais.</v>
      </c>
      <c r="E75" s="47" t="str">
        <f>_xlfn.XLOOKUP($B75,Bio!$D:$D,Bio!G:G,"N/A",0,1)</f>
        <v>Quando uma AIA foi realizada, são implementadas as medidas de mitigação e compensação necessárias para a proteção do ambiente.</v>
      </c>
      <c r="F75" s="47" t="str">
        <f>_xlfn.XLOOKUP($B75,Bio!$D:$D,Bio!H:H,"N/A",0,1)</f>
        <v>A atividade não produz efeitos significativos em áreas protegidas (como sítios do Património Mundial da UNESCO, Áreas-Chave de Biodiversidade, bem como outras áreas protegidas além dos sítios Natura 2000), nem afeta espécies protegidas, com base numa avaliação de impacte que tenha em consideração o melhor conhecimento disponível(339)</v>
      </c>
      <c r="G75" s="47" t="str">
        <f>_xlfn.XLOOKUP($B75,Bio!$D:$D,Bio!I:I,"N/A",0,1)</f>
        <v>Para atividades localizadas em países terceiros, aplica-se legislação nacional equivalente ou normas internacionais destinadas à conservação de habitats naturais, fauna e flora selvagens, que exijam: (1) um procedimento de triagem para determinar se é necessária uma avaliação apropriada dos possíveis impactos sobre habitats e espécies protegidas; (2) a realização dessa avaliação apropriada, quando determinada como necessária, como previsto, por exemplo, na Norma de Desempenho 6 da IFC: Conservação da Biodiversidade e Gestão Sustentável dos Recursos Naturais Vivos.</v>
      </c>
      <c r="H75" s="47" t="str">
        <f>_xlfn.XLOOKUP($B75,Bio!$D:$D,Bio!J:J,"N/A",0,1)</f>
        <v>Deve ser assegurado o seguinte:
Na União Europeia, em relação aos sítios Natura 2000: a atividade não tem efeitos significativos sobre esses sítios, tendo em vista os seus objetivos de conservação, com base numa avaliação apropriada realizada de acordo com o Artigo 6.º, n.º 3 da Diretiva 92/43/CEE do Conselho.
Na União Europeia, em qualquer área: a atividade não é prejudicial para a recuperação ou manutenção, em estado de conservação favorável, das populações de espécies protegidas ao abrigo da Diretiva 92/43/CEE e da Diretiva 2009/147/CE, nem para os tipos de habitats protegidos ao abrigo da Diretiva 92/43/CEE.
Na União Europeia: a introdução de espécies exóticas invasoras é prevenida, ou a sua disseminação é gerida em conformidade com o Regulamento (UE) n.º 1143/2014 do Parlamento Europeu e do Conselho(340).
Fora da União Europeia: as atividades são conduzidas em conformidade com a legislação aplicável relativa à conservação de habitats, espécies e à gestão de espécies exóticas invasoras.</v>
      </c>
    </row>
    <row r="76" spans="1:8" ht="48">
      <c r="A76" s="47" t="s">
        <v>4078</v>
      </c>
      <c r="B76" s="47" t="str">
        <f>IFERROR(IFERROR(IFERROR(IFERROR(VLOOKUP(A76,'Climate mitigation'!$E$2:$M$102,9,FALSE),VLOOKUP(A76,'Climate adaptation'!$E$2:$O$107,11,FALSE)),VLOOKUP(A76,Water!$E$2:$N$7,10,FALSE)),VLOOKUP(A76,'Circular economy'!$E$2:$N$22,10,FALSE)),VLOOKUP(A76,'Pollution prevention'!$E$2:$N$7,10,FALSE))</f>
        <v>The activity complies with the criteria set out in Appendix D to this Annex.</v>
      </c>
      <c r="C76" s="47" t="str">
        <f>_xlfn.XLOOKUP($B76,Bio!$D:$D,Bio!E:E,"N/A",0,1)</f>
        <v>A atividade cumpre os critérios estabelecidos no Apêndice D deste Anexo. Regulamento 2021/2139 (https://eur-lex.europa.eu/legal-content/PT/TXT/?uri=CELEX:32021R2139), p. 144</v>
      </c>
      <c r="D76" s="47">
        <f>_xlfn.XLOOKUP($B76,Bio!$D:$D,Bio!F:F,"N/A",0,1)</f>
        <v>0</v>
      </c>
      <c r="E76" s="47">
        <f>_xlfn.XLOOKUP($B76,Bio!$D:$D,Bio!G:G,"N/A",0,1)</f>
        <v>0</v>
      </c>
      <c r="F76" s="47">
        <f>_xlfn.XLOOKUP($B76,Bio!$D:$D,Bio!H:H,"N/A",0,1)</f>
        <v>0</v>
      </c>
      <c r="G76" s="47">
        <f>_xlfn.XLOOKUP($B76,Bio!$D:$D,Bio!I:I,"N/A",0,1)</f>
        <v>0</v>
      </c>
      <c r="H76" s="47">
        <f>_xlfn.XLOOKUP($B76,Bio!$D:$D,Bio!J:J,"N/A",0,1)</f>
        <v>0</v>
      </c>
    </row>
    <row r="77" spans="1:8" ht="383">
      <c r="A77" s="47" t="s">
        <v>4082</v>
      </c>
      <c r="B77" s="47" t="str">
        <f>IFERROR(IFERROR(IFERROR(IFERROR(VLOOKUP(A77,'Climate mitigation'!$E$2:$M$102,9,FALSE),VLOOKUP(A77,'Climate adaptation'!$E$2:$O$107,11,FALSE)),VLOOKUP(A77,Water!$E$2:$N$7,10,FALSE)),VLOOKUP(A77,'Circular economy'!$E$2:$N$22,10,FALSE)),VLOOKUP(A77,'Pollution prevention'!$E$2:$N$7,10,FALSE))</f>
        <v>The activity complies with the criteria set out in Appendix D to this Annex. The new construction is not built on one of the following: arable land and crop land with a moderate to high level of soil fertility and below ground biodiversity as referred to the EU LUCAS survey(361)JRC ESDCA, LUCAS: Land Use and Coverage Area frame Survey version of [adoption date]: https://esdac.jrc.ec.europa.eu/projects/lucas; greenfield land of recognised high biodiversity value and land that serves as habitat of endangered species (flora and fauna) listed on the European Red List(362)IUCN, The IUCN European Red List of Threatened Species (version of [adoption date]: https://www.iucn.org/regions/europe/our-work/biodiversity-conservation/european-red-list-threatened-species). or the IUCN Red List(363)IUCN, The IUCN Red List of Threatened Species (version of [adoption date]: https://www.iucnredlist.org).; land matching the definition of forest as set out in national law used in the national greenhouse gas inventory, or where not available, is in accordance with the FAO definition of forest(364)Land spanning more than 0,5 hectares with trees higher than five meters and a canopy cover of more than 10 %, or trees able to reach those thresholds in situ. It does not include land that is predominantly under agricultural or urban land use, FAO Global Resources Assessment 2020. Terms and definitions.(version of [adoption date]: http://www.fao.org/3/I8661EN/i8661en.pdf)..</v>
      </c>
      <c r="C77" s="47" t="str">
        <f>_xlfn.XLOOKUP($B77,Bio!$D:$D,Bio!E:E,"N/A",0,1)</f>
        <v>A atividade cumpre os critérios estabelecidos no Apêndice D deste Anexo. Regulamento 2021/2139 (https://eur-lex.europa.eu/legal-content/PT/TXT/?uri=CELEX:32021R2139), p. 144</v>
      </c>
      <c r="D77" s="47" t="str">
        <f>_xlfn.XLOOKUP($B77,Bio!$D:$D,Bio!F:F,"N/A",0,1)</f>
        <v>A nova construção não é edificada em nenhum dos seguintes terrenos:
Terras aráveis e terras de cultivo com nível médio a elevado de fertilidade do solo e biodiversidade subterrânea, conforme referido no inquérito LUCAS da UE(361)JRC ESDCA, LUCAS: Land Use and Coverage Area frame Survey. Versão de [data de adoção];
Terrenos verdes (“greenfield”) de reconhecido elevado valor de biodiversidade e terrenos que servem de habitat para espécies em perigo (flora e fauna) listadas na Lista Vermelha Europeia(362)IUCN, The IUCN European Red List of Threatened Species. Versão de [data de adoção]
 ou na Lista Vermelha da IUCN(363)IUCN, The IUCN Red List of Threatened Species. Versão de [data de adoção];
Terrenos que correspondam à definição de floresta estabelecida na legislação nacional utilizada no inventário nacional de gases com efeito de estufa, ou, quando não disponível, de acordo com a definição de floresta da FAO(364) — área com mais de 0,5 hectares, com árvores superiores a cinco metros e cobertura de copa superior a 10%, ou árvores que possam atingir esses limiares in situ. Não inclui terrenos predominantemente utilizados para agricultura ou ocupação urbana, FAO Global Resources Assessment 2020. Termos e definições. Versão de [data de adoção]
.</v>
      </c>
      <c r="E77" s="47">
        <f>_xlfn.XLOOKUP($B77,Bio!$D:$D,Bio!G:G,"N/A",0,1)</f>
        <v>0</v>
      </c>
      <c r="F77" s="47">
        <f>_xlfn.XLOOKUP($B77,Bio!$D:$D,Bio!H:H,"N/A",0,1)</f>
        <v>0</v>
      </c>
      <c r="G77" s="47">
        <f>_xlfn.XLOOKUP($B77,Bio!$D:$D,Bio!I:I,"N/A",0,1)</f>
        <v>0</v>
      </c>
      <c r="H77" s="47">
        <f>_xlfn.XLOOKUP($B77,Bio!$D:$D,Bio!J:J,"N/A",0,1)</f>
        <v>0</v>
      </c>
    </row>
    <row r="78" spans="1:8" ht="72">
      <c r="A78" s="47" t="s">
        <v>4091</v>
      </c>
      <c r="B78" s="47" t="str">
        <f>IFERROR(IFERROR(IFERROR(IFERROR(VLOOKUP(A78,'Climate mitigation'!$E$2:$M$102,9,FALSE),VLOOKUP(A78,'Climate adaptation'!$E$2:$O$107,11,FALSE)),VLOOKUP(A78,Water!$E$2:$N$7,10,FALSE)),VLOOKUP(A78,'Circular economy'!$E$2:$N$22,10,FALSE)),VLOOKUP(A78,'Pollution prevention'!$E$2:$N$7,10,FALSE))</f>
        <v>Any potential risks to the good condition or resilience of ecosystems or to the conservation status of habitats and species, including those of Union interest, from the researched technology, product or other solution are evaluated and addressed.</v>
      </c>
      <c r="C78" s="47" t="str">
        <f>_xlfn.XLOOKUP($B78,Bio!$D:$D,Bio!E:E,"N/A",0,1)</f>
        <v>Quaisquer riscos potenciais para o bom estado ou resiliência dos ecossistemas, ou para o estado de conservação de habitats e espécies, incluindo aqueles de interesse da União Europeia, provenientes da tecnologia, produto ou outra solução investigada, são avaliados e devidamente mitigados.</v>
      </c>
      <c r="D78" s="47">
        <f>_xlfn.XLOOKUP($B78,Bio!$D:$D,Bio!F:F,"N/A",0,1)</f>
        <v>0</v>
      </c>
      <c r="E78" s="47">
        <f>_xlfn.XLOOKUP($B78,Bio!$D:$D,Bio!G:G,"N/A",0,1)</f>
        <v>0</v>
      </c>
      <c r="F78" s="47">
        <f>_xlfn.XLOOKUP($B78,Bio!$D:$D,Bio!H:H,"N/A",0,1)</f>
        <v>0</v>
      </c>
      <c r="G78" s="47">
        <f>_xlfn.XLOOKUP($B78,Bio!$D:$D,Bio!I:I,"N/A",0,1)</f>
        <v>0</v>
      </c>
      <c r="H78" s="47">
        <f>_xlfn.XLOOKUP($B78,Bio!$D:$D,Bio!J:J,"N/A",0,1)</f>
        <v>0</v>
      </c>
    </row>
    <row r="79" spans="1:8" ht="72">
      <c r="A79" s="47" t="s">
        <v>4092</v>
      </c>
      <c r="B79" s="47" t="str">
        <f>IFERROR(IFERROR(IFERROR(IFERROR(VLOOKUP(A79,'Climate mitigation'!$E$2:$M$102,9,FALSE),VLOOKUP(A79,'Climate adaptation'!$E$2:$O$107,11,FALSE)),VLOOKUP(A79,Water!$E$2:$N$7,10,FALSE)),VLOOKUP(A79,'Circular economy'!$E$2:$N$22,10,FALSE)),VLOOKUP(A79,'Pollution prevention'!$E$2:$N$7,10,FALSE))</f>
        <v>Any potential risks to the good condition or resilience of ecosystems or to the conservation status of habitats and species, including those of Union interest, from the researched technology, product or other solution are evaluated and addressed.</v>
      </c>
      <c r="C79" s="47" t="str">
        <f>_xlfn.XLOOKUP($B79,Bio!$D:$D,Bio!E:E,"N/A",0,1)</f>
        <v>Quaisquer riscos potenciais para o bom estado ou resiliência dos ecossistemas, ou para o estado de conservação de habitats e espécies, incluindo aqueles de interesse da União Europeia, provenientes da tecnologia, produto ou outra solução investigada, são avaliados e devidamente mitigados.</v>
      </c>
      <c r="D79" s="47">
        <f>_xlfn.XLOOKUP($B79,Bio!$D:$D,Bio!F:F,"N/A",0,1)</f>
        <v>0</v>
      </c>
      <c r="E79" s="47">
        <f>_xlfn.XLOOKUP($B79,Bio!$D:$D,Bio!G:G,"N/A",0,1)</f>
        <v>0</v>
      </c>
      <c r="F79" s="47">
        <f>_xlfn.XLOOKUP($B79,Bio!$D:$D,Bio!H:H,"N/A",0,1)</f>
        <v>0</v>
      </c>
      <c r="G79" s="47">
        <f>_xlfn.XLOOKUP($B79,Bio!$D:$D,Bio!I:I,"N/A",0,1)</f>
        <v>0</v>
      </c>
      <c r="H79" s="47">
        <f>_xlfn.XLOOKUP($B79,Bio!$D:$D,Bio!J:J,"N/A",0,1)</f>
        <v>0</v>
      </c>
    </row>
    <row r="80" spans="1:8" ht="168">
      <c r="A80" s="47" t="s">
        <v>4095</v>
      </c>
      <c r="B80" s="47" t="str">
        <f>IFERROR(IFERROR(IFERROR(IFERROR(VLOOKUP(A80,'Climate mitigation'!$E$2:$M$102,9,FALSE),VLOOKUP(A80,'Climate adaptation'!$E$2:$O$107,11,FALSE)),VLOOKUP(A80,Water!$E$2:$N$7,10,FALSE)),VLOOKUP(A80,'Circular economy'!$E$2:$N$22,10,FALSE)),VLOOKUP(A80,'Pollution prevention'!$E$2:$N$7,10,FALSE))</f>
        <v>An Environmental Impact Assessment (EIA) or screening(485)The procedure through which the competent authority determines whether projects listed in Annex II to Directive 2011/92/EU is to be made subject to an environmental impact assessment (as referred to in Article 4(2) of that Directive). has been completed in accordance with relevant EIA national legislation(486)For activities in third countries, in accordance with equivalent applicable national law or international standards requiring the completion of an EIA or screening, for example, IFC Performance Standard 1: Assessment and Management of Environmental and Social Risks.. Where an EIA has been carried out, the required mitigation, restoration or compensation measures for protecting the environment are implemented. The activity does not have significant effects on protected areas (UNESCO World Heritage sites, Key Biodiversity Areas, as well as other protected areas than Natura 2000 sites), and protected species based on an assessment of its impact that takes into account the best available knowledge(487)For activities located in third countries, in accordance with equivalent applicable national law or international standards, that aim at the conservation of natural habitats, wild fauna and wild flora, and that require to carry out (1) a screening procedure to determine whether, for a given activity, an appropriate assessment of the possible impacts on protected habitats and species is needed; (2) such an appropriate assessment where the screening determines that it is needed, for example IFC Performance Standard 6: Biodiversity Conservation and Sustainable Management of Living Natural Resources..</v>
      </c>
      <c r="C80" s="47" t="str">
        <f>_xlfn.XLOOKUP($B80,Bio!$D:$D,Bio!E:E,"N/A",0,1)</f>
        <v>Foi realizado um Estudo de Impacto Ambiental (EIA) ou uma triagem(485) — o procedimento através do qual a autoridade competente determina se os projetos listados no Anexo II da Diretiva 2011/92/UE devem ser sujeitos a um estudo de impacto ambiental (conforme referido no Artigo 4.º(2) dessa Diretiva) — em conformidade com a legislação nacional relevante de EIA(486) (para atividades em países terceiros, em conformidade com legislação nacional aplicável equivalente ou normas internacionais que exijam a realização de EIA ou triagem, por exemplo, a IFC Performance Standard 1: Assessment and Management of Environmental and Social Risks).</v>
      </c>
      <c r="D80" s="47" t="str">
        <f>_xlfn.XLOOKUP($B80,Bio!$D:$D,Bio!F:F,"N/A",0,1)</f>
        <v>Sempre que um EIA tenha sido realizado, as medidas necessárias de mitigação, restauração ou compensação para proteção do ambiente são implementadas.</v>
      </c>
      <c r="E80" s="47" t="str">
        <f>_xlfn.XLOOKUP($B80,Bio!$D:$D,Bio!G:G,"N/A",0,1)</f>
        <v>A atividade não tem efeitos significativos sobre áreas protegidas (sítios do Património Mundial da UNESCO, Áreas Chave para a Biodiversidade, bem como outras áreas protegidas que não sejam sítios Natura 2000) nem sobre espécies protegidas, com base numa avaliação do seu impacto que considera os melhores conhecimentos disponíveis(487) (para atividades localizadas em países terceiros, em conformidade com legislação nacional aplicável equivalente ou normas internacionais, que visem a conservação de habitats naturais, fauna e flora selvagens, e que exijam: (1) a realização de um procedimento de triagem para determinar se, para determinada atividade, é necessária uma avaliação apropriada dos possíveis impactos sobre habitats e espécies protegidos; (2) essa avaliação apropriada caso a triagem determine que é necessária, por exemplo, a IFC Performance Standard 6: Biodiversity Conservation and Sustainable Management of Living Natural Resources).</v>
      </c>
      <c r="F80" s="47">
        <f>_xlfn.XLOOKUP($B80,Bio!$D:$D,Bio!H:H,"N/A",0,1)</f>
        <v>0</v>
      </c>
      <c r="G80" s="47">
        <f>_xlfn.XLOOKUP($B80,Bio!$D:$D,Bio!I:I,"N/A",0,1)</f>
        <v>0</v>
      </c>
      <c r="H80" s="47">
        <f>_xlfn.XLOOKUP($B80,Bio!$D:$D,Bio!J:J,"N/A",0,1)</f>
        <v>0</v>
      </c>
    </row>
    <row r="81" spans="1:8" ht="72">
      <c r="A81" s="47" t="s">
        <v>4096</v>
      </c>
      <c r="B81" s="47" t="str">
        <f>IFERROR(IFERROR(IFERROR(IFERROR(VLOOKUP(A81,'Climate mitigation'!$E$2:$M$102,9,FALSE),VLOOKUP(A81,'Climate adaptation'!$E$2:$O$107,11,FALSE)),VLOOKUP(A81,Water!$E$2:$N$7,10,FALSE)),VLOOKUP(A81,'Circular economy'!$E$2:$N$22,10,FALSE)),VLOOKUP(A81,'Pollution prevention'!$E$2:$N$7,10,FALSE))</f>
        <v>The activity complies with the criteria set out in Appendix D to this Annex. Where relevant, maintenance of vegetation along road transport infrastructure ensures invasive species do not spread. Mitigation measures have been implemented to avoid wildlife collisions.</v>
      </c>
      <c r="C81" s="47" t="str">
        <f>_xlfn.XLOOKUP($B81,Bio!$D:$D,Bio!E:E,"N/A",0,1)</f>
        <v>A atividade cumpre os critérios estabelecidos no Apêndice D deste Anexo. Regulamento 2021/2139 (https://eur-lex.europa.eu/legal-content/PT/TXT/?uri=CELEX:32021R2139), p. 144</v>
      </c>
      <c r="D81" s="47" t="str">
        <f>_xlfn.XLOOKUP($B81,Bio!$D:$D,Bio!F:F,"N/A",0,1)</f>
        <v>Quando aplicável, a manutenção da vegetação ao longo da infraestrutura rodoviária garante que espécies invasoras não se espalhem.</v>
      </c>
      <c r="E81" s="47" t="str">
        <f>_xlfn.XLOOKUP($B81,Bio!$D:$D,Bio!G:G,"N/A",0,1)</f>
        <v>Foram implementadas medidas de mitigação para evitar colisões com a fauna selvagem.</v>
      </c>
      <c r="F81" s="47">
        <f>_xlfn.XLOOKUP($B81,Bio!$D:$D,Bio!H:H,"N/A",0,1)</f>
        <v>0</v>
      </c>
      <c r="G81" s="47">
        <f>_xlfn.XLOOKUP($B81,Bio!$D:$D,Bio!I:I,"N/A",0,1)</f>
        <v>0</v>
      </c>
      <c r="H81" s="47">
        <f>_xlfn.XLOOKUP($B81,Bio!$D:$D,Bio!J:J,"N/A",0,1)</f>
        <v>0</v>
      </c>
    </row>
    <row r="82" spans="1:8" ht="48">
      <c r="A82" s="47" t="s">
        <v>4097</v>
      </c>
      <c r="B82" s="47" t="str">
        <f>IFERROR(IFERROR(IFERROR(IFERROR(VLOOKUP(A82,'Climate mitigation'!$E$2:$M$102,9,FALSE),VLOOKUP(A82,'Climate adaptation'!$E$2:$O$107,11,FALSE)),VLOOKUP(A82,Water!$E$2:$N$7,10,FALSE)),VLOOKUP(A82,'Circular economy'!$E$2:$N$22,10,FALSE)),VLOOKUP(A82,'Pollution prevention'!$E$2:$N$7,10,FALSE))</f>
        <v>The activity complies with the criteria set out in Appendix D to this Annex.</v>
      </c>
      <c r="C82" s="47" t="str">
        <f>_xlfn.XLOOKUP($B82,Bio!$D:$D,Bio!E:E,"N/A",0,1)</f>
        <v>A atividade cumpre os critérios estabelecidos no Apêndice D deste Anexo. Regulamento 2021/2139 (https://eur-lex.europa.eu/legal-content/PT/TXT/?uri=CELEX:32021R2139), p. 144</v>
      </c>
      <c r="D82" s="47">
        <f>_xlfn.XLOOKUP($B82,Bio!$D:$D,Bio!F:F,"N/A",0,1)</f>
        <v>0</v>
      </c>
      <c r="E82" s="47">
        <f>_xlfn.XLOOKUP($B82,Bio!$D:$D,Bio!G:G,"N/A",0,1)</f>
        <v>0</v>
      </c>
      <c r="F82" s="47">
        <f>_xlfn.XLOOKUP($B82,Bio!$D:$D,Bio!H:H,"N/A",0,1)</f>
        <v>0</v>
      </c>
      <c r="G82" s="47">
        <f>_xlfn.XLOOKUP($B82,Bio!$D:$D,Bio!I:I,"N/A",0,1)</f>
        <v>0</v>
      </c>
      <c r="H82" s="47">
        <f>_xlfn.XLOOKUP($B82,Bio!$D:$D,Bio!J:J,"N/A",0,1)</f>
        <v>0</v>
      </c>
    </row>
    <row r="83" spans="1:8" ht="48">
      <c r="A83" s="47" t="s">
        <v>4098</v>
      </c>
      <c r="B83" s="47" t="str">
        <f>IFERROR(IFERROR(IFERROR(IFERROR(VLOOKUP(A83,'Climate mitigation'!$E$2:$M$102,9,FALSE),VLOOKUP(A83,'Climate adaptation'!$E$2:$O$107,11,FALSE)),VLOOKUP(A83,Water!$E$2:$N$7,10,FALSE)),VLOOKUP(A83,'Circular economy'!$E$2:$N$22,10,FALSE)),VLOOKUP(A83,'Pollution prevention'!$E$2:$N$7,10,FALSE))</f>
        <v>The activity complies with the criteria set out in Appendix D to this Annex.</v>
      </c>
      <c r="C83" s="47" t="str">
        <f>_xlfn.XLOOKUP($B83,Bio!$D:$D,Bio!E:E,"N/A",0,1)</f>
        <v>A atividade cumpre os critérios estabelecidos no Apêndice D deste Anexo. Regulamento 2021/2139 (https://eur-lex.europa.eu/legal-content/PT/TXT/?uri=CELEX:32021R2139), p. 144</v>
      </c>
      <c r="D83" s="47">
        <f>_xlfn.XLOOKUP($B83,Bio!$D:$D,Bio!F:F,"N/A",0,1)</f>
        <v>0</v>
      </c>
      <c r="E83" s="47">
        <f>_xlfn.XLOOKUP($B83,Bio!$D:$D,Bio!G:G,"N/A",0,1)</f>
        <v>0</v>
      </c>
      <c r="F83" s="47">
        <f>_xlfn.XLOOKUP($B83,Bio!$D:$D,Bio!H:H,"N/A",0,1)</f>
        <v>0</v>
      </c>
      <c r="G83" s="47">
        <f>_xlfn.XLOOKUP($B83,Bio!$D:$D,Bio!I:I,"N/A",0,1)</f>
        <v>0</v>
      </c>
      <c r="H83" s="47">
        <f>_xlfn.XLOOKUP($B83,Bio!$D:$D,Bio!J:J,"N/A",0,1)</f>
        <v>0</v>
      </c>
    </row>
    <row r="84" spans="1:8" ht="409.6">
      <c r="A84" s="47" t="s">
        <v>4111</v>
      </c>
      <c r="B84" s="47" t="str">
        <f>IFERROR(IFERROR(IFERROR(IFERROR(VLOOKUP(A84,'Climate mitigation'!$E$2:$M$102,9,FALSE),VLOOKUP(A84,'Climate adaptation'!$E$2:$O$107,11,FALSE)),VLOOKUP(A84,Water!$E$2:$N$7,10,FALSE)),VLOOKUP(A84,'Circular economy'!$E$2:$N$22,10,FALSE)),VLOOKUP(A84,'Pollution prevention'!$E$2:$N$7,10,FALSE))</f>
        <v>1. The operator of this activity has developed and implemented a climate change mitigation and environmental protection plan that: identifies key harmful environmental impacts of their assets and operations relevant for the protection and restoration of biodiversity and ecosystems, including impacts on: biodiversity-sensitive areas, such as Natura2000 areas(760)Listed in the Natura 2000 Viewer, see European Environment Agency, Natura 2000 Network Viewer, https://natura2000.eea.europa.eu/. in accordance with Article 3 of Council Directive 92/43/EEC, Article 4 of Directive 2009/147/EC, and Article 13(4) of Directive 2008/56/EC or other equivalent national or international classifications/definitions(761)Including the impacts arising due to the establishment and operation of disaster relief camps, impacts on high biodiversity value areas due to inadvertent introduction/spills of hazardous materials or due to failure to protect during hazardous materials response.; land take and on the application of ‘land take hierarchy’ as described in the EU Soil Strategy for 2030, including arising due to the establishment and medium- to long-term operation of disaster relief camps; defines the necessary measures to minimise the identified harmful impacts of the activity on the environment, while achieving the main purpose of the emergency service, including planned actions to minimise the risks to biodiversity-sensitive areas, for example, by integrating spatial information on biodiversity-sensitive areas and principles of care in emergency response planning; explains the level of improvement achievable with the implementation of the proposed measures and includes a time plan for the implementation of those measures; monitors and documents the implementation of the identified measures in accordance with the time plan and the level of improvements achieved. 2. The climate change mitigation and environmental protection plan is: based on best available scientific evidence, which is publicly disclosed; developed in consultation with relevant stakeholders, including environmental protection authorities; updated where the characteristics and operation of the activity change significantly, potentially altering the nature or scale of impacts on the climate and the environment.</v>
      </c>
      <c r="C84" s="47" t="str">
        <f>_xlfn.XLOOKUP($B84,Bio!$D:$D,Bio!E:E,"N/A",0,1)</f>
        <v>O operador desta atividade desenvolveu e implementou um plano de mitigação das alterações climáticas e de proteção ambiental que: identifica os principais impactos ambientais prejudiciais dos seus ativos e operações relevantes para a proteção e restauração da biodiversidade e dos ecossistemas, incluindo impactos em: áreas sensíveis à biodiversidade, como as áreas Natura 2000(760) listadas no Natura 2000 Viewer, consultar European Environment Agency, Natura 2000 Network Viewer, https://natura2000.eea.europa.eu/
, em conformidade com o Artigo 3.º da Diretiva do Conselho 92/43/CEE, Artigo 4.º da Diretiva 2009/147/CE, e Artigo 13.º, n.º 4, da Diretiva 2008/56/CE ou outras classificações/definições nacionais ou internacionais equivalentes(761), incluindo os impactos decorrentes do estabelecimento e operação de campos de socorro em situações de desastre, impactos em áreas de elevado valor de biodiversidade devido à introdução acidental/derrames de materiais perigosos ou à falha na proteção durante a resposta a materiais perigosos; ocupação do solo e aplicação da ‘hierarquia de ocupação do solo’ conforme descrito na Estratégia Europeia para o Solo 2030, incluindo impactos decorrentes do estabelecimento e operação a médio e longo prazo de campos de socorro em situações de desastre; define as medidas necessárias para minimizar os impactos prejudiciais identificados da atividade sobre o ambiente, enquanto se cumpre o principal objetivo do serviço de emergência, incluindo ações planeadas para reduzir os riscos em áreas sensíveis à biodiversidade, por exemplo, integrando informação espacial sobre áreas sensíveis à biodiversidade e princípios de cuidado no planeamento da resposta a emergências; explica o nível de melhoria alcançável com a implementação das medidas propostas e inclui um plano temporal para a execução dessas medidas; monitoriza e documenta a implementação das medidas identificadas de acordo com o plano temporal e o nível de melhorias alcançadas.</v>
      </c>
      <c r="D84" s="47" t="str">
        <f>_xlfn.XLOOKUP($B84,Bio!$D:$D,Bio!F:F,"N/A",0,1)</f>
        <v>O plano de mitigação das alterações climáticas e de proteção ambiental: baseia-se nas melhores evidências científicas disponíveis, que são publicamente divulgadas; é desenvolvido em consulta com partes interessadas relevantes, incluindo autoridades de proteção ambiental; é atualizado sempre que as características e a operação da atividade mudem significativamente, podendo alterar a natureza ou a escala dos impactos sobre o clima e o ambiente.</v>
      </c>
      <c r="E84" s="47">
        <f>_xlfn.XLOOKUP($B84,Bio!$D:$D,Bio!G:G,"N/A",0,1)</f>
        <v>0</v>
      </c>
      <c r="F84" s="47">
        <f>_xlfn.XLOOKUP($B84,Bio!$D:$D,Bio!H:H,"N/A",0,1)</f>
        <v>0</v>
      </c>
      <c r="G84" s="47">
        <f>_xlfn.XLOOKUP($B84,Bio!$D:$D,Bio!I:I,"N/A",0,1)</f>
        <v>0</v>
      </c>
      <c r="H84" s="47">
        <f>_xlfn.XLOOKUP($B84,Bio!$D:$D,Bio!J:J,"N/A",0,1)</f>
        <v>0</v>
      </c>
    </row>
    <row r="85" spans="1:8" ht="132">
      <c r="A85" s="47" t="s">
        <v>4112</v>
      </c>
      <c r="B85" s="47" t="str">
        <f>IFERROR(IFERROR(IFERROR(IFERROR(VLOOKUP(A85,'Climate mitigation'!$E$2:$M$102,9,FALSE),VLOOKUP(A85,'Climate adaptation'!$E$2:$O$107,11,FALSE)),VLOOKUP(A85,Water!$E$2:$N$7,10,FALSE)),VLOOKUP(A85,'Circular economy'!$E$2:$N$22,10,FALSE)),VLOOKUP(A85,'Pollution prevention'!$E$2:$N$7,10,FALSE))</f>
        <v>The activity complies with the criteria set out in Appendix D to this Annex. In addition, the following is to be ensured: in the EU, in relation with Natura 2000 sites: the activity does not have significant effects on Natura 2000 sites in view of their conservation objectives on the basis of an appropriate assessment carried out in accordance with Article 6(3) of Council Directive 92/43/EEC; in the EU, in any area: the activity is not detrimental to the recovery or maintenance of the populations of species protected under Directive 92/43/EEC and Directive 2009/147/EC at a favourable conservation status. The activity is also not detrimental to the recovery or maintenance of the habitat types concerned and protected under Directive 92/43/EEC at a favourable conservation status; in the EU, the introduction of invasive alien species is prevented, or their spread is managed in accordance with Regulation (EU) No 1143/2014; outside of the EU, activities are conducted in accordance with applicable law related to the conservation of habitats, species and the management of invasive alien species.</v>
      </c>
      <c r="C85" s="47" t="str">
        <f>_xlfn.XLOOKUP($B85,Bio!$D:$D,Bio!E:E,"N/A",0,1)</f>
        <v>A atividade cumpre os critérios estabelecidos no Apêndice D deste Anexo. Regulamento 2021/2139 (https://eur-lex.europa.eu/legal-content/PT/TXT/?uri=CELEX:32021R2139), p. 144</v>
      </c>
      <c r="D85" s="47" t="str">
        <f>_xlfn.XLOOKUP($B85,Bio!$D:$D,Bio!F:F,"N/A",0,1)</f>
        <v>Deve ser assegurado o seguinte: na UE, em relação aos sítios Natura 2000: a atividade não causa efeitos significativos sobre os sítios Natura 2000 em função dos seus objetivos de conservação, com base numa avaliação apropriada realizada nos termos do Artigo 6.º, n.º 3, da Diretiva do Conselho 92/43/CEE; na UE, em qualquer área: a atividade não prejudica a recuperação ou manutenção das populações de espécies protegidas nos termos da Diretiva 92/43/CEE e da Diretiva 2009/147/CE em estado de conservação favorável.</v>
      </c>
      <c r="E85" s="47" t="str">
        <f>_xlfn.XLOOKUP($B85,Bio!$D:$D,Bio!G:G,"N/A",0,1)</f>
        <v xml:space="preserve"> A atividade também não prejudica a recuperação ou manutenção dos tipos de habitat em causa e protegidos ao abrigo da Diretiva 92/43/CEE em estado de conservação favorável; na UE, é prevenido o risco de introdução de espécies invasoras ou é gerida a sua disseminação, de acordo com o Regulamento (UE) n.º 1143/2014; fora da UE, as atividades são conduzidas em conformidade com a legislação aplicável relativa à conservação de habitats, espécies e à gestão de espécies invasoras.</v>
      </c>
      <c r="F85" s="47">
        <f>_xlfn.XLOOKUP($B85,Bio!$D:$D,Bio!H:H,"N/A",0,1)</f>
        <v>0</v>
      </c>
      <c r="G85" s="47">
        <f>_xlfn.XLOOKUP($B85,Bio!$D:$D,Bio!I:I,"N/A",0,1)</f>
        <v>0</v>
      </c>
      <c r="H85" s="47">
        <f>_xlfn.XLOOKUP($B85,Bio!$D:$D,Bio!J:J,"N/A",0,1)</f>
        <v>0</v>
      </c>
    </row>
    <row r="86" spans="1:8" ht="156">
      <c r="A86" s="47" t="s">
        <v>4114</v>
      </c>
      <c r="B86" s="47" t="str">
        <f>IFERROR(IFERROR(IFERROR(IFERROR(VLOOKUP(A86,'Climate mitigation'!$E$2:$M$102,9,FALSE),VLOOKUP(A86,'Climate adaptation'!$E$2:$O$107,11,FALSE)),VLOOKUP(A86,Water!$E$2:$N$7,10,FALSE)),VLOOKUP(A86,'Circular economy'!$E$2:$N$22,10,FALSE)),VLOOKUP(A86,'Pollution prevention'!$E$2:$N$7,10,FALSE))</f>
        <v>The activity complies with the criteria set out in Appendix D to this Annex.</v>
      </c>
      <c r="C86" s="47" t="str">
        <f>_xlfn.XLOOKUP($B86,Bio!$D:$D,Bio!E:E,"N/A",0,1)</f>
        <v>A atividade cumpre os critérios estabelecidos no Apêndice D deste Anexo. Regulamento 2021/2139 (https://eur-lex.europa.eu/legal-content/PT/TXT/?uri=CELEX:32021R2139), p. 144</v>
      </c>
      <c r="D86" s="47">
        <f>_xlfn.XLOOKUP($B86,Bio!$D:$D,Bio!F:F,"N/A",0,1)</f>
        <v>0</v>
      </c>
      <c r="E86" s="47">
        <f>_xlfn.XLOOKUP($B86,Bio!$D:$D,Bio!G:G,"N/A",0,1)</f>
        <v>0</v>
      </c>
      <c r="F86" s="47">
        <f>_xlfn.XLOOKUP($B86,Bio!$D:$D,Bio!H:H,"N/A",0,1)</f>
        <v>0</v>
      </c>
      <c r="G86" s="47">
        <f>_xlfn.XLOOKUP($B86,Bio!$D:$D,Bio!I:I,"N/A",0,1)</f>
        <v>0</v>
      </c>
      <c r="H86" s="47">
        <f>_xlfn.XLOOKUP($B86,Bio!$D:$D,Bio!J:J,"N/A",0,1)</f>
        <v>0</v>
      </c>
    </row>
    <row r="87" spans="1:8" ht="48">
      <c r="A87" s="47" t="s">
        <v>4115</v>
      </c>
      <c r="B87" s="47" t="str">
        <f>IFERROR(IFERROR(IFERROR(IFERROR(VLOOKUP(A87,'Climate mitigation'!$E$2:$M$102,9,FALSE),VLOOKUP(A87,'Climate adaptation'!$E$2:$O$107,11,FALSE)),VLOOKUP(A87,Water!$E$2:$N$7,10,FALSE)),VLOOKUP(A87,'Circular economy'!$E$2:$N$22,10,FALSE)),VLOOKUP(A87,'Pollution prevention'!$E$2:$N$7,10,FALSE))</f>
        <v>The activity complies with the criteria set out in Appendix D to this Annex.</v>
      </c>
      <c r="C87" s="47" t="str">
        <f>_xlfn.XLOOKUP($B87,Bio!$D:$D,Bio!E:E,"N/A",0,1)</f>
        <v>A atividade cumpre os critérios estabelecidos no Apêndice D deste Anexo. Regulamento 2021/2139 (https://eur-lex.europa.eu/legal-content/PT/TXT/?uri=CELEX:32021R2139), p. 144</v>
      </c>
      <c r="D87" s="47">
        <f>_xlfn.XLOOKUP($B87,Bio!$D:$D,Bio!F:F,"N/A",0,1)</f>
        <v>0</v>
      </c>
      <c r="E87" s="47">
        <f>_xlfn.XLOOKUP($B87,Bio!$D:$D,Bio!G:G,"N/A",0,1)</f>
        <v>0</v>
      </c>
      <c r="F87" s="47">
        <f>_xlfn.XLOOKUP($B87,Bio!$D:$D,Bio!H:H,"N/A",0,1)</f>
        <v>0</v>
      </c>
      <c r="G87" s="47">
        <f>_xlfn.XLOOKUP($B87,Bio!$D:$D,Bio!I:I,"N/A",0,1)</f>
        <v>0</v>
      </c>
      <c r="H87" s="47">
        <f>_xlfn.XLOOKUP($B87,Bio!$D:$D,Bio!J:J,"N/A",0,1)</f>
        <v>0</v>
      </c>
    </row>
    <row r="88" spans="1:8" ht="48">
      <c r="A88" s="47" t="s">
        <v>4116</v>
      </c>
      <c r="B88" s="47" t="str">
        <f>IFERROR(IFERROR(IFERROR(IFERROR(VLOOKUP(A88,'Climate mitigation'!$E$2:$M$102,9,FALSE),VLOOKUP(A88,'Climate adaptation'!$E$2:$O$107,11,FALSE)),VLOOKUP(A88,Water!$E$2:$N$7,10,FALSE)),VLOOKUP(A88,'Circular economy'!$E$2:$N$22,10,FALSE)),VLOOKUP(A88,'Pollution prevention'!$E$2:$N$7,10,FALSE))</f>
        <v>The activity complies with the criteria set out in Appendix D to this Annex.</v>
      </c>
      <c r="C88" s="47" t="str">
        <f>_xlfn.XLOOKUP($B88,Bio!$D:$D,Bio!E:E,"N/A",0,1)</f>
        <v>A atividade cumpre os critérios estabelecidos no Apêndice D deste Anexo. Regulamento 2021/2139 (https://eur-lex.europa.eu/legal-content/PT/TXT/?uri=CELEX:32021R2139), p. 144</v>
      </c>
      <c r="D88" s="47">
        <f>_xlfn.XLOOKUP($B88,Bio!$D:$D,Bio!F:F,"N/A",0,1)</f>
        <v>0</v>
      </c>
      <c r="E88" s="47">
        <f>_xlfn.XLOOKUP($B88,Bio!$D:$D,Bio!G:G,"N/A",0,1)</f>
        <v>0</v>
      </c>
      <c r="F88" s="47">
        <f>_xlfn.XLOOKUP($B88,Bio!$D:$D,Bio!H:H,"N/A",0,1)</f>
        <v>0</v>
      </c>
      <c r="G88" s="47">
        <f>_xlfn.XLOOKUP($B88,Bio!$D:$D,Bio!I:I,"N/A",0,1)</f>
        <v>0</v>
      </c>
      <c r="H88" s="47">
        <f>_xlfn.XLOOKUP($B88,Bio!$D:$D,Bio!J:J,"N/A",0,1)</f>
        <v>0</v>
      </c>
    </row>
    <row r="89" spans="1:8" ht="108">
      <c r="A89" s="47" t="s">
        <v>4117</v>
      </c>
      <c r="B89" s="47" t="str">
        <f>IFERROR(IFERROR(IFERROR(IFERROR(VLOOKUP(A89,'Climate mitigation'!$E$2:$M$102,9,FALSE),VLOOKUP(A89,'Climate adaptation'!$E$2:$O$107,11,FALSE)),VLOOKUP(A89,Water!$E$2:$N$7,10,FALSE)),VLOOKUP(A89,'Circular economy'!$E$2:$N$22,10,FALSE)),VLOOKUP(A89,'Pollution prevention'!$E$2:$N$7,10,FALSE))</f>
        <v>The activity complies with the criteria set out in Appendix D to this Annex. The introduction of invasive alien species is prevented or their spread is managed in accordance with Regulation (EU) No 1143/2014 of the European Parliament and of the Council(12)Regulation (EU) No 1143/2014 of the European Parliament and of the Council of 22 October 2014 on the prevention and management of the introduction and spread of invasive alien species (OJ L 317, 4.11.2014, p. 35)..</v>
      </c>
      <c r="C89" s="47" t="str">
        <f>_xlfn.XLOOKUP($B89,Bio!$D:$D,Bio!E:E,"N/A",0,1)</f>
        <v>A atividade cumpre os critérios estabelecidos no Apêndice D deste Anexo. Regulamento 2021/2139 (https://eur-lex.europa.eu/legal-content/PT/TXT/?uri=CELEX:32021R2139), p. 144</v>
      </c>
      <c r="D89" s="47" t="str">
        <f>_xlfn.XLOOKUP($B89,Bio!$D:$D,Bio!F:F,"N/A",0,1)</f>
        <v>É prevenido o risco de introdução de espécies invasoras ou é gerida a sua disseminação, de acordo com o Regulamento (UE) n.º 1143/2014 do Parlamento Europeu e do Conselho(12)Regulamento (UE) n.º 1143/2014 do Parlamento Europeu e do Conselho, de 22 de outubro de 2014, relativo à prevenção e gestão da introdução e propagação de espécies exóticas invasoras (JO L 317, 4.11.2014, p. 35).</v>
      </c>
      <c r="E89" s="47">
        <f>_xlfn.XLOOKUP($B89,Bio!$D:$D,Bio!G:G,"N/A",0,1)</f>
        <v>0</v>
      </c>
      <c r="F89" s="47">
        <f>_xlfn.XLOOKUP($B89,Bio!$D:$D,Bio!H:H,"N/A",0,1)</f>
        <v>0</v>
      </c>
      <c r="G89" s="47">
        <f>_xlfn.XLOOKUP($B89,Bio!$D:$D,Bio!I:I,"N/A",0,1)</f>
        <v>0</v>
      </c>
      <c r="H89" s="47">
        <f>_xlfn.XLOOKUP($B89,Bio!$D:$D,Bio!J:J,"N/A",0,1)</f>
        <v>0</v>
      </c>
    </row>
    <row r="90" spans="1:8" ht="228">
      <c r="A90" s="47" t="s">
        <v>4118</v>
      </c>
      <c r="B90" s="47" t="str">
        <f>IFERROR(IFERROR(IFERROR(IFERROR(VLOOKUP(A90,'Climate mitigation'!$E$2:$M$102,9,FALSE),VLOOKUP(A90,'Climate adaptation'!$E$2:$O$107,11,FALSE)),VLOOKUP(A90,Water!$E$2:$N$7,10,FALSE)),VLOOKUP(A90,'Circular economy'!$E$2:$N$22,10,FALSE)),VLOOKUP(A90,'Pollution prevention'!$E$2:$N$7,10,FALSE))</f>
        <v>The activity complies with the criteria set out in Appendix D to this Annex. In addition, the following is to be ensured: in the EU, in relation with Natura 2000 sites: the activity does not have significant effects on Natura 2000 sites in view of their conservation objectives on the basis of an appropriate assessment carried out in accordance with Article 6(3) of Council Directive 92/43/EEC(19)Council Directive 92/43/EEC of 21 May 1992 on the conservation of natural habitats and of wild fauna and flora (OJ L 206, 22.7.1992, p. 7).; in the EU, in any area: the activity is not detrimental to the recovery or maintenance of the populations of species protected under Directive 92/43/EEC and Directive 2009/147/EC of the European Parliament and of the Council(20)Directive 2009/147/EC of the European Parliament and of the Council of 30 November 2009 on the conservation of wild birds (OJ L 20, 26.1.2010, p. 7). at a favourable conservation status. The activity is also not detrimental to the recovery or maintenance of the habitat types concerned and protected under Directive 92/43/EEC at a favourable conservation status; in the EU, the introduction of invasive alien species is prevented, or their spread is managed in accordance with Regulation (EU) No 1143/2014; outside of the EU, activities are conducted in accordance with applicable law related to the conservation of habitats, species and the management of invasive alien species.</v>
      </c>
      <c r="C90" s="47" t="str">
        <f>_xlfn.XLOOKUP($B90,Bio!$D:$D,Bio!E:E,"N/A",0,1)</f>
        <v>A atividade cumpre os critérios estabelecidos no Apêndice D deste Anexo. Regulamento 2021/2139 (https://eur-lex.europa.eu/legal-content/PT/TXT/?uri=CELEX:32021R2139), p. 144</v>
      </c>
      <c r="D90" s="47" t="str">
        <f>_xlfn.XLOOKUP($B90,Bio!$D:$D,Bio!F:F,"N/A",0,1)</f>
        <v>Deve ser assegurado o seguinte: na UE, relativamente a sítios Natura 2000: a atividade não provoca efeitos significativos sobre os sítios Natura 2000 tendo em conta os seus objetivos de conservação, com base numa avaliação adequada realizada de acordo com o Artigo 6.º, n.º 3, da Diretiva do Conselho 92/43/CEE(19)Diretiva do Conselho 92/43/CEE, de 21 de maio de 1992, relativa à conservação dos habitats naturais e da fauna e flora selvagens (JO L 206, 22.7.1992, p. 7); na UE, em qualquer área: a atividade não é prejudicial à recuperação ou manutenção das populações de espécies protegidas ao abrigo da Diretiva 92/43/CEE e da Diretiva 2009/147/CE do Parlamento Europeu e do Conselho(20)Diretiva 2009/147/CE do Parlamento Europeu e do Conselho, de 30 de novembro de 2009, relativa à conservação das aves selvagens (JO L 20, 26.1.2010, p. 7), em estado de conservação favorável.</v>
      </c>
      <c r="E90" s="47" t="str">
        <f>_xlfn.XLOOKUP($B90,Bio!$D:$D,Bio!G:G,"N/A",0,1)</f>
        <v>A atividade também não é prejudicial à recuperação ou manutenção dos tipos de habitats em causa e protegidos ao abrigo da Diretiva 92/43/CEE, em estado de conservação favorável; na UE, a introdução de espécies invasoras é prevenida ou a sua propagação é gerida de acordo com o Regulamento (UE) n.º 1143/2014; fora da UE, as atividades são conduzidas em conformidade com a legislação aplicável relativa à conservação de habitats, espécies e à gestão de espécies invasoras.</v>
      </c>
      <c r="F90" s="47">
        <f>_xlfn.XLOOKUP($B90,Bio!$D:$D,Bio!H:H,"N/A",0,1)</f>
        <v>0</v>
      </c>
      <c r="G90" s="47">
        <f>_xlfn.XLOOKUP($B90,Bio!$D:$D,Bio!I:I,"N/A",0,1)</f>
        <v>0</v>
      </c>
      <c r="H90" s="47">
        <f>_xlfn.XLOOKUP($B90,Bio!$D:$D,Bio!J:J,"N/A",0,1)</f>
        <v>0</v>
      </c>
    </row>
    <row r="91" spans="1:8" ht="48">
      <c r="A91" s="47" t="s">
        <v>1996</v>
      </c>
      <c r="B91" s="47" t="str">
        <f>IFERROR(IFERROR(IFERROR(IFERROR(VLOOKUP(A91,'Climate mitigation'!$E$2:$M$102,9,FALSE),VLOOKUP(A91,'Climate adaptation'!$E$2:$O$107,11,FALSE)),VLOOKUP(A91,Water!$E$2:$N$7,10,FALSE)),VLOOKUP(A91,'Circular economy'!$E$2:$N$22,10,FALSE)),VLOOKUP(A91,'Pollution prevention'!$E$2:$N$7,10,FALSE))</f>
        <v>The activity complies with criteria set out in Appendix D to this Annex.</v>
      </c>
      <c r="C91" s="47" t="str">
        <f>_xlfn.XLOOKUP($B91,Bio!$D:$D,Bio!E:E,"N/A",0,1)</f>
        <v>A atividade cumpre os critérios estabelecidos no Apêndice D deste Anexo. Regulamento 2021/2139 (https://eur-lex.europa.eu/legal-content/PT/TXT/?uri=CELEX:32021R2139), p. 144</v>
      </c>
      <c r="D91" s="47">
        <f>_xlfn.XLOOKUP($B91,Bio!$D:$D,Bio!F:F,"N/A",0,1)</f>
        <v>0</v>
      </c>
      <c r="E91" s="47">
        <f>_xlfn.XLOOKUP($B91,Bio!$D:$D,Bio!G:G,"N/A",0,1)</f>
        <v>0</v>
      </c>
      <c r="F91" s="47">
        <f>_xlfn.XLOOKUP($B91,Bio!$D:$D,Bio!H:H,"N/A",0,1)</f>
        <v>0</v>
      </c>
      <c r="G91" s="47">
        <f>_xlfn.XLOOKUP($B91,Bio!$D:$D,Bio!I:I,"N/A",0,1)</f>
        <v>0</v>
      </c>
      <c r="H91" s="47">
        <f>_xlfn.XLOOKUP($B91,Bio!$D:$D,Bio!J:J,"N/A",0,1)</f>
        <v>0</v>
      </c>
    </row>
    <row r="92" spans="1:8" ht="48">
      <c r="A92" s="47" t="s">
        <v>4120</v>
      </c>
      <c r="B92" s="47" t="str">
        <f>IFERROR(IFERROR(IFERROR(IFERROR(VLOOKUP(A92,'Climate mitigation'!$E$2:$M$102,9,FALSE),VLOOKUP(A92,'Climate adaptation'!$E$2:$O$107,11,FALSE)),VLOOKUP(A92,Water!$E$2:$N$7,10,FALSE)),VLOOKUP(A92,'Circular economy'!$E$2:$N$22,10,FALSE)),VLOOKUP(A92,'Pollution prevention'!$E$2:$N$7,10,FALSE))</f>
        <v>The activity complies with the criteria set out in Appendix D to this Annex.</v>
      </c>
      <c r="C92" s="47" t="str">
        <f>_xlfn.XLOOKUP($B92,Bio!$D:$D,Bio!E:E,"N/A",0,1)</f>
        <v>A atividade cumpre os critérios estabelecidos no Apêndice D deste Anexo. Regulamento 2021/2139 (https://eur-lex.europa.eu/legal-content/PT/TXT/?uri=CELEX:32021R2139), p. 144</v>
      </c>
      <c r="D92" s="47">
        <f>_xlfn.XLOOKUP($B92,Bio!$D:$D,Bio!F:F,"N/A",0,1)</f>
        <v>0</v>
      </c>
      <c r="E92" s="47">
        <f>_xlfn.XLOOKUP($B92,Bio!$D:$D,Bio!G:G,"N/A",0,1)</f>
        <v>0</v>
      </c>
      <c r="F92" s="47">
        <f>_xlfn.XLOOKUP($B92,Bio!$D:$D,Bio!H:H,"N/A",0,1)</f>
        <v>0</v>
      </c>
      <c r="G92" s="47">
        <f>_xlfn.XLOOKUP($B92,Bio!$D:$D,Bio!I:I,"N/A",0,1)</f>
        <v>0</v>
      </c>
      <c r="H92" s="47">
        <f>_xlfn.XLOOKUP($B92,Bio!$D:$D,Bio!J:J,"N/A",0,1)</f>
        <v>0</v>
      </c>
    </row>
    <row r="93" spans="1:8" ht="48">
      <c r="A93" s="47" t="s">
        <v>4121</v>
      </c>
      <c r="B93" s="47" t="str">
        <f>IFERROR(IFERROR(IFERROR(IFERROR(VLOOKUP(A93,'Climate mitigation'!$E$2:$M$102,9,FALSE),VLOOKUP(A93,'Climate adaptation'!$E$2:$O$107,11,FALSE)),VLOOKUP(A93,Water!$E$2:$N$7,10,FALSE)),VLOOKUP(A93,'Circular economy'!$E$2:$N$22,10,FALSE)),VLOOKUP(A93,'Pollution prevention'!$E$2:$N$7,10,FALSE))</f>
        <v>The activity complies with the criteria set out in Appendix D to this Annex.</v>
      </c>
      <c r="C93" s="47" t="str">
        <f>_xlfn.XLOOKUP($B93,Bio!$D:$D,Bio!E:E,"N/A",0,1)</f>
        <v>A atividade cumpre os critérios estabelecidos no Apêndice D deste Anexo. Regulamento 2021/2139 (https://eur-lex.europa.eu/legal-content/PT/TXT/?uri=CELEX:32021R2139), p. 144</v>
      </c>
      <c r="D93" s="47">
        <f>_xlfn.XLOOKUP($B93,Bio!$D:$D,Bio!F:F,"N/A",0,1)</f>
        <v>0</v>
      </c>
      <c r="E93" s="47">
        <f>_xlfn.XLOOKUP($B93,Bio!$D:$D,Bio!G:G,"N/A",0,1)</f>
        <v>0</v>
      </c>
      <c r="F93" s="47">
        <f>_xlfn.XLOOKUP($B93,Bio!$D:$D,Bio!H:H,"N/A",0,1)</f>
        <v>0</v>
      </c>
      <c r="G93" s="47">
        <f>_xlfn.XLOOKUP($B93,Bio!$D:$D,Bio!I:I,"N/A",0,1)</f>
        <v>0</v>
      </c>
      <c r="H93" s="47">
        <f>_xlfn.XLOOKUP($B93,Bio!$D:$D,Bio!J:J,"N/A",0,1)</f>
        <v>0</v>
      </c>
    </row>
    <row r="94" spans="1:8" ht="72">
      <c r="A94" s="47" t="s">
        <v>4122</v>
      </c>
      <c r="B94" s="47" t="str">
        <f>IFERROR(IFERROR(IFERROR(IFERROR(VLOOKUP(A94,'Climate mitigation'!$E$2:$M$102,9,FALSE),VLOOKUP(A94,'Climate adaptation'!$E$2:$O$107,11,FALSE)),VLOOKUP(A94,Water!$E$2:$N$7,10,FALSE)),VLOOKUP(A94,'Circular economy'!$E$2:$N$22,10,FALSE)),VLOOKUP(A94,'Pollution prevention'!$E$2:$N$7,10,FALSE))</f>
        <v>The activity complies with the criteria set out in Appendix D to this Annex.</v>
      </c>
      <c r="C94" s="47" t="str">
        <f>_xlfn.XLOOKUP($B94,Bio!$D:$D,Bio!E:E,"N/A",0,1)</f>
        <v>A atividade cumpre os critérios estabelecidos no Apêndice D deste Anexo. Regulamento 2021/2139 (https://eur-lex.europa.eu/legal-content/PT/TXT/?uri=CELEX:32021R2139), p. 144</v>
      </c>
      <c r="D94" s="47">
        <f>_xlfn.XLOOKUP($B94,Bio!$D:$D,Bio!F:F,"N/A",0,1)</f>
        <v>0</v>
      </c>
      <c r="E94" s="47">
        <f>_xlfn.XLOOKUP($B94,Bio!$D:$D,Bio!G:G,"N/A",0,1)</f>
        <v>0</v>
      </c>
      <c r="F94" s="47">
        <f>_xlfn.XLOOKUP($B94,Bio!$D:$D,Bio!H:H,"N/A",0,1)</f>
        <v>0</v>
      </c>
      <c r="G94" s="47">
        <f>_xlfn.XLOOKUP($B94,Bio!$D:$D,Bio!I:I,"N/A",0,1)</f>
        <v>0</v>
      </c>
      <c r="H94" s="47">
        <f>_xlfn.XLOOKUP($B94,Bio!$D:$D,Bio!J:J,"N/A",0,1)</f>
        <v>0</v>
      </c>
    </row>
    <row r="95" spans="1:8" ht="48">
      <c r="A95" s="47" t="s">
        <v>4124</v>
      </c>
      <c r="B95" s="47" t="str">
        <f>IFERROR(IFERROR(IFERROR(IFERROR(VLOOKUP(A95,'Climate mitigation'!$E$2:$M$102,9,FALSE),VLOOKUP(A95,'Climate adaptation'!$E$2:$O$107,11,FALSE)),VLOOKUP(A95,Water!$E$2:$N$7,10,FALSE)),VLOOKUP(A95,'Circular economy'!$E$2:$N$22,10,FALSE)),VLOOKUP(A95,'Pollution prevention'!$E$2:$N$7,10,FALSE))</f>
        <v>The activity complies with the criteria set out in Appendix D to this Annex.</v>
      </c>
      <c r="C95" s="47" t="str">
        <f>_xlfn.XLOOKUP($B95,Bio!$D:$D,Bio!E:E,"N/A",0,1)</f>
        <v>A atividade cumpre os critérios estabelecidos no Apêndice D deste Anexo. Regulamento 2021/2139 (https://eur-lex.europa.eu/legal-content/PT/TXT/?uri=CELEX:32021R2139), p. 144</v>
      </c>
      <c r="D95" s="47">
        <f>_xlfn.XLOOKUP($B95,Bio!$D:$D,Bio!F:F,"N/A",0,1)</f>
        <v>0</v>
      </c>
      <c r="E95" s="47">
        <f>_xlfn.XLOOKUP($B95,Bio!$D:$D,Bio!G:G,"N/A",0,1)</f>
        <v>0</v>
      </c>
      <c r="F95" s="47">
        <f>_xlfn.XLOOKUP($B95,Bio!$D:$D,Bio!H:H,"N/A",0,1)</f>
        <v>0</v>
      </c>
      <c r="G95" s="47">
        <f>_xlfn.XLOOKUP($B95,Bio!$D:$D,Bio!I:I,"N/A",0,1)</f>
        <v>0</v>
      </c>
      <c r="H95" s="47">
        <f>_xlfn.XLOOKUP($B95,Bio!$D:$D,Bio!J:J,"N/A",0,1)</f>
        <v>0</v>
      </c>
    </row>
    <row r="96" spans="1:8" ht="60">
      <c r="A96" s="47" t="s">
        <v>4125</v>
      </c>
      <c r="B96" s="47" t="str">
        <f>IFERROR(IFERROR(IFERROR(IFERROR(VLOOKUP(A96,'Climate mitigation'!$E$2:$M$102,9,FALSE),VLOOKUP(A96,'Climate adaptation'!$E$2:$O$107,11,FALSE)),VLOOKUP(A96,Water!$E$2:$N$7,10,FALSE)),VLOOKUP(A96,'Circular economy'!$E$2:$N$22,10,FALSE)),VLOOKUP(A96,'Pollution prevention'!$E$2:$N$7,10,FALSE))</f>
        <v>The activity complies with the criteria set out in Appendix D to this Annex.</v>
      </c>
      <c r="C96" s="47" t="str">
        <f>_xlfn.XLOOKUP($B96,Bio!$D:$D,Bio!E:E,"N/A",0,1)</f>
        <v>A atividade cumpre os critérios estabelecidos no Apêndice D deste Anexo. Regulamento 2021/2139 (https://eur-lex.europa.eu/legal-content/PT/TXT/?uri=CELEX:32021R2139), p. 144</v>
      </c>
      <c r="D96" s="47">
        <f>_xlfn.XLOOKUP($B96,Bio!$D:$D,Bio!F:F,"N/A",0,1)</f>
        <v>0</v>
      </c>
      <c r="E96" s="47">
        <f>_xlfn.XLOOKUP($B96,Bio!$D:$D,Bio!G:G,"N/A",0,1)</f>
        <v>0</v>
      </c>
      <c r="F96" s="47">
        <f>_xlfn.XLOOKUP($B96,Bio!$D:$D,Bio!H:H,"N/A",0,1)</f>
        <v>0</v>
      </c>
      <c r="G96" s="47">
        <f>_xlfn.XLOOKUP($B96,Bio!$D:$D,Bio!I:I,"N/A",0,1)</f>
        <v>0</v>
      </c>
      <c r="H96" s="47">
        <f>_xlfn.XLOOKUP($B96,Bio!$D:$D,Bio!J:J,"N/A",0,1)</f>
        <v>0</v>
      </c>
    </row>
    <row r="97" spans="1:8" ht="48">
      <c r="A97" s="47" t="s">
        <v>4126</v>
      </c>
      <c r="B97" s="47" t="str">
        <f>IFERROR(IFERROR(IFERROR(IFERROR(VLOOKUP(A97,'Climate mitigation'!$E$2:$M$102,9,FALSE),VLOOKUP(A97,'Climate adaptation'!$E$2:$O$107,11,FALSE)),VLOOKUP(A97,Water!$E$2:$N$7,10,FALSE)),VLOOKUP(A97,'Circular economy'!$E$2:$N$22,10,FALSE)),VLOOKUP(A97,'Pollution prevention'!$E$2:$N$7,10,FALSE))</f>
        <v>The activity complies with the criteria set out in Appendix D to this Annex.</v>
      </c>
      <c r="C97" s="47" t="str">
        <f>_xlfn.XLOOKUP($B97,Bio!$D:$D,Bio!E:E,"N/A",0,1)</f>
        <v>A atividade cumpre os critérios estabelecidos no Apêndice D deste Anexo. Regulamento 2021/2139 (https://eur-lex.europa.eu/legal-content/PT/TXT/?uri=CELEX:32021R2139), p. 144</v>
      </c>
      <c r="D97" s="47">
        <f>_xlfn.XLOOKUP($B97,Bio!$D:$D,Bio!F:F,"N/A",0,1)</f>
        <v>0</v>
      </c>
      <c r="E97" s="47">
        <f>_xlfn.XLOOKUP($B97,Bio!$D:$D,Bio!G:G,"N/A",0,1)</f>
        <v>0</v>
      </c>
      <c r="F97" s="47">
        <f>_xlfn.XLOOKUP($B97,Bio!$D:$D,Bio!H:H,"N/A",0,1)</f>
        <v>0</v>
      </c>
      <c r="G97" s="47">
        <f>_xlfn.XLOOKUP($B97,Bio!$D:$D,Bio!I:I,"N/A",0,1)</f>
        <v>0</v>
      </c>
      <c r="H97" s="47">
        <f>_xlfn.XLOOKUP($B97,Bio!$D:$D,Bio!J:J,"N/A",0,1)</f>
        <v>0</v>
      </c>
    </row>
    <row r="98" spans="1:8" ht="48">
      <c r="A98" s="47" t="s">
        <v>4127</v>
      </c>
      <c r="B98" s="47" t="str">
        <f>IFERROR(IFERROR(IFERROR(IFERROR(VLOOKUP(A98,'Climate mitigation'!$E$2:$M$102,9,FALSE),VLOOKUP(A98,'Climate adaptation'!$E$2:$O$107,11,FALSE)),VLOOKUP(A98,Water!$E$2:$N$7,10,FALSE)),VLOOKUP(A98,'Circular economy'!$E$2:$N$22,10,FALSE)),VLOOKUP(A98,'Pollution prevention'!$E$2:$N$7,10,FALSE))</f>
        <v>The activity complies with the criteria set out in Appendix D to this Annex.</v>
      </c>
      <c r="C98" s="47" t="str">
        <f>_xlfn.XLOOKUP($B98,Bio!$D:$D,Bio!E:E,"N/A",0,1)</f>
        <v>A atividade cumpre os critérios estabelecidos no Apêndice D deste Anexo. Regulamento 2021/2139 (https://eur-lex.europa.eu/legal-content/PT/TXT/?uri=CELEX:32021R2139), p. 144</v>
      </c>
      <c r="D98" s="47">
        <f>_xlfn.XLOOKUP($B98,Bio!$D:$D,Bio!F:F,"N/A",0,1)</f>
        <v>0</v>
      </c>
      <c r="E98" s="47">
        <f>_xlfn.XLOOKUP($B98,Bio!$D:$D,Bio!G:G,"N/A",0,1)</f>
        <v>0</v>
      </c>
      <c r="F98" s="47">
        <f>_xlfn.XLOOKUP($B98,Bio!$D:$D,Bio!H:H,"N/A",0,1)</f>
        <v>0</v>
      </c>
      <c r="G98" s="47">
        <f>_xlfn.XLOOKUP($B98,Bio!$D:$D,Bio!I:I,"N/A",0,1)</f>
        <v>0</v>
      </c>
      <c r="H98" s="47">
        <f>_xlfn.XLOOKUP($B98,Bio!$D:$D,Bio!J:J,"N/A",0,1)</f>
        <v>0</v>
      </c>
    </row>
    <row r="99" spans="1:8" ht="48">
      <c r="A99" s="47" t="s">
        <v>4128</v>
      </c>
      <c r="B99" s="47" t="str">
        <f>IFERROR(IFERROR(IFERROR(IFERROR(VLOOKUP(A99,'Climate mitigation'!$E$2:$M$102,9,FALSE),VLOOKUP(A99,'Climate adaptation'!$E$2:$O$107,11,FALSE)),VLOOKUP(A99,Water!$E$2:$N$7,10,FALSE)),VLOOKUP(A99,'Circular economy'!$E$2:$N$22,10,FALSE)),VLOOKUP(A99,'Pollution prevention'!$E$2:$N$7,10,FALSE))</f>
        <v>The activity complies with the criteria set out in Appendix D to this Annex.</v>
      </c>
      <c r="C99" s="47" t="str">
        <f>_xlfn.XLOOKUP($B99,Bio!$D:$D,Bio!E:E,"N/A",0,1)</f>
        <v>A atividade cumpre os critérios estabelecidos no Apêndice D deste Anexo. Regulamento 2021/2139 (https://eur-lex.europa.eu/legal-content/PT/TXT/?uri=CELEX:32021R2139), p. 144</v>
      </c>
      <c r="D99" s="47">
        <f>_xlfn.XLOOKUP($B99,Bio!$D:$D,Bio!F:F,"N/A",0,1)</f>
        <v>0</v>
      </c>
      <c r="E99" s="47">
        <f>_xlfn.XLOOKUP($B99,Bio!$D:$D,Bio!G:G,"N/A",0,1)</f>
        <v>0</v>
      </c>
      <c r="F99" s="47">
        <f>_xlfn.XLOOKUP($B99,Bio!$D:$D,Bio!H:H,"N/A",0,1)</f>
        <v>0</v>
      </c>
      <c r="G99" s="47">
        <f>_xlfn.XLOOKUP($B99,Bio!$D:$D,Bio!I:I,"N/A",0,1)</f>
        <v>0</v>
      </c>
      <c r="H99" s="47">
        <f>_xlfn.XLOOKUP($B99,Bio!$D:$D,Bio!J:J,"N/A",0,1)</f>
        <v>0</v>
      </c>
    </row>
    <row r="100" spans="1:8" ht="48">
      <c r="A100" s="47" t="s">
        <v>4129</v>
      </c>
      <c r="B100" s="47" t="str">
        <f>IFERROR(IFERROR(IFERROR(IFERROR(VLOOKUP(A100,'Climate mitigation'!$E$2:$M$102,9,FALSE),VLOOKUP(A100,'Climate adaptation'!$E$2:$O$107,11,FALSE)),VLOOKUP(A100,Water!$E$2:$N$7,10,FALSE)),VLOOKUP(A100,'Circular economy'!$E$2:$N$22,10,FALSE)),VLOOKUP(A100,'Pollution prevention'!$E$2:$N$7,10,FALSE))</f>
        <v>The activity complies with the criteria set out in Appendix D to this Annex.</v>
      </c>
      <c r="C100" s="47" t="str">
        <f>_xlfn.XLOOKUP($B100,Bio!$D:$D,Bio!E:E,"N/A",0,1)</f>
        <v>A atividade cumpre os critérios estabelecidos no Apêndice D deste Anexo. Regulamento 2021/2139 (https://eur-lex.europa.eu/legal-content/PT/TXT/?uri=CELEX:32021R2139), p. 144</v>
      </c>
      <c r="D100" s="47">
        <f>_xlfn.XLOOKUP($B100,Bio!$D:$D,Bio!F:F,"N/A",0,1)</f>
        <v>0</v>
      </c>
      <c r="E100" s="47">
        <f>_xlfn.XLOOKUP($B100,Bio!$D:$D,Bio!G:G,"N/A",0,1)</f>
        <v>0</v>
      </c>
      <c r="F100" s="47">
        <f>_xlfn.XLOOKUP($B100,Bio!$D:$D,Bio!H:H,"N/A",0,1)</f>
        <v>0</v>
      </c>
      <c r="G100" s="47">
        <f>_xlfn.XLOOKUP($B100,Bio!$D:$D,Bio!I:I,"N/A",0,1)</f>
        <v>0</v>
      </c>
      <c r="H100" s="47">
        <f>_xlfn.XLOOKUP($B100,Bio!$D:$D,Bio!J:J,"N/A",0,1)</f>
        <v>0</v>
      </c>
    </row>
    <row r="101" spans="1:8" ht="144">
      <c r="A101" s="47" t="s">
        <v>4130</v>
      </c>
      <c r="B101" s="47" t="str">
        <f>IFERROR(IFERROR(IFERROR(IFERROR(VLOOKUP(A101,'Climate mitigation'!$E$2:$M$102,9,FALSE),VLOOKUP(A101,'Climate adaptation'!$E$2:$O$107,11,FALSE)),VLOOKUP(A101,Water!$E$2:$N$7,10,FALSE)),VLOOKUP(A101,'Circular economy'!$E$2:$N$22,10,FALSE)),VLOOKUP(A101,'Pollution prevention'!$E$2:$N$7,10,FALSE))</f>
        <v>The activity complies with the criteria set out in Appendix D to this Annex. In addition, the following is to be ensured: in the EU, in relation with Natura 2000 sites: the activity does not have significant effects on Natura 2000 sites in view of their conservation objectives on the basis of an appropriate assessment carried out in accordance with Article 6(3) of Council Directive 92/43/EEC; in the EU, in any area: the activity is not detrimental to the recovery or maintenance of the populations of species protected under Directive 92/43/EEC and Directive 2009/147/EC at a favourable conservation status. The activity is also not detrimental to the recovery or maintenance of the habitat types concerned and protected under Directive 92/43/EEC at a favourable conservation status; outside of the EU, activities are conducted in accordance with applicable law related to the conservation of habitats and species.</v>
      </c>
      <c r="C101" s="47" t="str">
        <f>_xlfn.XLOOKUP($B101,Bio!$D:$D,Bio!E:E,"N/A",0,1)</f>
        <v>A atividade cumpre os critérios estabelecidos no Apêndice D deste Anexo. Regulamento 2021/2139 (https://eur-lex.europa.eu/legal-content/PT/TXT/?uri=CELEX:32021R2139), p. 144</v>
      </c>
      <c r="D101" s="47" t="str">
        <f>_xlfn.XLOOKUP($B101,Bio!$D:$D,Bio!F:F,"N/A",0,1)</f>
        <v>Deve ser assegurado o seguinte: na UE, relativamente a sítios Natura 2000: a atividade não provoca efeitos significativos sobre os sítios Natura 2000 tendo em conta os seus objetivos de conservação, com base numa avaliação adequada realizada de acordo com o Artigo 6.º, n.º 3, da Diretiva do Conselho 92/43/CEE; na UE, em qualquer área: a atividade não é prejudicial à recuperação ou manutenção das populações de espécies protegidas ao abrigo da Diretiva 92/43/CEE e da Diretiva 2009/147/CE em estado de conservação favorável.</v>
      </c>
      <c r="E101" s="47" t="str">
        <f>_xlfn.XLOOKUP($B101,Bio!$D:$D,Bio!G:G,"N/A",0,1)</f>
        <v>A atividade também não é prejudicial à recuperação ou manutenção dos tipos de habitats em causa e protegidos ao abrigo da Diretiva 92/43/CEE em estado de conservação favorável; fora da UE, as atividades são conduzidas em conformidade com a legislação aplicável relativa à conservação de habitats e espécies.</v>
      </c>
      <c r="F101" s="47">
        <f>_xlfn.XLOOKUP($B101,Bio!$D:$D,Bio!H:H,"N/A",0,1)</f>
        <v>0</v>
      </c>
      <c r="G101" s="47">
        <f>_xlfn.XLOOKUP($B101,Bio!$D:$D,Bio!I:I,"N/A",0,1)</f>
        <v>0</v>
      </c>
      <c r="H101" s="47">
        <f>_xlfn.XLOOKUP($B101,Bio!$D:$D,Bio!J:J,"N/A",0,1)</f>
        <v>0</v>
      </c>
    </row>
    <row r="102" spans="1:8" ht="72">
      <c r="A102" s="47" t="s">
        <v>4138</v>
      </c>
      <c r="B102" s="47" t="str">
        <f>IFERROR(IFERROR(IFERROR(IFERROR(VLOOKUP(A102,'Climate mitigation'!$E$2:$M$102,9,FALSE),VLOOKUP(A102,'Climate adaptation'!$E$2:$O$107,11,FALSE)),VLOOKUP(A102,Water!$E$2:$N$7,10,FALSE)),VLOOKUP(A102,'Circular economy'!$E$2:$N$22,10,FALSE)),VLOOKUP(A102,'Pollution prevention'!$E$2:$N$7,10,FALSE))</f>
        <v>The activity complies with the criteria set out in Appendix D to this Annex.</v>
      </c>
      <c r="C102" s="47" t="str">
        <f>_xlfn.XLOOKUP($B102,Bio!$D:$D,Bio!E:E,"N/A",0,1)</f>
        <v>A atividade cumpre os critérios estabelecidos no Apêndice D deste Anexo. Regulamento 2021/2139 (https://eur-lex.europa.eu/legal-content/PT/TXT/?uri=CELEX:32021R2139), p. 144</v>
      </c>
      <c r="D102" s="47">
        <f>_xlfn.XLOOKUP($B102,Bio!$D:$D,Bio!F:F,"N/A",0,1)</f>
        <v>0</v>
      </c>
      <c r="E102" s="47">
        <f>_xlfn.XLOOKUP($B102,Bio!$D:$D,Bio!G:G,"N/A",0,1)</f>
        <v>0</v>
      </c>
      <c r="F102" s="47">
        <f>_xlfn.XLOOKUP($B102,Bio!$D:$D,Bio!H:H,"N/A",0,1)</f>
        <v>0</v>
      </c>
      <c r="G102" s="47">
        <f>_xlfn.XLOOKUP($B102,Bio!$D:$D,Bio!I:I,"N/A",0,1)</f>
        <v>0</v>
      </c>
      <c r="H102" s="47">
        <f>_xlfn.XLOOKUP($B102,Bio!$D:$D,Bio!J:J,"N/A",0,1)</f>
        <v>0</v>
      </c>
    </row>
    <row r="103" spans="1:8" ht="48">
      <c r="A103" s="47" t="s">
        <v>4139</v>
      </c>
      <c r="B103" s="47" t="str">
        <f>IFERROR(IFERROR(IFERROR(IFERROR(VLOOKUP(A103,'Climate mitigation'!$E$2:$M$102,9,FALSE),VLOOKUP(A103,'Climate adaptation'!$E$2:$O$107,11,FALSE)),VLOOKUP(A103,Water!$E$2:$N$7,10,FALSE)),VLOOKUP(A103,'Circular economy'!$E$2:$N$22,10,FALSE)),VLOOKUP(A103,'Pollution prevention'!$E$2:$N$7,10,FALSE))</f>
        <v>The activity complies with the criteria set out in Appendix D to this Annex.</v>
      </c>
      <c r="C103" s="47" t="str">
        <f>_xlfn.XLOOKUP($B103,Bio!$D:$D,Bio!E:E,"N/A",0,1)</f>
        <v>A atividade cumpre os critérios estabelecidos no Apêndice D deste Anexo. Regulamento 2021/2139 (https://eur-lex.europa.eu/legal-content/PT/TXT/?uri=CELEX:32021R2139), p. 144</v>
      </c>
      <c r="D103" s="47">
        <f>_xlfn.XLOOKUP($B103,Bio!$D:$D,Bio!F:F,"N/A",0,1)</f>
        <v>0</v>
      </c>
      <c r="E103" s="47">
        <f>_xlfn.XLOOKUP($B103,Bio!$D:$D,Bio!G:G,"N/A",0,1)</f>
        <v>0</v>
      </c>
      <c r="F103" s="47">
        <f>_xlfn.XLOOKUP($B103,Bio!$D:$D,Bio!H:H,"N/A",0,1)</f>
        <v>0</v>
      </c>
      <c r="G103" s="47">
        <f>_xlfn.XLOOKUP($B103,Bio!$D:$D,Bio!I:I,"N/A",0,1)</f>
        <v>0</v>
      </c>
      <c r="H103" s="47">
        <f>_xlfn.XLOOKUP($B103,Bio!$D:$D,Bio!J:J,"N/A",0,1)</f>
        <v>0</v>
      </c>
    </row>
    <row r="104" spans="1:8" ht="48">
      <c r="A104" s="47" t="s">
        <v>4140</v>
      </c>
      <c r="B104" s="47" t="str">
        <f>IFERROR(IFERROR(IFERROR(IFERROR(VLOOKUP(A104,'Climate mitigation'!$E$2:$M$102,9,FALSE),VLOOKUP(A104,'Climate adaptation'!$E$2:$O$107,11,FALSE)),VLOOKUP(A104,Water!$E$2:$N$7,10,FALSE)),VLOOKUP(A104,'Circular economy'!$E$2:$N$22,10,FALSE)),VLOOKUP(A104,'Pollution prevention'!$E$2:$N$7,10,FALSE))</f>
        <v>The activity complies with the criteria set out in Appendix D to this Annex.</v>
      </c>
      <c r="C104" s="47" t="str">
        <f>_xlfn.XLOOKUP($B104,Bio!$D:$D,Bio!E:E,"N/A",0,1)</f>
        <v>A atividade cumpre os critérios estabelecidos no Apêndice D deste Anexo. Regulamento 2021/2139 (https://eur-lex.europa.eu/legal-content/PT/TXT/?uri=CELEX:32021R2139), p. 144</v>
      </c>
      <c r="D104" s="47">
        <f>_xlfn.XLOOKUP($B104,Bio!$D:$D,Bio!F:F,"N/A",0,1)</f>
        <v>0</v>
      </c>
      <c r="E104" s="47">
        <f>_xlfn.XLOOKUP($B104,Bio!$D:$D,Bio!G:G,"N/A",0,1)</f>
        <v>0</v>
      </c>
      <c r="F104" s="47">
        <f>_xlfn.XLOOKUP($B104,Bio!$D:$D,Bio!H:H,"N/A",0,1)</f>
        <v>0</v>
      </c>
      <c r="G104" s="47">
        <f>_xlfn.XLOOKUP($B104,Bio!$D:$D,Bio!I:I,"N/A",0,1)</f>
        <v>0</v>
      </c>
      <c r="H104" s="47">
        <f>_xlfn.XLOOKUP($B104,Bio!$D:$D,Bio!J:J,"N/A",0,1)</f>
        <v>0</v>
      </c>
    </row>
    <row r="105" spans="1:8" ht="96">
      <c r="A105" s="47" t="s">
        <v>4141</v>
      </c>
      <c r="B105" s="47" t="str">
        <f>IFERROR(IFERROR(IFERROR(IFERROR(VLOOKUP(A105,'Climate mitigation'!$E$2:$M$102,9,FALSE),VLOOKUP(A105,'Climate adaptation'!$E$2:$O$107,11,FALSE)),VLOOKUP(A105,Water!$E$2:$N$7,10,FALSE)),VLOOKUP(A105,'Circular economy'!$E$2:$N$22,10,FALSE)),VLOOKUP(A105,'Pollution prevention'!$E$2:$N$7,10,FALSE))</f>
        <v>The activity complies with the criteria set out in Appendix D to this Annex. Where applicable, the introduction of invasive alien species is prevented or their spread is managed in accordance with Regulation (EU) No 1143/2014.</v>
      </c>
      <c r="C105" s="47" t="str">
        <f>_xlfn.XLOOKUP($B105,Bio!$D:$D,Bio!E:E,"N/A",0,1)</f>
        <v>A atividade cumpre os critérios estabelecidos no Apêndice D deste Anexo. Regulamento 2021/2139 (https://eur-lex.europa.eu/legal-content/PT/TXT/?uri=CELEX:32021R2139), p. 144</v>
      </c>
      <c r="D105" s="47" t="str">
        <f>_xlfn.XLOOKUP($B105,Bio!$D:$D,Bio!F:F,"N/A",0,1)</f>
        <v>Sempre que aplicável, a introdução de espécies exóticas invasoras é prevenida ou a sua propagação é gerida em conformidade com o Regulamento (UE) n.º 1143/2014.</v>
      </c>
      <c r="E105" s="47">
        <f>_xlfn.XLOOKUP($B105,Bio!$D:$D,Bio!G:G,"N/A",0,1)</f>
        <v>0</v>
      </c>
      <c r="F105" s="47">
        <f>_xlfn.XLOOKUP($B105,Bio!$D:$D,Bio!H:H,"N/A",0,1)</f>
        <v>0</v>
      </c>
      <c r="G105" s="47">
        <f>_xlfn.XLOOKUP($B105,Bio!$D:$D,Bio!I:I,"N/A",0,1)</f>
        <v>0</v>
      </c>
      <c r="H105" s="47">
        <f>_xlfn.XLOOKUP($B105,Bio!$D:$D,Bio!J:J,"N/A",0,1)</f>
        <v>0</v>
      </c>
    </row>
    <row r="106" spans="1:8" ht="132">
      <c r="A106" s="47" t="s">
        <v>4142</v>
      </c>
      <c r="B106" s="47" t="str">
        <f>IFERROR(IFERROR(IFERROR(IFERROR(VLOOKUP(A106,'Climate mitigation'!$E$2:$M$102,9,FALSE),VLOOKUP(A106,'Climate adaptation'!$E$2:$O$107,11,FALSE)),VLOOKUP(A106,Water!$E$2:$N$7,10,FALSE)),VLOOKUP(A106,'Circular economy'!$E$2:$N$22,10,FALSE)),VLOOKUP(A106,'Pollution prevention'!$E$2:$N$7,10,FALSE))</f>
        <v>The activity complies with the criteria set out in Appendix D to this Annex. The following is to be ensured: in the Union, in relation with Natura 2000 sites: the activity does not have significant effects on Natura 2000 sites in view of their conservation objectives on the basis of an appropriate assessment carried out in accordance with Article 6(3) of Directive 92/43/EEC; in the Union, in any area: the activity is not detrimental to the recovery or maintenance of the populations of species protected under Directives 92/43/EEC and 2009/147/EC at a favourable conservation status. The activity is also not detrimental to the recovery or maintenance of the habitat types concerned and protected under Directive 92/43/EEC at a favourable conservation status; the introduction of invasive alien species is prevented, or their spread is managed in accordance with Regulation (EU) No 1143/2014.</v>
      </c>
      <c r="C106" s="47" t="str">
        <f>_xlfn.XLOOKUP($B106,Bio!$D:$D,Bio!E:E,"N/A",0,1)</f>
        <v>A atividade cumpre os critérios estabelecidos no Apêndice D deste Anexo. Regulamento 2021/2139 (https://eur-lex.europa.eu/legal-content/PT/TXT/?uri=CELEX:32021R2139), p. 144</v>
      </c>
      <c r="D106" s="47" t="str">
        <f>_xlfn.XLOOKUP($B106,Bio!$D:$D,Bio!F:F,"N/A",0,1)</f>
        <v>Deve assegurar-se o seguinte: na União Europeia, relativamente aos sítios Natura 2000: a atividade não provoca efeitos significativos sobre os sítios Natura 2000 tendo em conta os seus objetivos de conservação, com base numa avaliação apropriada realizada de acordo com o Artigo 6.º, n.º 3, da Diretiva 92/43/CEE; na União Europeia, em qualquer área: a atividade não é prejudicial à recuperação ou manutenção das populações de espécies protegidas pelas Diretivas 92/43/CEE e 2009/147/CE em estado de conservação favorável.</v>
      </c>
      <c r="E106" s="47" t="str">
        <f>_xlfn.XLOOKUP($B106,Bio!$D:$D,Bio!G:G,"N/A",0,1)</f>
        <v>A atividade também não prejudica a recuperação ou manutenção dos tipos de habitats relevantes e protegidos ao abrigo da Diretiva 92/43/CEE em estado de conservação favorável; a introdução de espécies exóticas invasoras é prevenida ou a sua propagação é gerida em conformidade com o Regulamento (UE) n.º 1143/2014.</v>
      </c>
      <c r="F106" s="47">
        <f>_xlfn.XLOOKUP($B106,Bio!$D:$D,Bio!H:H,"N/A",0,1)</f>
        <v>0</v>
      </c>
      <c r="G106" s="47">
        <f>_xlfn.XLOOKUP($B106,Bio!$D:$D,Bio!I:I,"N/A",0,1)</f>
        <v>0</v>
      </c>
      <c r="H106" s="47">
        <f>_xlfn.XLOOKUP($B106,Bio!$D:$D,Bio!J:J,"N/A",0,1)</f>
        <v>0</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8E5CD-B89C-481E-A778-95EC8E40BC48}">
  <sheetPr>
    <tabColor theme="4"/>
  </sheetPr>
  <dimension ref="A1"/>
  <sheetViews>
    <sheetView showGridLines="0" workbookViewId="0"/>
  </sheetViews>
  <sheetFormatPr baseColWidth="10" defaultColWidth="8.83203125" defaultRowHeight="15"/>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61BF4-6583-4DFD-B779-3892EFF30614}">
  <sheetPr>
    <tabColor theme="0" tint="-0.249977111117893"/>
  </sheetPr>
  <dimension ref="A1:O102"/>
  <sheetViews>
    <sheetView showGridLines="0" topLeftCell="A82" zoomScale="103" workbookViewId="0">
      <selection activeCell="A93" sqref="A93"/>
    </sheetView>
  </sheetViews>
  <sheetFormatPr baseColWidth="10" defaultColWidth="8.83203125" defaultRowHeight="15"/>
  <cols>
    <col min="1" max="1" width="134.5" style="26" bestFit="1" customWidth="1"/>
    <col min="2" max="2" width="20" style="26" hidden="1" customWidth="1"/>
    <col min="3" max="3" width="16" style="26" hidden="1" customWidth="1"/>
    <col min="4" max="4" width="28" style="26" hidden="1" customWidth="1"/>
    <col min="5" max="5" width="196.83203125" style="26" bestFit="1" customWidth="1"/>
    <col min="6" max="6" width="28" style="26" customWidth="1"/>
    <col min="7" max="8" width="32" style="26" customWidth="1"/>
    <col min="9" max="13" width="24" style="26" customWidth="1"/>
    <col min="14" max="14" width="8.83203125" style="26"/>
    <col min="15" max="15" width="80" style="26" customWidth="1"/>
    <col min="16" max="16384" width="8.83203125" style="26"/>
  </cols>
  <sheetData>
    <row r="1" spans="1:15">
      <c r="A1" s="25" t="s">
        <v>16</v>
      </c>
      <c r="B1" s="25" t="s">
        <v>17</v>
      </c>
      <c r="C1" s="25" t="s">
        <v>18</v>
      </c>
      <c r="D1" s="25" t="s">
        <v>19</v>
      </c>
      <c r="E1" s="25" t="s">
        <v>3987</v>
      </c>
      <c r="F1" s="25" t="s">
        <v>20</v>
      </c>
      <c r="G1" s="25" t="s">
        <v>21</v>
      </c>
      <c r="H1" s="25" t="s">
        <v>22</v>
      </c>
      <c r="I1" s="25" t="s">
        <v>23</v>
      </c>
      <c r="J1" s="25" t="s">
        <v>24</v>
      </c>
      <c r="K1" s="25" t="s">
        <v>25</v>
      </c>
      <c r="L1" s="25" t="s">
        <v>26</v>
      </c>
      <c r="M1" s="25" t="s">
        <v>27</v>
      </c>
      <c r="N1" s="25" t="s">
        <v>28</v>
      </c>
      <c r="O1" s="25" t="s">
        <v>29</v>
      </c>
    </row>
    <row r="2" spans="1:15">
      <c r="A2" s="26" t="s">
        <v>30</v>
      </c>
      <c r="B2" s="26" t="s">
        <v>31</v>
      </c>
      <c r="C2" s="26" t="s">
        <v>32</v>
      </c>
      <c r="D2" s="26" t="s">
        <v>33</v>
      </c>
      <c r="E2" s="26" t="str">
        <f>_xlfn.TRANSLATE(D2,"en","pt-pt")</f>
        <v>Florestação</v>
      </c>
      <c r="G2" s="26" t="s">
        <v>34</v>
      </c>
      <c r="H2" s="26" t="s">
        <v>35</v>
      </c>
      <c r="I2" s="26" t="s">
        <v>36</v>
      </c>
      <c r="J2" s="26" t="s">
        <v>37</v>
      </c>
      <c r="K2" s="26" t="s">
        <v>38</v>
      </c>
      <c r="L2" s="26" t="s">
        <v>39</v>
      </c>
      <c r="M2" s="26" t="s">
        <v>40</v>
      </c>
      <c r="O2" s="26" t="s">
        <v>41</v>
      </c>
    </row>
    <row r="3" spans="1:15">
      <c r="A3" s="26" t="s">
        <v>30</v>
      </c>
      <c r="B3" s="26" t="s">
        <v>31</v>
      </c>
      <c r="C3" s="26" t="s">
        <v>42</v>
      </c>
      <c r="D3" s="26" t="s">
        <v>43</v>
      </c>
      <c r="E3" s="26" t="str">
        <f t="shared" ref="E3:E66" si="0">_xlfn.TRANSLATE(D3,"en","pt-pt")</f>
        <v>Reabilitação e restauração de florestas, incluindo reflorestação e regeneração natural de florestas após um evento extremo</v>
      </c>
      <c r="G3" s="26" t="s">
        <v>44</v>
      </c>
      <c r="H3" s="26" t="s">
        <v>45</v>
      </c>
      <c r="I3" s="26" t="s">
        <v>36</v>
      </c>
      <c r="J3" s="26" t="s">
        <v>46</v>
      </c>
      <c r="K3" s="26" t="s">
        <v>47</v>
      </c>
      <c r="L3" s="26" t="s">
        <v>48</v>
      </c>
      <c r="M3" s="26" t="s">
        <v>49</v>
      </c>
      <c r="O3" s="26" t="s">
        <v>50</v>
      </c>
    </row>
    <row r="4" spans="1:15">
      <c r="A4" s="26" t="s">
        <v>30</v>
      </c>
      <c r="B4" s="26" t="s">
        <v>31</v>
      </c>
      <c r="C4" s="26" t="s">
        <v>51</v>
      </c>
      <c r="D4" s="26" t="s">
        <v>52</v>
      </c>
      <c r="E4" s="26" t="str">
        <f t="shared" si="0"/>
        <v>Gestão florestal</v>
      </c>
      <c r="G4" s="26" t="s">
        <v>53</v>
      </c>
      <c r="H4" s="26" t="s">
        <v>54</v>
      </c>
      <c r="I4" s="26" t="s">
        <v>36</v>
      </c>
      <c r="J4" s="26" t="s">
        <v>46</v>
      </c>
      <c r="K4" s="26" t="s">
        <v>47</v>
      </c>
      <c r="L4" s="26" t="s">
        <v>55</v>
      </c>
      <c r="M4" s="26" t="s">
        <v>56</v>
      </c>
      <c r="O4" s="26" t="s">
        <v>57</v>
      </c>
    </row>
    <row r="5" spans="1:15">
      <c r="A5" s="26" t="s">
        <v>30</v>
      </c>
      <c r="B5" s="26" t="s">
        <v>31</v>
      </c>
      <c r="C5" s="26" t="s">
        <v>58</v>
      </c>
      <c r="D5" s="26" t="s">
        <v>59</v>
      </c>
      <c r="E5" s="26" t="str">
        <f t="shared" si="0"/>
        <v>Silvicultura de conservação</v>
      </c>
      <c r="G5" s="26" t="s">
        <v>60</v>
      </c>
      <c r="H5" s="26" t="s">
        <v>61</v>
      </c>
      <c r="I5" s="26" t="s">
        <v>36</v>
      </c>
      <c r="J5" s="26" t="s">
        <v>62</v>
      </c>
      <c r="K5" s="26" t="s">
        <v>47</v>
      </c>
      <c r="L5" s="26" t="s">
        <v>63</v>
      </c>
      <c r="M5" s="26" t="s">
        <v>64</v>
      </c>
      <c r="O5" s="26" t="s">
        <v>65</v>
      </c>
    </row>
    <row r="6" spans="1:15">
      <c r="B6" s="26" t="s">
        <v>66</v>
      </c>
      <c r="C6" s="26" t="s">
        <v>67</v>
      </c>
      <c r="D6" s="26" t="s">
        <v>68</v>
      </c>
      <c r="E6" s="26" t="str">
        <f t="shared" si="0"/>
        <v>Recuperação de zonas húmidas</v>
      </c>
      <c r="G6" s="26" t="s">
        <v>69</v>
      </c>
      <c r="H6" s="26" t="s">
        <v>70</v>
      </c>
      <c r="I6" s="26" t="s">
        <v>36</v>
      </c>
      <c r="J6" s="26" t="s">
        <v>71</v>
      </c>
      <c r="K6" s="26" t="s">
        <v>72</v>
      </c>
      <c r="L6" s="26" t="s">
        <v>73</v>
      </c>
      <c r="M6" s="26" t="s">
        <v>74</v>
      </c>
      <c r="O6" s="26" t="s">
        <v>75</v>
      </c>
    </row>
    <row r="7" spans="1:15">
      <c r="A7" s="26" t="s">
        <v>76</v>
      </c>
      <c r="B7" s="26" t="s">
        <v>77</v>
      </c>
      <c r="C7" s="26" t="s">
        <v>78</v>
      </c>
      <c r="D7" s="26" t="s">
        <v>79</v>
      </c>
      <c r="E7" s="26" t="str">
        <f t="shared" si="0"/>
        <v>Fabrico de tecnologias de energias renováveis</v>
      </c>
      <c r="F7" s="26" t="s">
        <v>80</v>
      </c>
      <c r="G7" s="26" t="s">
        <v>81</v>
      </c>
      <c r="H7" s="26" t="s">
        <v>82</v>
      </c>
      <c r="I7" s="26" t="s">
        <v>36</v>
      </c>
      <c r="J7" s="26" t="s">
        <v>71</v>
      </c>
      <c r="K7" s="26" t="s">
        <v>83</v>
      </c>
      <c r="L7" s="26" t="s">
        <v>84</v>
      </c>
      <c r="M7" s="26" t="s">
        <v>85</v>
      </c>
      <c r="O7" s="26" t="s">
        <v>28</v>
      </c>
    </row>
    <row r="8" spans="1:15">
      <c r="A8" s="26" t="s">
        <v>76</v>
      </c>
      <c r="B8" s="26" t="s">
        <v>77</v>
      </c>
      <c r="C8" s="26" t="s">
        <v>86</v>
      </c>
      <c r="D8" s="26" t="s">
        <v>87</v>
      </c>
      <c r="E8" s="26" t="str">
        <f t="shared" si="0"/>
        <v>Fabricação de equipamento para a produção e utilização de hidrogénio</v>
      </c>
      <c r="F8" s="26" t="s">
        <v>80</v>
      </c>
      <c r="G8" s="26" t="s">
        <v>88</v>
      </c>
      <c r="H8" s="26" t="s">
        <v>89</v>
      </c>
      <c r="I8" s="26" t="s">
        <v>36</v>
      </c>
      <c r="J8" s="26" t="s">
        <v>71</v>
      </c>
      <c r="K8" s="26" t="s">
        <v>90</v>
      </c>
      <c r="L8" s="26" t="s">
        <v>84</v>
      </c>
      <c r="M8" s="26" t="s">
        <v>85</v>
      </c>
      <c r="O8" s="26" t="s">
        <v>28</v>
      </c>
    </row>
    <row r="9" spans="1:15">
      <c r="A9" s="26" t="s">
        <v>91</v>
      </c>
      <c r="B9" s="26" t="s">
        <v>77</v>
      </c>
      <c r="C9" s="26" t="s">
        <v>92</v>
      </c>
      <c r="D9" s="26" t="s">
        <v>93</v>
      </c>
      <c r="E9" s="26" t="str">
        <f t="shared" si="0"/>
        <v>Fabrico de tecnologias hipocarbónicas para os transportes</v>
      </c>
      <c r="F9" s="26" t="s">
        <v>80</v>
      </c>
      <c r="G9" s="26" t="s">
        <v>94</v>
      </c>
      <c r="H9" s="26" t="s">
        <v>95</v>
      </c>
      <c r="I9" s="26" t="s">
        <v>36</v>
      </c>
      <c r="J9" s="26" t="s">
        <v>71</v>
      </c>
      <c r="K9" s="26" t="s">
        <v>90</v>
      </c>
      <c r="L9" s="26" t="s">
        <v>96</v>
      </c>
      <c r="M9" s="26" t="s">
        <v>85</v>
      </c>
      <c r="O9" s="26" t="s">
        <v>97</v>
      </c>
    </row>
    <row r="10" spans="1:15">
      <c r="A10" s="26" t="s">
        <v>98</v>
      </c>
      <c r="B10" s="26" t="s">
        <v>77</v>
      </c>
      <c r="C10" s="26" t="s">
        <v>99</v>
      </c>
      <c r="D10" s="26" t="s">
        <v>100</v>
      </c>
      <c r="E10" s="26" t="str">
        <f t="shared" si="0"/>
        <v>Fabricação de baterias</v>
      </c>
      <c r="F10" s="26" t="s">
        <v>80</v>
      </c>
      <c r="G10" s="26" t="s">
        <v>101</v>
      </c>
      <c r="H10" s="26" t="s">
        <v>102</v>
      </c>
      <c r="I10" s="26" t="s">
        <v>36</v>
      </c>
      <c r="J10" s="26" t="s">
        <v>71</v>
      </c>
      <c r="K10" s="26" t="s">
        <v>103</v>
      </c>
      <c r="L10" s="26" t="s">
        <v>104</v>
      </c>
      <c r="M10" s="26" t="s">
        <v>85</v>
      </c>
      <c r="O10" s="26" t="s">
        <v>28</v>
      </c>
    </row>
    <row r="11" spans="1:15">
      <c r="A11" s="26" t="s">
        <v>105</v>
      </c>
      <c r="B11" s="26" t="s">
        <v>77</v>
      </c>
      <c r="C11" s="26" t="s">
        <v>106</v>
      </c>
      <c r="D11" s="26" t="s">
        <v>107</v>
      </c>
      <c r="E11" s="26" t="str">
        <f t="shared" si="0"/>
        <v>Fabricação de equipamento de eficiência energética para edifícios</v>
      </c>
      <c r="F11" s="26" t="s">
        <v>80</v>
      </c>
      <c r="G11" s="26" t="s">
        <v>108</v>
      </c>
      <c r="H11" s="26" t="s">
        <v>109</v>
      </c>
      <c r="I11" s="26" t="s">
        <v>36</v>
      </c>
      <c r="J11" s="26" t="s">
        <v>71</v>
      </c>
      <c r="K11" s="26" t="s">
        <v>110</v>
      </c>
      <c r="L11" s="26" t="s">
        <v>84</v>
      </c>
      <c r="M11" s="26" t="s">
        <v>85</v>
      </c>
      <c r="O11" s="26" t="s">
        <v>111</v>
      </c>
    </row>
    <row r="12" spans="1:15">
      <c r="A12" s="26" t="s">
        <v>112</v>
      </c>
      <c r="B12" s="26" t="s">
        <v>77</v>
      </c>
      <c r="C12" s="26" t="s">
        <v>113</v>
      </c>
      <c r="D12" s="26" t="s">
        <v>114</v>
      </c>
      <c r="E12" s="26" t="str">
        <f t="shared" si="0"/>
        <v>Fabrico de outras tecnologias hipocarbónicas</v>
      </c>
      <c r="F12" s="26" t="s">
        <v>80</v>
      </c>
      <c r="G12" s="26" t="s">
        <v>115</v>
      </c>
      <c r="H12" s="26" t="s">
        <v>116</v>
      </c>
      <c r="I12" s="26" t="s">
        <v>36</v>
      </c>
      <c r="J12" s="26" t="s">
        <v>71</v>
      </c>
      <c r="K12" s="26" t="s">
        <v>110</v>
      </c>
      <c r="L12" s="26" t="s">
        <v>84</v>
      </c>
      <c r="M12" s="26" t="s">
        <v>85</v>
      </c>
      <c r="O12" s="26" t="s">
        <v>117</v>
      </c>
    </row>
    <row r="13" spans="1:15">
      <c r="A13" s="26" t="s">
        <v>118</v>
      </c>
      <c r="B13" s="26" t="s">
        <v>77</v>
      </c>
      <c r="C13" s="26" t="s">
        <v>119</v>
      </c>
      <c r="D13" s="26" t="s">
        <v>120</v>
      </c>
      <c r="E13" s="26" t="str">
        <f t="shared" si="0"/>
        <v>Fabricação de cimento</v>
      </c>
      <c r="F13" s="26" t="s">
        <v>121</v>
      </c>
      <c r="G13" s="26" t="s">
        <v>122</v>
      </c>
      <c r="H13" s="26" t="s">
        <v>123</v>
      </c>
      <c r="I13" s="26" t="s">
        <v>36</v>
      </c>
      <c r="J13" s="26" t="s">
        <v>71</v>
      </c>
      <c r="K13" s="26" t="s">
        <v>38</v>
      </c>
      <c r="L13" s="26" t="s">
        <v>124</v>
      </c>
      <c r="M13" s="26" t="s">
        <v>85</v>
      </c>
      <c r="O13" s="26" t="s">
        <v>125</v>
      </c>
    </row>
    <row r="14" spans="1:15">
      <c r="A14" s="26" t="s">
        <v>126</v>
      </c>
      <c r="B14" s="26" t="s">
        <v>77</v>
      </c>
      <c r="C14" s="26" t="s">
        <v>127</v>
      </c>
      <c r="D14" s="26" t="s">
        <v>128</v>
      </c>
      <c r="E14" s="26" t="str">
        <f t="shared" si="0"/>
        <v>Fabricação de alumínio</v>
      </c>
      <c r="F14" s="26" t="s">
        <v>121</v>
      </c>
      <c r="G14" s="26" t="s">
        <v>129</v>
      </c>
      <c r="H14" s="26" t="s">
        <v>130</v>
      </c>
      <c r="I14" s="26" t="s">
        <v>36</v>
      </c>
      <c r="J14" s="26" t="s">
        <v>71</v>
      </c>
      <c r="K14" s="26" t="s">
        <v>38</v>
      </c>
      <c r="L14" s="26" t="s">
        <v>131</v>
      </c>
      <c r="M14" s="26" t="s">
        <v>85</v>
      </c>
      <c r="O14" s="26" t="s">
        <v>132</v>
      </c>
    </row>
    <row r="15" spans="1:15">
      <c r="A15" s="26" t="s">
        <v>133</v>
      </c>
      <c r="B15" s="26" t="s">
        <v>77</v>
      </c>
      <c r="C15" s="26" t="s">
        <v>134</v>
      </c>
      <c r="D15" s="26" t="s">
        <v>135</v>
      </c>
      <c r="E15" s="26" t="str">
        <f t="shared" si="0"/>
        <v>Siderurgia</v>
      </c>
      <c r="F15" s="26" t="s">
        <v>121</v>
      </c>
      <c r="G15" s="26" t="s">
        <v>136</v>
      </c>
      <c r="H15" s="26" t="s">
        <v>137</v>
      </c>
      <c r="I15" s="26" t="s">
        <v>36</v>
      </c>
      <c r="J15" s="26" t="s">
        <v>71</v>
      </c>
      <c r="K15" s="26" t="s">
        <v>38</v>
      </c>
      <c r="L15" s="26" t="s">
        <v>138</v>
      </c>
      <c r="M15" s="26" t="s">
        <v>85</v>
      </c>
      <c r="O15" s="26" t="s">
        <v>139</v>
      </c>
    </row>
    <row r="16" spans="1:15">
      <c r="A16" s="26" t="s">
        <v>140</v>
      </c>
      <c r="B16" s="26" t="s">
        <v>77</v>
      </c>
      <c r="C16" s="26" t="s">
        <v>141</v>
      </c>
      <c r="D16" s="26" t="s">
        <v>142</v>
      </c>
      <c r="E16" s="26" t="str">
        <f t="shared" si="0"/>
        <v>Fabricação de hidrogénio</v>
      </c>
      <c r="G16" s="26" t="s">
        <v>143</v>
      </c>
      <c r="H16" s="26" t="s">
        <v>144</v>
      </c>
      <c r="I16" s="26" t="s">
        <v>36</v>
      </c>
      <c r="J16" s="26" t="s">
        <v>71</v>
      </c>
      <c r="K16" s="26" t="s">
        <v>38</v>
      </c>
      <c r="L16" s="26" t="s">
        <v>145</v>
      </c>
      <c r="M16" s="26" t="s">
        <v>85</v>
      </c>
      <c r="O16" s="26" t="s">
        <v>146</v>
      </c>
    </row>
    <row r="17" spans="1:15">
      <c r="A17" s="26" t="s">
        <v>147</v>
      </c>
      <c r="B17" s="26" t="s">
        <v>77</v>
      </c>
      <c r="C17" s="26" t="s">
        <v>148</v>
      </c>
      <c r="D17" s="26" t="s">
        <v>149</v>
      </c>
      <c r="E17" s="26" t="str">
        <f t="shared" si="0"/>
        <v>Fabricação de negro de fumo</v>
      </c>
      <c r="F17" s="26" t="s">
        <v>121</v>
      </c>
      <c r="G17" s="26" t="s">
        <v>150</v>
      </c>
      <c r="H17" s="26" t="s">
        <v>151</v>
      </c>
      <c r="I17" s="26" t="s">
        <v>36</v>
      </c>
      <c r="J17" s="26" t="s">
        <v>71</v>
      </c>
      <c r="K17" s="26" t="s">
        <v>38</v>
      </c>
      <c r="L17" s="26" t="s">
        <v>152</v>
      </c>
      <c r="M17" s="26" t="s">
        <v>85</v>
      </c>
      <c r="O17" s="26" t="s">
        <v>153</v>
      </c>
    </row>
    <row r="18" spans="1:15">
      <c r="A18" s="26" t="s">
        <v>147</v>
      </c>
      <c r="B18" s="26" t="s">
        <v>77</v>
      </c>
      <c r="C18" s="26" t="s">
        <v>154</v>
      </c>
      <c r="D18" s="26" t="s">
        <v>155</v>
      </c>
      <c r="E18" s="26" t="str">
        <f t="shared" si="0"/>
        <v>Fabricação de carbonato de sódio</v>
      </c>
      <c r="F18" s="26" t="s">
        <v>121</v>
      </c>
      <c r="G18" s="26" t="s">
        <v>156</v>
      </c>
      <c r="H18" s="26" t="s">
        <v>157</v>
      </c>
      <c r="I18" s="26" t="s">
        <v>36</v>
      </c>
      <c r="J18" s="26" t="s">
        <v>71</v>
      </c>
      <c r="K18" s="26" t="s">
        <v>38</v>
      </c>
      <c r="L18" s="26" t="s">
        <v>158</v>
      </c>
      <c r="M18" s="26" t="s">
        <v>85</v>
      </c>
      <c r="O18" s="26" t="s">
        <v>159</v>
      </c>
    </row>
    <row r="19" spans="1:15">
      <c r="A19" s="26" t="s">
        <v>147</v>
      </c>
      <c r="B19" s="26" t="s">
        <v>77</v>
      </c>
      <c r="C19" s="26" t="s">
        <v>160</v>
      </c>
      <c r="D19" s="26" t="s">
        <v>161</v>
      </c>
      <c r="E19" s="26" t="str">
        <f t="shared" si="0"/>
        <v>Fabricação de cloro</v>
      </c>
      <c r="F19" s="26" t="s">
        <v>121</v>
      </c>
      <c r="G19" s="26" t="s">
        <v>162</v>
      </c>
      <c r="H19" s="26" t="s">
        <v>163</v>
      </c>
      <c r="I19" s="26" t="s">
        <v>36</v>
      </c>
      <c r="J19" s="26" t="s">
        <v>71</v>
      </c>
      <c r="K19" s="26" t="s">
        <v>38</v>
      </c>
      <c r="L19" s="26" t="s">
        <v>164</v>
      </c>
      <c r="M19" s="26" t="s">
        <v>85</v>
      </c>
      <c r="O19" s="26" t="s">
        <v>165</v>
      </c>
    </row>
    <row r="20" spans="1:15">
      <c r="A20" s="26" t="s">
        <v>166</v>
      </c>
      <c r="B20" s="26" t="s">
        <v>77</v>
      </c>
      <c r="C20" s="26" t="s">
        <v>167</v>
      </c>
      <c r="D20" s="26" t="s">
        <v>168</v>
      </c>
      <c r="E20" s="26" t="str">
        <f t="shared" si="0"/>
        <v>Fabricação de produtos químicos orgânicos de base</v>
      </c>
      <c r="F20" s="26" t="s">
        <v>121</v>
      </c>
      <c r="G20" s="26" t="s">
        <v>169</v>
      </c>
      <c r="H20" s="26" t="s">
        <v>170</v>
      </c>
      <c r="I20" s="26" t="s">
        <v>36</v>
      </c>
      <c r="J20" s="26" t="s">
        <v>71</v>
      </c>
      <c r="K20" s="26" t="s">
        <v>38</v>
      </c>
      <c r="L20" s="26" t="s">
        <v>171</v>
      </c>
      <c r="M20" s="26" t="s">
        <v>85</v>
      </c>
      <c r="O20" s="26" t="s">
        <v>172</v>
      </c>
    </row>
    <row r="21" spans="1:15">
      <c r="A21" s="26" t="s">
        <v>173</v>
      </c>
      <c r="B21" s="26" t="s">
        <v>77</v>
      </c>
      <c r="C21" s="26" t="s">
        <v>174</v>
      </c>
      <c r="D21" s="26" t="s">
        <v>175</v>
      </c>
      <c r="E21" s="26" t="str">
        <f t="shared" si="0"/>
        <v>Fabricação de amoníaco anidro</v>
      </c>
      <c r="G21" s="26" t="s">
        <v>176</v>
      </c>
      <c r="H21" s="26" t="s">
        <v>177</v>
      </c>
      <c r="I21" s="26" t="s">
        <v>36</v>
      </c>
      <c r="J21" s="26" t="s">
        <v>71</v>
      </c>
      <c r="K21" s="26" t="s">
        <v>38</v>
      </c>
      <c r="L21" s="26" t="s">
        <v>178</v>
      </c>
      <c r="M21" s="26" t="s">
        <v>85</v>
      </c>
      <c r="O21" s="26" t="s">
        <v>28</v>
      </c>
    </row>
    <row r="22" spans="1:15">
      <c r="A22" s="26" t="s">
        <v>173</v>
      </c>
      <c r="B22" s="26" t="s">
        <v>77</v>
      </c>
      <c r="C22" s="26" t="s">
        <v>179</v>
      </c>
      <c r="D22" s="26" t="s">
        <v>180</v>
      </c>
      <c r="E22" s="26" t="str">
        <f t="shared" si="0"/>
        <v>Fabricação de ácido nítrico</v>
      </c>
      <c r="F22" s="26" t="s">
        <v>121</v>
      </c>
      <c r="G22" s="26" t="s">
        <v>181</v>
      </c>
      <c r="H22" s="26" t="s">
        <v>182</v>
      </c>
      <c r="I22" s="26" t="s">
        <v>36</v>
      </c>
      <c r="J22" s="26" t="s">
        <v>71</v>
      </c>
      <c r="K22" s="26" t="s">
        <v>38</v>
      </c>
      <c r="L22" s="26" t="s">
        <v>183</v>
      </c>
      <c r="M22" s="26" t="s">
        <v>85</v>
      </c>
      <c r="O22" s="26" t="s">
        <v>184</v>
      </c>
    </row>
    <row r="23" spans="1:15">
      <c r="A23" s="26" t="s">
        <v>185</v>
      </c>
      <c r="B23" s="26" t="s">
        <v>77</v>
      </c>
      <c r="C23" s="26" t="s">
        <v>186</v>
      </c>
      <c r="D23" s="26" t="s">
        <v>187</v>
      </c>
      <c r="E23" s="26" t="str">
        <f t="shared" si="0"/>
        <v>Fabricação de matérias plásticas sob forma primária</v>
      </c>
      <c r="F23" s="26" t="s">
        <v>121</v>
      </c>
      <c r="G23" s="26" t="s">
        <v>188</v>
      </c>
      <c r="H23" s="26" t="s">
        <v>189</v>
      </c>
      <c r="I23" s="26" t="s">
        <v>36</v>
      </c>
      <c r="J23" s="26" t="s">
        <v>71</v>
      </c>
      <c r="K23" s="26" t="s">
        <v>38</v>
      </c>
      <c r="L23" s="26" t="s">
        <v>190</v>
      </c>
      <c r="M23" s="26" t="s">
        <v>85</v>
      </c>
      <c r="O23" s="26" t="s">
        <v>191</v>
      </c>
    </row>
    <row r="24" spans="1:15">
      <c r="A24" s="26" t="s">
        <v>192</v>
      </c>
      <c r="B24" s="26" t="s">
        <v>77</v>
      </c>
      <c r="C24" s="26" t="s">
        <v>193</v>
      </c>
      <c r="D24" s="26" t="s">
        <v>194</v>
      </c>
      <c r="E24" s="26" t="str">
        <f t="shared" si="0"/>
        <v>Fabricação de componentes automóveis e de mobilidade</v>
      </c>
      <c r="F24" s="26" t="s">
        <v>80</v>
      </c>
      <c r="G24" s="26" t="s">
        <v>195</v>
      </c>
      <c r="H24" s="26" t="s">
        <v>196</v>
      </c>
      <c r="I24" s="26" t="s">
        <v>36</v>
      </c>
      <c r="J24" s="26" t="s">
        <v>197</v>
      </c>
      <c r="K24" s="26" t="s">
        <v>198</v>
      </c>
      <c r="L24" s="26" t="s">
        <v>199</v>
      </c>
      <c r="M24" s="26" t="s">
        <v>85</v>
      </c>
      <c r="O24" s="26" t="s">
        <v>200</v>
      </c>
    </row>
    <row r="25" spans="1:15">
      <c r="A25" s="26" t="s">
        <v>201</v>
      </c>
      <c r="B25" s="26" t="s">
        <v>77</v>
      </c>
      <c r="C25" s="26" t="s">
        <v>202</v>
      </c>
      <c r="D25" s="26" t="s">
        <v>203</v>
      </c>
      <c r="E25" s="26" t="str">
        <f t="shared" si="0"/>
        <v>Fabricação de componentes para material circulante ferroviário</v>
      </c>
      <c r="F25" s="26" t="s">
        <v>80</v>
      </c>
      <c r="G25" s="26" t="s">
        <v>204</v>
      </c>
      <c r="H25" s="26" t="s">
        <v>205</v>
      </c>
      <c r="I25" s="26" t="s">
        <v>36</v>
      </c>
      <c r="J25" s="26" t="s">
        <v>71</v>
      </c>
      <c r="K25" s="26" t="s">
        <v>198</v>
      </c>
      <c r="L25" s="26" t="s">
        <v>206</v>
      </c>
      <c r="M25" s="26" t="s">
        <v>85</v>
      </c>
      <c r="O25" s="26" t="s">
        <v>28</v>
      </c>
    </row>
    <row r="26" spans="1:15">
      <c r="A26" s="26" t="s">
        <v>207</v>
      </c>
      <c r="B26" s="26" t="s">
        <v>77</v>
      </c>
      <c r="C26" s="26" t="s">
        <v>208</v>
      </c>
      <c r="D26" s="26" t="s">
        <v>209</v>
      </c>
      <c r="E26" s="26" t="str">
        <f t="shared" si="0"/>
        <v>Fabrico, instalação e assistência técnica de equipamento elétrico de alta, média e baixa tensão para transporte e distribuição de eletricidade que resulte ou permita contribuir substancialmente para a atenuação das alterações climáticas</v>
      </c>
      <c r="F26" s="26" t="s">
        <v>80</v>
      </c>
      <c r="G26" s="26" t="s">
        <v>210</v>
      </c>
      <c r="H26" s="26" t="s">
        <v>211</v>
      </c>
      <c r="I26" s="26" t="s">
        <v>36</v>
      </c>
      <c r="J26" s="26" t="s">
        <v>71</v>
      </c>
      <c r="K26" s="26" t="s">
        <v>212</v>
      </c>
      <c r="L26" s="26" t="s">
        <v>84</v>
      </c>
      <c r="M26" s="26" t="s">
        <v>85</v>
      </c>
      <c r="O26" s="26" t="s">
        <v>213</v>
      </c>
    </row>
    <row r="27" spans="1:15">
      <c r="A27" s="26" t="s">
        <v>214</v>
      </c>
      <c r="B27" s="26" t="s">
        <v>77</v>
      </c>
      <c r="C27" s="26" t="s">
        <v>215</v>
      </c>
      <c r="D27" s="26" t="s">
        <v>216</v>
      </c>
      <c r="E27" s="26" t="str">
        <f t="shared" si="0"/>
        <v>Fabrico de aeronaves</v>
      </c>
      <c r="F27" s="26" t="s">
        <v>121</v>
      </c>
      <c r="G27" s="26" t="s">
        <v>217</v>
      </c>
      <c r="H27" s="26" t="s">
        <v>218</v>
      </c>
      <c r="I27" s="26" t="s">
        <v>36</v>
      </c>
      <c r="J27" s="26" t="s">
        <v>71</v>
      </c>
      <c r="K27" s="26" t="s">
        <v>219</v>
      </c>
      <c r="L27" s="26" t="s">
        <v>220</v>
      </c>
      <c r="M27" s="26" t="s">
        <v>85</v>
      </c>
      <c r="O27" s="26" t="s">
        <v>221</v>
      </c>
    </row>
    <row r="28" spans="1:15">
      <c r="A28" s="26" t="s">
        <v>222</v>
      </c>
      <c r="B28" s="26" t="s">
        <v>223</v>
      </c>
      <c r="C28" s="26" t="s">
        <v>224</v>
      </c>
      <c r="D28" s="26" t="s">
        <v>225</v>
      </c>
      <c r="E28" s="26" t="str">
        <f t="shared" si="0"/>
        <v>Produção de eletricidade com recurso à tecnologia solar fotovoltaica</v>
      </c>
      <c r="G28" s="26" t="s">
        <v>226</v>
      </c>
      <c r="H28" s="26" t="s">
        <v>227</v>
      </c>
      <c r="I28" s="26" t="s">
        <v>36</v>
      </c>
      <c r="J28" s="26" t="s">
        <v>38</v>
      </c>
      <c r="K28" s="26" t="s">
        <v>228</v>
      </c>
      <c r="L28" s="26" t="s">
        <v>38</v>
      </c>
      <c r="M28" s="26" t="s">
        <v>85</v>
      </c>
      <c r="O28" s="26" t="s">
        <v>28</v>
      </c>
    </row>
    <row r="29" spans="1:15">
      <c r="A29" s="26" t="s">
        <v>222</v>
      </c>
      <c r="B29" s="26" t="s">
        <v>223</v>
      </c>
      <c r="C29" s="26" t="s">
        <v>229</v>
      </c>
      <c r="D29" s="26" t="s">
        <v>230</v>
      </c>
      <c r="E29" s="26" t="str">
        <f t="shared" si="0"/>
        <v>Produção de eletricidade utilizando a tecnologia de energia solar concentrada (CSP)</v>
      </c>
      <c r="G29" s="26" t="s">
        <v>231</v>
      </c>
      <c r="H29" s="26" t="s">
        <v>232</v>
      </c>
      <c r="I29" s="26" t="s">
        <v>36</v>
      </c>
      <c r="J29" s="26" t="s">
        <v>71</v>
      </c>
      <c r="K29" s="26" t="s">
        <v>228</v>
      </c>
      <c r="L29" s="26" t="s">
        <v>38</v>
      </c>
      <c r="M29" s="26" t="s">
        <v>85</v>
      </c>
      <c r="O29" s="26" t="s">
        <v>28</v>
      </c>
    </row>
    <row r="30" spans="1:15">
      <c r="A30" s="26" t="s">
        <v>222</v>
      </c>
      <c r="B30" s="26" t="s">
        <v>223</v>
      </c>
      <c r="C30" s="26" t="s">
        <v>233</v>
      </c>
      <c r="D30" s="26" t="s">
        <v>234</v>
      </c>
      <c r="E30" s="26" t="str">
        <f t="shared" si="0"/>
        <v>Produção de eletricidade a partir da energia eólica</v>
      </c>
      <c r="G30" s="26" t="s">
        <v>235</v>
      </c>
      <c r="H30" s="26" t="s">
        <v>236</v>
      </c>
      <c r="I30" s="26" t="s">
        <v>36</v>
      </c>
      <c r="J30" s="26" t="s">
        <v>237</v>
      </c>
      <c r="K30" s="26" t="s">
        <v>228</v>
      </c>
      <c r="L30" s="26" t="s">
        <v>38</v>
      </c>
      <c r="M30" s="26" t="s">
        <v>238</v>
      </c>
      <c r="O30" s="26" t="s">
        <v>28</v>
      </c>
    </row>
    <row r="31" spans="1:15">
      <c r="A31" s="26" t="s">
        <v>222</v>
      </c>
      <c r="B31" s="26" t="s">
        <v>223</v>
      </c>
      <c r="C31" s="26" t="s">
        <v>239</v>
      </c>
      <c r="D31" s="26" t="s">
        <v>240</v>
      </c>
      <c r="E31" s="26" t="str">
        <f t="shared" si="0"/>
        <v>Produção de eletricidade a partir de tecnologias de energia oceânica</v>
      </c>
      <c r="G31" s="26" t="s">
        <v>241</v>
      </c>
      <c r="H31" s="26" t="s">
        <v>242</v>
      </c>
      <c r="I31" s="26" t="s">
        <v>36</v>
      </c>
      <c r="J31" s="26" t="s">
        <v>243</v>
      </c>
      <c r="K31" s="26" t="s">
        <v>228</v>
      </c>
      <c r="L31" s="26" t="s">
        <v>244</v>
      </c>
      <c r="M31" s="26" t="s">
        <v>245</v>
      </c>
      <c r="O31" s="26" t="s">
        <v>28</v>
      </c>
    </row>
    <row r="32" spans="1:15">
      <c r="A32" s="26" t="s">
        <v>222</v>
      </c>
      <c r="B32" s="26" t="s">
        <v>223</v>
      </c>
      <c r="C32" s="26" t="s">
        <v>246</v>
      </c>
      <c r="D32" s="26" t="s">
        <v>247</v>
      </c>
      <c r="E32" s="26" t="str">
        <f t="shared" si="0"/>
        <v>Produção de eletricidade a partir de energia hidroelétrica</v>
      </c>
      <c r="G32" s="26" t="s">
        <v>248</v>
      </c>
      <c r="H32" s="26" t="s">
        <v>249</v>
      </c>
      <c r="I32" s="26" t="s">
        <v>36</v>
      </c>
      <c r="J32" s="26" t="s">
        <v>250</v>
      </c>
      <c r="K32" s="26" t="s">
        <v>38</v>
      </c>
      <c r="L32" s="26" t="s">
        <v>38</v>
      </c>
      <c r="M32" s="26" t="s">
        <v>251</v>
      </c>
      <c r="O32" s="26" t="s">
        <v>252</v>
      </c>
    </row>
    <row r="33" spans="1:15">
      <c r="A33" s="26" t="s">
        <v>222</v>
      </c>
      <c r="B33" s="26" t="s">
        <v>223</v>
      </c>
      <c r="C33" s="26" t="s">
        <v>253</v>
      </c>
      <c r="D33" s="26" t="s">
        <v>254</v>
      </c>
      <c r="E33" s="26" t="str">
        <f t="shared" si="0"/>
        <v>Produção de eletricidade a partir de energia geotérmica</v>
      </c>
      <c r="G33" s="26" t="s">
        <v>255</v>
      </c>
      <c r="H33" s="26" t="s">
        <v>256</v>
      </c>
      <c r="I33" s="26" t="s">
        <v>36</v>
      </c>
      <c r="J33" s="26" t="s">
        <v>71</v>
      </c>
      <c r="K33" s="26" t="s">
        <v>38</v>
      </c>
      <c r="L33" s="26" t="s">
        <v>257</v>
      </c>
      <c r="M33" s="26" t="s">
        <v>85</v>
      </c>
      <c r="O33" s="26" t="s">
        <v>28</v>
      </c>
    </row>
    <row r="34" spans="1:15">
      <c r="A34" s="26" t="s">
        <v>222</v>
      </c>
      <c r="B34" s="26" t="s">
        <v>223</v>
      </c>
      <c r="C34" s="26" t="s">
        <v>258</v>
      </c>
      <c r="D34" s="26" t="s">
        <v>259</v>
      </c>
      <c r="E34" s="26" t="str">
        <f t="shared" si="0"/>
        <v>Produção de eletricidade a partir de combustíveis líquidos e gasosos não fósseis renováveis</v>
      </c>
      <c r="G34" s="26" t="s">
        <v>260</v>
      </c>
      <c r="H34" s="26" t="s">
        <v>261</v>
      </c>
      <c r="I34" s="26" t="s">
        <v>36</v>
      </c>
      <c r="J34" s="26" t="s">
        <v>71</v>
      </c>
      <c r="K34" s="26" t="s">
        <v>38</v>
      </c>
      <c r="L34" s="26" t="s">
        <v>262</v>
      </c>
      <c r="M34" s="26" t="s">
        <v>85</v>
      </c>
      <c r="O34" s="26" t="s">
        <v>263</v>
      </c>
    </row>
    <row r="35" spans="1:15">
      <c r="A35" s="26" t="s">
        <v>264</v>
      </c>
      <c r="B35" s="26" t="s">
        <v>223</v>
      </c>
      <c r="C35" s="26" t="s">
        <v>265</v>
      </c>
      <c r="D35" s="26" t="s">
        <v>266</v>
      </c>
      <c r="E35" s="26" t="str">
        <f t="shared" si="0"/>
        <v>Produção de eletricidade a partir de bioenergia</v>
      </c>
      <c r="G35" s="26" t="s">
        <v>267</v>
      </c>
      <c r="H35" s="26" t="s">
        <v>268</v>
      </c>
      <c r="I35" s="26" t="s">
        <v>36</v>
      </c>
      <c r="J35" s="26" t="s">
        <v>71</v>
      </c>
      <c r="K35" s="26" t="s">
        <v>38</v>
      </c>
      <c r="L35" s="26" t="s">
        <v>269</v>
      </c>
      <c r="M35" s="26" t="s">
        <v>85</v>
      </c>
      <c r="O35" s="26" t="s">
        <v>270</v>
      </c>
    </row>
    <row r="36" spans="1:15">
      <c r="A36" s="26" t="s">
        <v>271</v>
      </c>
      <c r="B36" s="26" t="s">
        <v>223</v>
      </c>
      <c r="C36" s="26" t="s">
        <v>272</v>
      </c>
      <c r="D36" s="26" t="s">
        <v>273</v>
      </c>
      <c r="E36" s="26" t="str">
        <f t="shared" si="0"/>
        <v>Transporte e distribuição de eletricidade</v>
      </c>
      <c r="F36" s="26" t="s">
        <v>80</v>
      </c>
      <c r="G36" s="26" t="s">
        <v>274</v>
      </c>
      <c r="H36" s="26" t="s">
        <v>275</v>
      </c>
      <c r="I36" s="26" t="s">
        <v>36</v>
      </c>
      <c r="J36" s="26" t="s">
        <v>38</v>
      </c>
      <c r="K36" s="26" t="s">
        <v>276</v>
      </c>
      <c r="L36" s="26" t="s">
        <v>277</v>
      </c>
      <c r="M36" s="26" t="s">
        <v>278</v>
      </c>
      <c r="O36" s="26" t="s">
        <v>279</v>
      </c>
    </row>
    <row r="37" spans="1:15">
      <c r="B37" s="26" t="s">
        <v>223</v>
      </c>
      <c r="C37" s="26" t="s">
        <v>280</v>
      </c>
      <c r="D37" s="26" t="s">
        <v>281</v>
      </c>
      <c r="E37" s="26" t="str">
        <f t="shared" si="0"/>
        <v>Armazenamento de eletricidade</v>
      </c>
      <c r="F37" s="26" t="s">
        <v>80</v>
      </c>
      <c r="G37" s="26" t="s">
        <v>282</v>
      </c>
      <c r="H37" s="26" t="s">
        <v>283</v>
      </c>
      <c r="I37" s="26" t="s">
        <v>36</v>
      </c>
      <c r="J37" s="26" t="s">
        <v>284</v>
      </c>
      <c r="K37" s="26" t="s">
        <v>276</v>
      </c>
      <c r="L37" s="26" t="s">
        <v>38</v>
      </c>
      <c r="M37" s="26" t="s">
        <v>85</v>
      </c>
      <c r="O37" s="26" t="s">
        <v>28</v>
      </c>
    </row>
    <row r="38" spans="1:15">
      <c r="B38" s="26" t="s">
        <v>223</v>
      </c>
      <c r="C38" s="26" t="s">
        <v>285</v>
      </c>
      <c r="D38" s="26" t="s">
        <v>286</v>
      </c>
      <c r="E38" s="26" t="str">
        <f t="shared" si="0"/>
        <v>Armazenamento de energia térmica</v>
      </c>
      <c r="F38" s="26" t="s">
        <v>80</v>
      </c>
      <c r="G38" s="26" t="s">
        <v>287</v>
      </c>
      <c r="H38" s="26" t="s">
        <v>288</v>
      </c>
      <c r="I38" s="26" t="s">
        <v>36</v>
      </c>
      <c r="J38" s="26" t="s">
        <v>289</v>
      </c>
      <c r="K38" s="26" t="s">
        <v>290</v>
      </c>
      <c r="L38" s="26" t="s">
        <v>38</v>
      </c>
      <c r="M38" s="26" t="s">
        <v>85</v>
      </c>
      <c r="O38" s="26" t="s">
        <v>28</v>
      </c>
    </row>
    <row r="39" spans="1:15">
      <c r="B39" s="26" t="s">
        <v>223</v>
      </c>
      <c r="C39" s="26" t="s">
        <v>291</v>
      </c>
      <c r="D39" s="26" t="s">
        <v>292</v>
      </c>
      <c r="E39" s="26" t="str">
        <f t="shared" si="0"/>
        <v>Armazenamento de hidrogénio</v>
      </c>
      <c r="F39" s="26" t="s">
        <v>80</v>
      </c>
      <c r="G39" s="26" t="s">
        <v>293</v>
      </c>
      <c r="H39" s="26" t="s">
        <v>294</v>
      </c>
      <c r="I39" s="26" t="s">
        <v>36</v>
      </c>
      <c r="J39" s="26" t="s">
        <v>38</v>
      </c>
      <c r="K39" s="26" t="s">
        <v>290</v>
      </c>
      <c r="L39" s="26" t="s">
        <v>295</v>
      </c>
      <c r="M39" s="26" t="s">
        <v>85</v>
      </c>
      <c r="O39" s="26" t="s">
        <v>28</v>
      </c>
    </row>
    <row r="40" spans="1:15">
      <c r="A40" s="26" t="s">
        <v>296</v>
      </c>
      <c r="B40" s="26" t="s">
        <v>223</v>
      </c>
      <c r="C40" s="26" t="s">
        <v>297</v>
      </c>
      <c r="D40" s="26" t="s">
        <v>298</v>
      </c>
      <c r="E40" s="26" t="str">
        <f t="shared" si="0"/>
        <v>Fabricação de biogás e de biocombustíveis para utilização nos transportes e de biolíquidos</v>
      </c>
      <c r="G40" s="26" t="s">
        <v>299</v>
      </c>
      <c r="H40" s="26" t="s">
        <v>300</v>
      </c>
      <c r="I40" s="26" t="s">
        <v>36</v>
      </c>
      <c r="J40" s="26" t="s">
        <v>71</v>
      </c>
      <c r="K40" s="26" t="s">
        <v>38</v>
      </c>
      <c r="L40" s="26" t="s">
        <v>301</v>
      </c>
      <c r="M40" s="26" t="s">
        <v>85</v>
      </c>
      <c r="O40" s="26" t="s">
        <v>28</v>
      </c>
    </row>
    <row r="41" spans="1:15">
      <c r="A41" s="26" t="s">
        <v>302</v>
      </c>
      <c r="B41" s="26" t="s">
        <v>223</v>
      </c>
      <c r="C41" s="26" t="s">
        <v>303</v>
      </c>
      <c r="D41" s="26" t="s">
        <v>304</v>
      </c>
      <c r="E41" s="26" t="str">
        <f t="shared" si="0"/>
        <v>Redes de transporte e distribuição de gases renováveis e hipocarbónicos</v>
      </c>
      <c r="G41" s="26" t="s">
        <v>305</v>
      </c>
      <c r="H41" s="26" t="s">
        <v>306</v>
      </c>
      <c r="I41" s="26" t="s">
        <v>36</v>
      </c>
      <c r="J41" s="26" t="s">
        <v>71</v>
      </c>
      <c r="K41" s="26" t="s">
        <v>38</v>
      </c>
      <c r="L41" s="26" t="s">
        <v>307</v>
      </c>
      <c r="M41" s="26" t="s">
        <v>85</v>
      </c>
      <c r="O41" s="26" t="s">
        <v>28</v>
      </c>
    </row>
    <row r="42" spans="1:15">
      <c r="A42" s="26" t="s">
        <v>308</v>
      </c>
      <c r="B42" s="26" t="s">
        <v>223</v>
      </c>
      <c r="C42" s="26" t="s">
        <v>309</v>
      </c>
      <c r="D42" s="26" t="s">
        <v>310</v>
      </c>
      <c r="E42" s="26" t="str">
        <f t="shared" si="0"/>
        <v>Distribuição urbana de aquecimento/arrefecimento</v>
      </c>
      <c r="G42" s="26" t="s">
        <v>311</v>
      </c>
      <c r="H42" s="26" t="s">
        <v>312</v>
      </c>
      <c r="I42" s="26" t="s">
        <v>36</v>
      </c>
      <c r="J42" s="26" t="s">
        <v>71</v>
      </c>
      <c r="K42" s="26" t="s">
        <v>38</v>
      </c>
      <c r="L42" s="26" t="s">
        <v>313</v>
      </c>
      <c r="M42" s="26" t="s">
        <v>85</v>
      </c>
      <c r="O42" s="26" t="s">
        <v>28</v>
      </c>
    </row>
    <row r="43" spans="1:15">
      <c r="A43" s="26" t="s">
        <v>314</v>
      </c>
      <c r="B43" s="26" t="s">
        <v>223</v>
      </c>
      <c r="C43" s="26" t="s">
        <v>315</v>
      </c>
      <c r="D43" s="26" t="s">
        <v>316</v>
      </c>
      <c r="E43" s="26" t="str">
        <f t="shared" si="0"/>
        <v>Instalação e funcionamento de bombas de calor elétricas</v>
      </c>
      <c r="G43" s="26" t="s">
        <v>317</v>
      </c>
      <c r="H43" s="26" t="s">
        <v>318</v>
      </c>
      <c r="I43" s="26" t="s">
        <v>36</v>
      </c>
      <c r="J43" s="26" t="s">
        <v>71</v>
      </c>
      <c r="K43" s="26" t="s">
        <v>319</v>
      </c>
      <c r="L43" s="26" t="s">
        <v>320</v>
      </c>
      <c r="M43" s="26" t="s">
        <v>38</v>
      </c>
      <c r="O43" s="26" t="s">
        <v>321</v>
      </c>
    </row>
    <row r="44" spans="1:15">
      <c r="A44" s="26" t="s">
        <v>322</v>
      </c>
      <c r="B44" s="26" t="s">
        <v>223</v>
      </c>
      <c r="C44" s="26" t="s">
        <v>323</v>
      </c>
      <c r="D44" s="26" t="s">
        <v>324</v>
      </c>
      <c r="E44" s="26" t="str">
        <f t="shared" si="0"/>
        <v>Cogeração de calor/frio e energia a partir de energia solar</v>
      </c>
      <c r="G44" s="26" t="s">
        <v>325</v>
      </c>
      <c r="H44" s="26" t="s">
        <v>326</v>
      </c>
      <c r="I44" s="26" t="s">
        <v>36</v>
      </c>
      <c r="J44" s="26" t="s">
        <v>38</v>
      </c>
      <c r="K44" s="26" t="s">
        <v>228</v>
      </c>
      <c r="L44" s="26" t="s">
        <v>38</v>
      </c>
      <c r="M44" s="26" t="s">
        <v>85</v>
      </c>
      <c r="O44" s="26" t="s">
        <v>327</v>
      </c>
    </row>
    <row r="45" spans="1:15">
      <c r="A45" s="26" t="s">
        <v>322</v>
      </c>
      <c r="B45" s="26" t="s">
        <v>223</v>
      </c>
      <c r="C45" s="26" t="s">
        <v>328</v>
      </c>
      <c r="D45" s="26" t="s">
        <v>329</v>
      </c>
      <c r="E45" s="26" t="str">
        <f t="shared" si="0"/>
        <v>Cogeração de calor/frio e eletricidade a partir de energia geotérmica</v>
      </c>
      <c r="G45" s="26" t="s">
        <v>330</v>
      </c>
      <c r="H45" s="26" t="s">
        <v>331</v>
      </c>
      <c r="I45" s="26" t="s">
        <v>36</v>
      </c>
      <c r="J45" s="26" t="s">
        <v>71</v>
      </c>
      <c r="K45" s="26" t="s">
        <v>38</v>
      </c>
      <c r="L45" s="26" t="s">
        <v>332</v>
      </c>
      <c r="M45" s="26" t="s">
        <v>85</v>
      </c>
      <c r="O45" s="26" t="s">
        <v>333</v>
      </c>
    </row>
    <row r="46" spans="1:15">
      <c r="A46" s="26" t="s">
        <v>322</v>
      </c>
      <c r="B46" s="26" t="s">
        <v>223</v>
      </c>
      <c r="C46" s="26" t="s">
        <v>334</v>
      </c>
      <c r="D46" s="26" t="s">
        <v>335</v>
      </c>
      <c r="E46" s="26" t="str">
        <f t="shared" si="0"/>
        <v>Cogeração de calor/frio e eletricidade a partir de combustíveis líquidos e gasosos não fósseis renováveis</v>
      </c>
      <c r="G46" s="26" t="s">
        <v>336</v>
      </c>
      <c r="H46" s="26" t="s">
        <v>337</v>
      </c>
      <c r="I46" s="26" t="s">
        <v>36</v>
      </c>
      <c r="J46" s="26" t="s">
        <v>71</v>
      </c>
      <c r="K46" s="26" t="s">
        <v>38</v>
      </c>
      <c r="L46" s="26" t="s">
        <v>338</v>
      </c>
      <c r="M46" s="26" t="s">
        <v>85</v>
      </c>
      <c r="O46" s="26" t="s">
        <v>339</v>
      </c>
    </row>
    <row r="47" spans="1:15">
      <c r="A47" s="26" t="s">
        <v>322</v>
      </c>
      <c r="B47" s="26" t="s">
        <v>223</v>
      </c>
      <c r="C47" s="26" t="s">
        <v>340</v>
      </c>
      <c r="D47" s="26" t="s">
        <v>341</v>
      </c>
      <c r="E47" s="26" t="str">
        <f t="shared" si="0"/>
        <v>Cogeração de calor/frio e energia a partir de bioenergia</v>
      </c>
      <c r="G47" s="26" t="s">
        <v>342</v>
      </c>
      <c r="H47" s="26" t="s">
        <v>343</v>
      </c>
      <c r="I47" s="26" t="s">
        <v>36</v>
      </c>
      <c r="J47" s="26" t="s">
        <v>71</v>
      </c>
      <c r="K47" s="26" t="s">
        <v>38</v>
      </c>
      <c r="L47" s="26" t="s">
        <v>344</v>
      </c>
      <c r="M47" s="26" t="s">
        <v>85</v>
      </c>
      <c r="O47" s="26" t="s">
        <v>28</v>
      </c>
    </row>
    <row r="48" spans="1:15">
      <c r="A48" s="26" t="s">
        <v>308</v>
      </c>
      <c r="B48" s="26" t="s">
        <v>223</v>
      </c>
      <c r="C48" s="26" t="s">
        <v>345</v>
      </c>
      <c r="D48" s="26" t="s">
        <v>346</v>
      </c>
      <c r="E48" s="26" t="str">
        <f t="shared" si="0"/>
        <v>Produção de calor/frio a partir do aquecimento solar térmico</v>
      </c>
      <c r="G48" s="26" t="s">
        <v>347</v>
      </c>
      <c r="H48" s="26" t="s">
        <v>348</v>
      </c>
      <c r="I48" s="26" t="s">
        <v>36</v>
      </c>
      <c r="J48" s="26" t="s">
        <v>38</v>
      </c>
      <c r="K48" s="26" t="s">
        <v>228</v>
      </c>
      <c r="L48" s="26" t="s">
        <v>38</v>
      </c>
      <c r="M48" s="26" t="s">
        <v>85</v>
      </c>
      <c r="O48" s="26" t="s">
        <v>28</v>
      </c>
    </row>
    <row r="49" spans="1:15">
      <c r="A49" s="26" t="s">
        <v>308</v>
      </c>
      <c r="B49" s="26" t="s">
        <v>223</v>
      </c>
      <c r="C49" s="26" t="s">
        <v>349</v>
      </c>
      <c r="D49" s="26" t="s">
        <v>350</v>
      </c>
      <c r="E49" s="26" t="str">
        <f t="shared" si="0"/>
        <v>Produção de calor/frio a partir de energia geotérmica</v>
      </c>
      <c r="G49" s="26" t="s">
        <v>351</v>
      </c>
      <c r="H49" s="26" t="s">
        <v>352</v>
      </c>
      <c r="I49" s="26" t="s">
        <v>36</v>
      </c>
      <c r="J49" s="26" t="s">
        <v>71</v>
      </c>
      <c r="K49" s="26" t="s">
        <v>38</v>
      </c>
      <c r="L49" s="26" t="s">
        <v>332</v>
      </c>
      <c r="M49" s="26" t="s">
        <v>85</v>
      </c>
      <c r="O49" s="26" t="s">
        <v>28</v>
      </c>
    </row>
    <row r="50" spans="1:15">
      <c r="A50" s="26" t="s">
        <v>308</v>
      </c>
      <c r="B50" s="26" t="s">
        <v>223</v>
      </c>
      <c r="C50" s="26" t="s">
        <v>353</v>
      </c>
      <c r="D50" s="26" t="s">
        <v>354</v>
      </c>
      <c r="E50" s="26" t="str">
        <f t="shared" si="0"/>
        <v>Produção de calor/frio a partir de combustíveis líquidos e gasosos não fósseis renováveis</v>
      </c>
      <c r="G50" s="26" t="s">
        <v>355</v>
      </c>
      <c r="H50" s="26" t="s">
        <v>356</v>
      </c>
      <c r="I50" s="26" t="s">
        <v>36</v>
      </c>
      <c r="J50" s="26" t="s">
        <v>71</v>
      </c>
      <c r="K50" s="26" t="s">
        <v>38</v>
      </c>
      <c r="L50" s="26" t="s">
        <v>357</v>
      </c>
      <c r="M50" s="26" t="s">
        <v>85</v>
      </c>
      <c r="O50" s="26" t="s">
        <v>358</v>
      </c>
    </row>
    <row r="51" spans="1:15">
      <c r="A51" s="26" t="s">
        <v>308</v>
      </c>
      <c r="B51" s="26" t="s">
        <v>223</v>
      </c>
      <c r="C51" s="26" t="s">
        <v>359</v>
      </c>
      <c r="D51" s="26" t="s">
        <v>360</v>
      </c>
      <c r="E51" s="26" t="str">
        <f t="shared" si="0"/>
        <v>Produção de calor/frio a partir de bioenergia</v>
      </c>
      <c r="G51" s="26" t="s">
        <v>361</v>
      </c>
      <c r="H51" s="26" t="s">
        <v>362</v>
      </c>
      <c r="I51" s="26" t="s">
        <v>36</v>
      </c>
      <c r="J51" s="26" t="s">
        <v>71</v>
      </c>
      <c r="K51" s="26" t="s">
        <v>38</v>
      </c>
      <c r="L51" s="26" t="s">
        <v>363</v>
      </c>
      <c r="M51" s="26" t="s">
        <v>85</v>
      </c>
      <c r="O51" s="26" t="s">
        <v>28</v>
      </c>
    </row>
    <row r="52" spans="1:15">
      <c r="A52" s="26" t="s">
        <v>308</v>
      </c>
      <c r="B52" s="26" t="s">
        <v>223</v>
      </c>
      <c r="C52" s="26" t="s">
        <v>364</v>
      </c>
      <c r="D52" s="26" t="s">
        <v>365</v>
      </c>
      <c r="E52" s="26" t="str">
        <f t="shared" si="0"/>
        <v>Produção de calor/frio utilizando calor residual</v>
      </c>
      <c r="G52" s="26" t="s">
        <v>366</v>
      </c>
      <c r="H52" s="26" t="s">
        <v>367</v>
      </c>
      <c r="I52" s="26" t="s">
        <v>36</v>
      </c>
      <c r="J52" s="26" t="s">
        <v>38</v>
      </c>
      <c r="K52" s="26" t="s">
        <v>228</v>
      </c>
      <c r="L52" s="26" t="s">
        <v>368</v>
      </c>
      <c r="M52" s="26" t="s">
        <v>85</v>
      </c>
      <c r="O52" s="26" t="s">
        <v>28</v>
      </c>
    </row>
    <row r="53" spans="1:15">
      <c r="A53" s="26" t="s">
        <v>369</v>
      </c>
      <c r="B53" s="26" t="s">
        <v>223</v>
      </c>
      <c r="C53" s="26" t="s">
        <v>370</v>
      </c>
      <c r="D53" s="26" t="s">
        <v>371</v>
      </c>
      <c r="E53" s="26" t="str">
        <f t="shared" si="0"/>
        <v>Fases pré-comerciais de tecnologias avançadas para produzir energia a partir de processos nucleares com o mínimo de resíduos do ciclo do combustível</v>
      </c>
      <c r="G53" s="26" t="s">
        <v>372</v>
      </c>
      <c r="H53" s="26" t="s">
        <v>373</v>
      </c>
      <c r="I53" s="26" t="s">
        <v>374</v>
      </c>
      <c r="J53" s="26" t="s">
        <v>375</v>
      </c>
      <c r="K53" s="26" t="s">
        <v>376</v>
      </c>
      <c r="L53" s="26" t="s">
        <v>377</v>
      </c>
      <c r="M53" s="26" t="s">
        <v>378</v>
      </c>
      <c r="O53" s="26" t="s">
        <v>379</v>
      </c>
    </row>
    <row r="54" spans="1:15">
      <c r="A54" s="26" t="s">
        <v>222</v>
      </c>
      <c r="B54" s="26" t="s">
        <v>223</v>
      </c>
      <c r="C54" s="26" t="s">
        <v>380</v>
      </c>
      <c r="D54" s="26" t="s">
        <v>381</v>
      </c>
      <c r="E54" s="26" t="str">
        <f t="shared" si="0"/>
        <v>Construção e exploração segura de novas centrais nucleares para a produção de eletricidade e/ou calor, incluindo a produção de hidrogénio, utilizando as melhores tecnologias disponíveis</v>
      </c>
      <c r="G54" s="26" t="s">
        <v>382</v>
      </c>
      <c r="H54" s="26" t="s">
        <v>383</v>
      </c>
      <c r="I54" s="26" t="s">
        <v>384</v>
      </c>
      <c r="J54" s="26" t="s">
        <v>385</v>
      </c>
      <c r="K54" s="26" t="s">
        <v>376</v>
      </c>
      <c r="L54" s="26" t="s">
        <v>386</v>
      </c>
      <c r="M54" s="26" t="s">
        <v>378</v>
      </c>
      <c r="O54" s="26" t="s">
        <v>28</v>
      </c>
    </row>
    <row r="55" spans="1:15">
      <c r="A55" s="26" t="s">
        <v>222</v>
      </c>
      <c r="B55" s="26" t="s">
        <v>223</v>
      </c>
      <c r="C55" s="26" t="s">
        <v>387</v>
      </c>
      <c r="D55" s="26" t="s">
        <v>388</v>
      </c>
      <c r="E55" s="26" t="str">
        <f t="shared" si="0"/>
        <v>Produção de eletricidade a partir da energia nuclear em instalações existentes</v>
      </c>
      <c r="G55" s="26" t="s">
        <v>389</v>
      </c>
      <c r="H55" s="26" t="s">
        <v>390</v>
      </c>
      <c r="I55" s="26" t="s">
        <v>391</v>
      </c>
      <c r="J55" s="26" t="s">
        <v>392</v>
      </c>
      <c r="K55" s="26" t="s">
        <v>376</v>
      </c>
      <c r="L55" s="26" t="s">
        <v>386</v>
      </c>
      <c r="M55" s="26" t="s">
        <v>378</v>
      </c>
      <c r="O55" s="26" t="s">
        <v>28</v>
      </c>
    </row>
    <row r="56" spans="1:15">
      <c r="A56" s="26" t="s">
        <v>222</v>
      </c>
      <c r="B56" s="26" t="s">
        <v>223</v>
      </c>
      <c r="C56" s="26" t="s">
        <v>393</v>
      </c>
      <c r="D56" s="26" t="s">
        <v>394</v>
      </c>
      <c r="E56" s="26" t="str">
        <f t="shared" si="0"/>
        <v>Produção de eletricidade a partir de combustíveis gasosos fósseis</v>
      </c>
      <c r="F56" s="26" t="s">
        <v>121</v>
      </c>
      <c r="G56" s="26" t="s">
        <v>395</v>
      </c>
      <c r="H56" s="26" t="s">
        <v>396</v>
      </c>
      <c r="I56" s="26" t="s">
        <v>36</v>
      </c>
      <c r="J56" s="26" t="s">
        <v>71</v>
      </c>
      <c r="K56" s="26" t="s">
        <v>38</v>
      </c>
      <c r="L56" s="26" t="s">
        <v>397</v>
      </c>
      <c r="M56" s="26" t="s">
        <v>85</v>
      </c>
      <c r="O56" s="26" t="s">
        <v>398</v>
      </c>
    </row>
    <row r="57" spans="1:15">
      <c r="A57" s="26" t="s">
        <v>322</v>
      </c>
      <c r="B57" s="26" t="s">
        <v>223</v>
      </c>
      <c r="C57" s="26" t="s">
        <v>399</v>
      </c>
      <c r="D57" s="26" t="s">
        <v>400</v>
      </c>
      <c r="E57" s="26" t="str">
        <f t="shared" si="0"/>
        <v>Cogeração de elevada eficiência de calor/frio e eletricidade a partir de combustíveis gasosos fósseis</v>
      </c>
      <c r="F57" s="26" t="s">
        <v>121</v>
      </c>
      <c r="G57" s="26" t="s">
        <v>401</v>
      </c>
      <c r="H57" s="26" t="s">
        <v>402</v>
      </c>
      <c r="I57" s="26" t="s">
        <v>36</v>
      </c>
      <c r="J57" s="26" t="s">
        <v>71</v>
      </c>
      <c r="K57" s="26" t="s">
        <v>38</v>
      </c>
      <c r="L57" s="26" t="s">
        <v>397</v>
      </c>
      <c r="M57" s="26" t="s">
        <v>85</v>
      </c>
      <c r="O57" s="26" t="s">
        <v>28</v>
      </c>
    </row>
    <row r="58" spans="1:15">
      <c r="A58" s="26" t="s">
        <v>308</v>
      </c>
      <c r="B58" s="26" t="s">
        <v>223</v>
      </c>
      <c r="C58" s="26" t="s">
        <v>403</v>
      </c>
      <c r="D58" s="26" t="s">
        <v>404</v>
      </c>
      <c r="E58" s="26" t="str">
        <f t="shared" si="0"/>
        <v>Produção de calor/frio a partir de combustíveis gasosos fósseis num sistema de aquecimento e arrefecimento urbano eficiente</v>
      </c>
      <c r="F58" s="26" t="s">
        <v>121</v>
      </c>
      <c r="G58" s="26" t="s">
        <v>405</v>
      </c>
      <c r="H58" s="26" t="s">
        <v>406</v>
      </c>
      <c r="I58" s="26" t="s">
        <v>36</v>
      </c>
      <c r="J58" s="26" t="s">
        <v>71</v>
      </c>
      <c r="K58" s="26" t="s">
        <v>38</v>
      </c>
      <c r="L58" s="26" t="s">
        <v>397</v>
      </c>
      <c r="M58" s="26" t="s">
        <v>85</v>
      </c>
      <c r="O58" s="26" t="s">
        <v>28</v>
      </c>
    </row>
    <row r="59" spans="1:15">
      <c r="A59" s="26" t="s">
        <v>407</v>
      </c>
      <c r="B59" s="26" t="s">
        <v>408</v>
      </c>
      <c r="C59" s="26" t="s">
        <v>409</v>
      </c>
      <c r="D59" s="26" t="s">
        <v>410</v>
      </c>
      <c r="E59" s="26" t="str">
        <f t="shared" si="0"/>
        <v>Construção, ampliação e exploração de sistemas de captação, tratamento e abastecimento de água</v>
      </c>
      <c r="G59" s="26" t="s">
        <v>411</v>
      </c>
      <c r="H59" s="26" t="s">
        <v>412</v>
      </c>
      <c r="I59" s="26" t="s">
        <v>36</v>
      </c>
      <c r="J59" s="26" t="s">
        <v>71</v>
      </c>
      <c r="K59" s="26" t="s">
        <v>38</v>
      </c>
      <c r="L59" s="26" t="s">
        <v>38</v>
      </c>
      <c r="M59" s="26" t="s">
        <v>85</v>
      </c>
      <c r="O59" s="26" t="s">
        <v>413</v>
      </c>
    </row>
    <row r="60" spans="1:15">
      <c r="A60" s="26" t="s">
        <v>407</v>
      </c>
      <c r="B60" s="26" t="s">
        <v>408</v>
      </c>
      <c r="C60" s="26" t="s">
        <v>414</v>
      </c>
      <c r="D60" s="26" t="s">
        <v>415</v>
      </c>
      <c r="E60" s="26" t="str">
        <f t="shared" si="0"/>
        <v>Renovação dos sistemas de captação, tratamento e abastecimento de água</v>
      </c>
      <c r="G60" s="26" t="s">
        <v>416</v>
      </c>
      <c r="H60" s="26" t="s">
        <v>417</v>
      </c>
      <c r="I60" s="26" t="s">
        <v>36</v>
      </c>
      <c r="J60" s="26" t="s">
        <v>71</v>
      </c>
      <c r="K60" s="26" t="s">
        <v>38</v>
      </c>
      <c r="L60" s="26" t="s">
        <v>38</v>
      </c>
      <c r="M60" s="26" t="s">
        <v>85</v>
      </c>
      <c r="O60" s="26" t="s">
        <v>418</v>
      </c>
    </row>
    <row r="61" spans="1:15">
      <c r="A61" s="26" t="s">
        <v>419</v>
      </c>
      <c r="B61" s="26" t="s">
        <v>408</v>
      </c>
      <c r="C61" s="26" t="s">
        <v>420</v>
      </c>
      <c r="D61" s="26" t="s">
        <v>421</v>
      </c>
      <c r="E61" s="26" t="str">
        <f t="shared" si="0"/>
        <v>Construção, ampliação e exploração de sistemas de recolha e tratamento de águas residuais</v>
      </c>
      <c r="G61" s="26" t="s">
        <v>422</v>
      </c>
      <c r="H61" s="26" t="s">
        <v>423</v>
      </c>
      <c r="I61" s="26" t="s">
        <v>36</v>
      </c>
      <c r="J61" s="26" t="s">
        <v>424</v>
      </c>
      <c r="K61" s="26" t="s">
        <v>38</v>
      </c>
      <c r="L61" s="26" t="s">
        <v>425</v>
      </c>
      <c r="M61" s="26" t="s">
        <v>85</v>
      </c>
      <c r="O61" s="26" t="s">
        <v>426</v>
      </c>
    </row>
    <row r="62" spans="1:15">
      <c r="A62" s="26" t="s">
        <v>427</v>
      </c>
      <c r="B62" s="26" t="s">
        <v>408</v>
      </c>
      <c r="C62" s="26" t="s">
        <v>428</v>
      </c>
      <c r="D62" s="26" t="s">
        <v>429</v>
      </c>
      <c r="E62" s="26" t="str">
        <f t="shared" si="0"/>
        <v>Renovação da recolha e tratamento de águas residuais</v>
      </c>
      <c r="G62" s="26" t="s">
        <v>430</v>
      </c>
      <c r="H62" s="26" t="s">
        <v>431</v>
      </c>
      <c r="I62" s="26" t="s">
        <v>36</v>
      </c>
      <c r="J62" s="26" t="s">
        <v>432</v>
      </c>
      <c r="K62" s="26" t="s">
        <v>38</v>
      </c>
      <c r="L62" s="26" t="s">
        <v>433</v>
      </c>
      <c r="M62" s="26" t="s">
        <v>85</v>
      </c>
      <c r="O62" s="26" t="s">
        <v>28</v>
      </c>
    </row>
    <row r="63" spans="1:15">
      <c r="A63" s="26" t="s">
        <v>434</v>
      </c>
      <c r="B63" s="26" t="s">
        <v>408</v>
      </c>
      <c r="C63" s="26" t="s">
        <v>435</v>
      </c>
      <c r="D63" s="26" t="s">
        <v>436</v>
      </c>
      <c r="E63" s="26" t="str">
        <f t="shared" si="0"/>
        <v>Recolha e transporte de resíduos não perigosos em frações separadas na fonte</v>
      </c>
      <c r="G63" s="26" t="s">
        <v>437</v>
      </c>
      <c r="H63" s="26" t="s">
        <v>438</v>
      </c>
      <c r="I63" s="26" t="s">
        <v>36</v>
      </c>
      <c r="J63" s="26" t="s">
        <v>38</v>
      </c>
      <c r="K63" s="26" t="s">
        <v>439</v>
      </c>
      <c r="L63" s="26" t="s">
        <v>38</v>
      </c>
      <c r="M63" s="26" t="s">
        <v>38</v>
      </c>
      <c r="O63" s="26" t="s">
        <v>440</v>
      </c>
    </row>
    <row r="64" spans="1:15">
      <c r="A64" s="26" t="s">
        <v>419</v>
      </c>
      <c r="B64" s="26" t="s">
        <v>408</v>
      </c>
      <c r="C64" s="26" t="s">
        <v>441</v>
      </c>
      <c r="D64" s="26" t="s">
        <v>442</v>
      </c>
      <c r="E64" s="26" t="str">
        <f t="shared" si="0"/>
        <v>Digestão anaeróbia de lamas de depuração</v>
      </c>
      <c r="G64" s="26" t="s">
        <v>443</v>
      </c>
      <c r="H64" s="26" t="s">
        <v>444</v>
      </c>
      <c r="I64" s="26" t="s">
        <v>36</v>
      </c>
      <c r="J64" s="26" t="s">
        <v>71</v>
      </c>
      <c r="K64" s="26" t="s">
        <v>38</v>
      </c>
      <c r="L64" s="26" t="s">
        <v>445</v>
      </c>
      <c r="M64" s="26" t="s">
        <v>85</v>
      </c>
      <c r="O64" s="26" t="s">
        <v>28</v>
      </c>
    </row>
    <row r="65" spans="1:15">
      <c r="A65" s="26" t="s">
        <v>446</v>
      </c>
      <c r="B65" s="26" t="s">
        <v>408</v>
      </c>
      <c r="C65" s="26" t="s">
        <v>447</v>
      </c>
      <c r="D65" s="26" t="s">
        <v>448</v>
      </c>
      <c r="E65" s="26" t="str">
        <f t="shared" si="0"/>
        <v>Digestão anaeróbia de bio-resíduos</v>
      </c>
      <c r="G65" s="26" t="s">
        <v>449</v>
      </c>
      <c r="H65" s="26" t="s">
        <v>450</v>
      </c>
      <c r="I65" s="26" t="s">
        <v>36</v>
      </c>
      <c r="J65" s="26" t="s">
        <v>71</v>
      </c>
      <c r="K65" s="26" t="s">
        <v>38</v>
      </c>
      <c r="L65" s="26" t="s">
        <v>451</v>
      </c>
      <c r="M65" s="26" t="s">
        <v>85</v>
      </c>
      <c r="O65" s="26" t="s">
        <v>452</v>
      </c>
    </row>
    <row r="66" spans="1:15">
      <c r="A66" s="26" t="s">
        <v>446</v>
      </c>
      <c r="B66" s="26" t="s">
        <v>408</v>
      </c>
      <c r="C66" s="26" t="s">
        <v>453</v>
      </c>
      <c r="D66" s="26" t="s">
        <v>454</v>
      </c>
      <c r="E66" s="26" t="str">
        <f t="shared" si="0"/>
        <v>Compostagem de bio-resíduos</v>
      </c>
      <c r="G66" s="26" t="s">
        <v>455</v>
      </c>
      <c r="H66" s="26" t="s">
        <v>456</v>
      </c>
      <c r="I66" s="26" t="s">
        <v>36</v>
      </c>
      <c r="J66" s="26" t="s">
        <v>38</v>
      </c>
      <c r="K66" s="26" t="s">
        <v>38</v>
      </c>
      <c r="L66" s="26" t="s">
        <v>457</v>
      </c>
      <c r="M66" s="26" t="s">
        <v>85</v>
      </c>
      <c r="O66" s="26" t="s">
        <v>458</v>
      </c>
    </row>
    <row r="67" spans="1:15">
      <c r="A67" s="26" t="s">
        <v>459</v>
      </c>
      <c r="B67" s="26" t="s">
        <v>408</v>
      </c>
      <c r="C67" s="26" t="s">
        <v>460</v>
      </c>
      <c r="D67" s="26" t="s">
        <v>461</v>
      </c>
      <c r="E67" s="26" t="str">
        <f t="shared" ref="E67:E102" si="1">_xlfn.TRANSLATE(D67,"en","pt-pt")</f>
        <v>Valorização de materiais a partir de resíduos não perigosos</v>
      </c>
      <c r="G67" s="26" t="s">
        <v>462</v>
      </c>
      <c r="H67" s="26" t="s">
        <v>463</v>
      </c>
      <c r="I67" s="26" t="s">
        <v>36</v>
      </c>
      <c r="J67" s="26" t="s">
        <v>38</v>
      </c>
      <c r="K67" s="26" t="s">
        <v>38</v>
      </c>
      <c r="L67" s="26" t="s">
        <v>38</v>
      </c>
      <c r="M67" s="26" t="s">
        <v>85</v>
      </c>
      <c r="O67" s="26" t="s">
        <v>28</v>
      </c>
    </row>
    <row r="68" spans="1:15">
      <c r="A68" s="26" t="s">
        <v>464</v>
      </c>
      <c r="B68" s="26" t="s">
        <v>408</v>
      </c>
      <c r="C68" s="26" t="s">
        <v>465</v>
      </c>
      <c r="D68" s="26" t="s">
        <v>466</v>
      </c>
      <c r="E68" s="26" t="str">
        <f t="shared" si="1"/>
        <v>Captação e utilização de gases de aterro</v>
      </c>
      <c r="G68" s="26" t="s">
        <v>467</v>
      </c>
      <c r="H68" s="26" t="s">
        <v>468</v>
      </c>
      <c r="I68" s="26" t="s">
        <v>36</v>
      </c>
      <c r="J68" s="26" t="s">
        <v>38</v>
      </c>
      <c r="K68" s="26" t="s">
        <v>38</v>
      </c>
      <c r="L68" s="26" t="s">
        <v>469</v>
      </c>
      <c r="M68" s="26" t="s">
        <v>85</v>
      </c>
      <c r="O68" s="26" t="s">
        <v>470</v>
      </c>
    </row>
    <row r="69" spans="1:15">
      <c r="A69" s="26" t="s">
        <v>471</v>
      </c>
      <c r="B69" s="26" t="s">
        <v>408</v>
      </c>
      <c r="C69" s="26" t="s">
        <v>472</v>
      </c>
      <c r="D69" s="26" t="s">
        <v>473</v>
      </c>
      <c r="E69" s="26" t="str">
        <f t="shared" si="1"/>
        <v>Transporte de CO2</v>
      </c>
      <c r="F69" s="26" t="s">
        <v>80</v>
      </c>
      <c r="G69" s="26" t="s">
        <v>474</v>
      </c>
      <c r="H69" s="26" t="s">
        <v>475</v>
      </c>
      <c r="I69" s="26" t="s">
        <v>36</v>
      </c>
      <c r="J69" s="26" t="s">
        <v>71</v>
      </c>
      <c r="K69" s="26" t="s">
        <v>38</v>
      </c>
      <c r="L69" s="26" t="s">
        <v>38</v>
      </c>
      <c r="M69" s="26" t="s">
        <v>85</v>
      </c>
      <c r="O69" s="26" t="s">
        <v>28</v>
      </c>
    </row>
    <row r="70" spans="1:15">
      <c r="A70" s="26" t="s">
        <v>476</v>
      </c>
      <c r="B70" s="26" t="s">
        <v>408</v>
      </c>
      <c r="C70" s="26" t="s">
        <v>477</v>
      </c>
      <c r="D70" s="26" t="s">
        <v>478</v>
      </c>
      <c r="E70" s="26" t="str">
        <f t="shared" si="1"/>
        <v>Armazenagem geológica permanente subterrânea de CO2</v>
      </c>
      <c r="G70" s="26" t="s">
        <v>479</v>
      </c>
      <c r="H70" s="26" t="s">
        <v>480</v>
      </c>
      <c r="I70" s="26" t="s">
        <v>36</v>
      </c>
      <c r="J70" s="26" t="s">
        <v>71</v>
      </c>
      <c r="K70" s="26" t="s">
        <v>38</v>
      </c>
      <c r="L70" s="26" t="s">
        <v>481</v>
      </c>
      <c r="M70" s="26" t="s">
        <v>85</v>
      </c>
      <c r="O70" s="26" t="s">
        <v>482</v>
      </c>
    </row>
    <row r="71" spans="1:15">
      <c r="A71" s="26" t="s">
        <v>483</v>
      </c>
      <c r="B71" s="26" t="s">
        <v>484</v>
      </c>
      <c r="C71" s="26" t="s">
        <v>485</v>
      </c>
      <c r="D71" s="26" t="s">
        <v>486</v>
      </c>
      <c r="E71" s="26" t="str">
        <f t="shared" si="1"/>
        <v>Transporte ferroviário interurbano de passageiros</v>
      </c>
      <c r="F71" s="26" t="s">
        <v>121</v>
      </c>
      <c r="G71" s="26" t="s">
        <v>487</v>
      </c>
      <c r="H71" s="26" t="s">
        <v>488</v>
      </c>
      <c r="I71" s="26" t="s">
        <v>36</v>
      </c>
      <c r="J71" s="26" t="s">
        <v>38</v>
      </c>
      <c r="K71" s="26" t="s">
        <v>489</v>
      </c>
      <c r="L71" s="26" t="s">
        <v>490</v>
      </c>
      <c r="M71" s="26" t="s">
        <v>38</v>
      </c>
      <c r="O71" s="26" t="s">
        <v>28</v>
      </c>
    </row>
    <row r="72" spans="1:15">
      <c r="A72" s="26" t="s">
        <v>491</v>
      </c>
      <c r="B72" s="26" t="s">
        <v>484</v>
      </c>
      <c r="C72" s="26" t="s">
        <v>492</v>
      </c>
      <c r="D72" s="26" t="s">
        <v>493</v>
      </c>
      <c r="E72" s="26" t="str">
        <f t="shared" si="1"/>
        <v>Transporte ferroviário de mercadorias</v>
      </c>
      <c r="F72" s="26" t="s">
        <v>121</v>
      </c>
      <c r="G72" s="26" t="s">
        <v>494</v>
      </c>
      <c r="H72" s="26" t="s">
        <v>495</v>
      </c>
      <c r="I72" s="26" t="s">
        <v>36</v>
      </c>
      <c r="J72" s="26" t="s">
        <v>38</v>
      </c>
      <c r="K72" s="26" t="s">
        <v>496</v>
      </c>
      <c r="L72" s="26" t="s">
        <v>497</v>
      </c>
      <c r="M72" s="26" t="s">
        <v>38</v>
      </c>
      <c r="O72" s="26" t="s">
        <v>28</v>
      </c>
    </row>
    <row r="73" spans="1:15">
      <c r="A73" s="26" t="s">
        <v>498</v>
      </c>
      <c r="B73" s="26" t="s">
        <v>484</v>
      </c>
      <c r="C73" s="26" t="s">
        <v>499</v>
      </c>
      <c r="D73" s="26" t="s">
        <v>500</v>
      </c>
      <c r="E73" s="26" t="str">
        <f t="shared" si="1"/>
        <v>Transportes urbanos e suburbanos, transporte rodoviário de passageiros</v>
      </c>
      <c r="F73" s="26" t="s">
        <v>121</v>
      </c>
      <c r="G73" s="26" t="s">
        <v>501</v>
      </c>
      <c r="H73" s="26" t="s">
        <v>502</v>
      </c>
      <c r="I73" s="26" t="s">
        <v>36</v>
      </c>
      <c r="J73" s="26" t="s">
        <v>38</v>
      </c>
      <c r="K73" s="26" t="s">
        <v>503</v>
      </c>
      <c r="L73" s="26" t="s">
        <v>504</v>
      </c>
      <c r="M73" s="26" t="s">
        <v>38</v>
      </c>
      <c r="O73" s="26" t="s">
        <v>505</v>
      </c>
    </row>
    <row r="74" spans="1:15">
      <c r="A74" s="26" t="s">
        <v>506</v>
      </c>
      <c r="B74" s="26" t="s">
        <v>484</v>
      </c>
      <c r="C74" s="26" t="s">
        <v>507</v>
      </c>
      <c r="D74" s="26" t="s">
        <v>508</v>
      </c>
      <c r="E74" s="26" t="str">
        <f t="shared" si="1"/>
        <v>Operação de dispositivos de mobilidade pessoal, logística de ciclo</v>
      </c>
      <c r="G74" s="26" t="s">
        <v>509</v>
      </c>
      <c r="H74" s="26" t="s">
        <v>510</v>
      </c>
      <c r="I74" s="26" t="s">
        <v>36</v>
      </c>
      <c r="J74" s="26" t="s">
        <v>38</v>
      </c>
      <c r="K74" s="26" t="s">
        <v>511</v>
      </c>
      <c r="L74" s="26" t="s">
        <v>38</v>
      </c>
      <c r="M74" s="26" t="s">
        <v>38</v>
      </c>
      <c r="O74" s="26" t="s">
        <v>28</v>
      </c>
    </row>
    <row r="75" spans="1:15">
      <c r="A75" s="26" t="s">
        <v>512</v>
      </c>
      <c r="B75" s="26" t="s">
        <v>484</v>
      </c>
      <c r="C75" s="26" t="s">
        <v>513</v>
      </c>
      <c r="D75" s="26" t="s">
        <v>514</v>
      </c>
      <c r="E75" s="26" t="str">
        <f t="shared" si="1"/>
        <v>Transporte em motociclos, automóveis de passageiros e veículos comerciais ligeiros</v>
      </c>
      <c r="F75" s="26" t="s">
        <v>121</v>
      </c>
      <c r="G75" s="26" t="s">
        <v>515</v>
      </c>
      <c r="H75" s="26" t="s">
        <v>516</v>
      </c>
      <c r="I75" s="26" t="s">
        <v>36</v>
      </c>
      <c r="J75" s="26" t="s">
        <v>38</v>
      </c>
      <c r="K75" s="26" t="s">
        <v>517</v>
      </c>
      <c r="L75" s="26" t="s">
        <v>518</v>
      </c>
      <c r="M75" s="26" t="s">
        <v>38</v>
      </c>
      <c r="O75" s="26" t="s">
        <v>519</v>
      </c>
    </row>
    <row r="76" spans="1:15">
      <c r="A76" s="26" t="s">
        <v>520</v>
      </c>
      <c r="B76" s="26" t="s">
        <v>484</v>
      </c>
      <c r="C76" s="26" t="s">
        <v>521</v>
      </c>
      <c r="D76" s="26" t="s">
        <v>522</v>
      </c>
      <c r="E76" s="26" t="str">
        <f t="shared" si="1"/>
        <v>Serviços de transporte rodoviário de mercadorias</v>
      </c>
      <c r="F76" s="26" t="s">
        <v>121</v>
      </c>
      <c r="G76" s="26" t="s">
        <v>523</v>
      </c>
      <c r="H76" s="26" t="s">
        <v>524</v>
      </c>
      <c r="I76" s="26" t="s">
        <v>36</v>
      </c>
      <c r="J76" s="26" t="s">
        <v>38</v>
      </c>
      <c r="K76" s="26" t="s">
        <v>525</v>
      </c>
      <c r="L76" s="26" t="s">
        <v>526</v>
      </c>
      <c r="M76" s="26" t="s">
        <v>38</v>
      </c>
      <c r="O76" s="26" t="s">
        <v>527</v>
      </c>
    </row>
    <row r="77" spans="1:15">
      <c r="A77" s="26" t="s">
        <v>528</v>
      </c>
      <c r="B77" s="26" t="s">
        <v>484</v>
      </c>
      <c r="C77" s="26" t="s">
        <v>529</v>
      </c>
      <c r="D77" s="26" t="s">
        <v>530</v>
      </c>
      <c r="E77" s="26" t="str">
        <f t="shared" si="1"/>
        <v>Transporte por vias navegáveis interiores de passageiros</v>
      </c>
      <c r="F77" s="26" t="s">
        <v>121</v>
      </c>
      <c r="G77" s="26" t="s">
        <v>531</v>
      </c>
      <c r="H77" s="26" t="s">
        <v>532</v>
      </c>
      <c r="I77" s="26" t="s">
        <v>36</v>
      </c>
      <c r="J77" s="26" t="s">
        <v>71</v>
      </c>
      <c r="K77" s="26" t="s">
        <v>533</v>
      </c>
      <c r="L77" s="26" t="s">
        <v>534</v>
      </c>
      <c r="M77" s="26" t="s">
        <v>38</v>
      </c>
      <c r="O77" s="26" t="s">
        <v>535</v>
      </c>
    </row>
    <row r="78" spans="1:15">
      <c r="A78" s="26" t="s">
        <v>536</v>
      </c>
      <c r="B78" s="26" t="s">
        <v>484</v>
      </c>
      <c r="C78" s="26" t="s">
        <v>537</v>
      </c>
      <c r="D78" s="26" t="s">
        <v>538</v>
      </c>
      <c r="E78" s="26" t="str">
        <f t="shared" si="1"/>
        <v>Transporte de mercadorias por vias navegáveis interiores</v>
      </c>
      <c r="F78" s="26" t="s">
        <v>121</v>
      </c>
      <c r="G78" s="26" t="s">
        <v>539</v>
      </c>
      <c r="H78" s="26" t="s">
        <v>540</v>
      </c>
      <c r="I78" s="26" t="s">
        <v>36</v>
      </c>
      <c r="J78" s="26" t="s">
        <v>71</v>
      </c>
      <c r="K78" s="26" t="s">
        <v>541</v>
      </c>
      <c r="L78" s="26" t="s">
        <v>534</v>
      </c>
      <c r="M78" s="26" t="s">
        <v>38</v>
      </c>
      <c r="O78" s="26" t="s">
        <v>542</v>
      </c>
    </row>
    <row r="79" spans="1:15">
      <c r="A79" s="26" t="s">
        <v>543</v>
      </c>
      <c r="B79" s="26" t="s">
        <v>484</v>
      </c>
      <c r="C79" s="26" t="s">
        <v>544</v>
      </c>
      <c r="D79" s="26" t="s">
        <v>545</v>
      </c>
      <c r="E79" s="26" t="str">
        <f t="shared" si="1"/>
        <v>Adaptação do transporte de passageiros e de mercadorias por vias navegáveis interiores</v>
      </c>
      <c r="F79" s="26" t="s">
        <v>121</v>
      </c>
      <c r="G79" s="26" t="s">
        <v>546</v>
      </c>
      <c r="H79" s="26" t="s">
        <v>547</v>
      </c>
      <c r="I79" s="26" t="s">
        <v>36</v>
      </c>
      <c r="J79" s="26" t="s">
        <v>71</v>
      </c>
      <c r="K79" s="26" t="s">
        <v>541</v>
      </c>
      <c r="L79" s="26" t="s">
        <v>548</v>
      </c>
      <c r="M79" s="26" t="s">
        <v>38</v>
      </c>
      <c r="O79" s="26" t="s">
        <v>28</v>
      </c>
    </row>
    <row r="80" spans="1:15">
      <c r="A80" s="26" t="s">
        <v>549</v>
      </c>
      <c r="B80" s="26" t="s">
        <v>484</v>
      </c>
      <c r="C80" s="26" t="s">
        <v>550</v>
      </c>
      <c r="D80" s="26" t="s">
        <v>551</v>
      </c>
      <c r="E80" s="26" t="str">
        <f t="shared" si="1"/>
        <v>Transporte marítimo e costeiro de mercadorias, navios para operações portuárias e atividades auxiliares</v>
      </c>
      <c r="F80" s="26" t="s">
        <v>121</v>
      </c>
      <c r="G80" s="26" t="s">
        <v>552</v>
      </c>
      <c r="H80" s="26" t="s">
        <v>553</v>
      </c>
      <c r="I80" s="26" t="s">
        <v>36</v>
      </c>
      <c r="J80" s="26" t="s">
        <v>71</v>
      </c>
      <c r="K80" s="26" t="s">
        <v>554</v>
      </c>
      <c r="L80" s="26" t="s">
        <v>555</v>
      </c>
      <c r="M80" s="26" t="s">
        <v>556</v>
      </c>
      <c r="O80" s="26" t="s">
        <v>557</v>
      </c>
    </row>
    <row r="81" spans="1:15">
      <c r="A81" s="26" t="s">
        <v>558</v>
      </c>
      <c r="B81" s="26" t="s">
        <v>484</v>
      </c>
      <c r="C81" s="26" t="s">
        <v>559</v>
      </c>
      <c r="D81" s="26" t="s">
        <v>560</v>
      </c>
      <c r="E81" s="26" t="str">
        <f t="shared" si="1"/>
        <v>Transporte marítimo e costeiro de passageiros</v>
      </c>
      <c r="F81" s="26" t="s">
        <v>121</v>
      </c>
      <c r="G81" s="26" t="s">
        <v>561</v>
      </c>
      <c r="H81" s="26" t="s">
        <v>562</v>
      </c>
      <c r="I81" s="26" t="s">
        <v>36</v>
      </c>
      <c r="J81" s="26" t="s">
        <v>71</v>
      </c>
      <c r="K81" s="26" t="s">
        <v>563</v>
      </c>
      <c r="L81" s="26" t="s">
        <v>564</v>
      </c>
      <c r="M81" s="26" t="s">
        <v>565</v>
      </c>
      <c r="O81" s="26" t="s">
        <v>566</v>
      </c>
    </row>
    <row r="82" spans="1:15">
      <c r="A82" s="26" t="s">
        <v>567</v>
      </c>
      <c r="B82" s="26" t="s">
        <v>484</v>
      </c>
      <c r="C82" s="26" t="s">
        <v>568</v>
      </c>
      <c r="D82" s="26" t="s">
        <v>569</v>
      </c>
      <c r="E82" s="26" t="str">
        <f t="shared" si="1"/>
        <v>Adaptação do transporte marítimo e costeiro de mercadorias e de passageiros por via navegável</v>
      </c>
      <c r="F82" s="26" t="s">
        <v>121</v>
      </c>
      <c r="G82" s="26" t="s">
        <v>570</v>
      </c>
      <c r="H82" s="26" t="s">
        <v>571</v>
      </c>
      <c r="I82" s="26" t="s">
        <v>36</v>
      </c>
      <c r="J82" s="26" t="s">
        <v>71</v>
      </c>
      <c r="K82" s="26" t="s">
        <v>572</v>
      </c>
      <c r="L82" s="26" t="s">
        <v>573</v>
      </c>
      <c r="M82" s="26" t="s">
        <v>574</v>
      </c>
      <c r="O82" s="26" t="s">
        <v>575</v>
      </c>
    </row>
    <row r="83" spans="1:15">
      <c r="A83" s="26" t="s">
        <v>576</v>
      </c>
      <c r="B83" s="26" t="s">
        <v>484</v>
      </c>
      <c r="C83" s="26" t="s">
        <v>577</v>
      </c>
      <c r="D83" s="26" t="s">
        <v>578</v>
      </c>
      <c r="E83" s="26" t="str">
        <f t="shared" si="1"/>
        <v>Infraestruturas para a mobilidade pessoal, logística ciclável</v>
      </c>
      <c r="F83" s="26" t="s">
        <v>80</v>
      </c>
      <c r="G83" s="26" t="s">
        <v>579</v>
      </c>
      <c r="H83" s="26" t="s">
        <v>580</v>
      </c>
      <c r="I83" s="26" t="s">
        <v>36</v>
      </c>
      <c r="J83" s="26" t="s">
        <v>71</v>
      </c>
      <c r="K83" s="26" t="s">
        <v>581</v>
      </c>
      <c r="L83" s="26" t="s">
        <v>582</v>
      </c>
      <c r="M83" s="26" t="s">
        <v>85</v>
      </c>
      <c r="O83" s="26" t="s">
        <v>28</v>
      </c>
    </row>
    <row r="84" spans="1:15">
      <c r="A84" s="26" t="s">
        <v>583</v>
      </c>
      <c r="B84" s="26" t="s">
        <v>484</v>
      </c>
      <c r="C84" s="26" t="s">
        <v>584</v>
      </c>
      <c r="D84" s="26" t="s">
        <v>585</v>
      </c>
      <c r="E84" s="26" t="str">
        <f t="shared" si="1"/>
        <v>Infraestruturas de transporte ferroviário</v>
      </c>
      <c r="F84" s="26" t="s">
        <v>80</v>
      </c>
      <c r="G84" s="26" t="s">
        <v>586</v>
      </c>
      <c r="H84" s="26" t="s">
        <v>587</v>
      </c>
      <c r="I84" s="26" t="s">
        <v>36</v>
      </c>
      <c r="J84" s="26" t="s">
        <v>71</v>
      </c>
      <c r="K84" s="26" t="s">
        <v>588</v>
      </c>
      <c r="L84" s="26" t="s">
        <v>589</v>
      </c>
      <c r="M84" s="26" t="s">
        <v>590</v>
      </c>
      <c r="O84" s="26" t="s">
        <v>591</v>
      </c>
    </row>
    <row r="85" spans="1:15">
      <c r="A85" s="26" t="s">
        <v>592</v>
      </c>
      <c r="B85" s="26" t="s">
        <v>484</v>
      </c>
      <c r="C85" s="26" t="s">
        <v>593</v>
      </c>
      <c r="D85" s="26" t="s">
        <v>594</v>
      </c>
      <c r="E85" s="26" t="str">
        <f t="shared" si="1"/>
        <v>Infraestruturas que permitem o transporte rodoviário hipocarbónico e os transportes públicos</v>
      </c>
      <c r="F85" s="26" t="s">
        <v>80</v>
      </c>
      <c r="G85" s="26" t="s">
        <v>595</v>
      </c>
      <c r="H85" s="26" t="s">
        <v>596</v>
      </c>
      <c r="I85" s="26" t="s">
        <v>36</v>
      </c>
      <c r="J85" s="26" t="s">
        <v>71</v>
      </c>
      <c r="K85" s="26" t="s">
        <v>597</v>
      </c>
      <c r="L85" s="26" t="s">
        <v>598</v>
      </c>
      <c r="M85" s="26" t="s">
        <v>599</v>
      </c>
      <c r="O85" s="26" t="s">
        <v>28</v>
      </c>
    </row>
    <row r="86" spans="1:15">
      <c r="A86" s="26" t="s">
        <v>600</v>
      </c>
      <c r="B86" s="26" t="s">
        <v>484</v>
      </c>
      <c r="C86" s="26" t="s">
        <v>601</v>
      </c>
      <c r="D86" s="26" t="s">
        <v>602</v>
      </c>
      <c r="E86" s="26" t="str">
        <f t="shared" si="1"/>
        <v>Infraestruturas que permitem o transporte por água com baixas emissões de carbono</v>
      </c>
      <c r="F86" s="26" t="s">
        <v>80</v>
      </c>
      <c r="G86" s="26" t="s">
        <v>603</v>
      </c>
      <c r="H86" s="26" t="s">
        <v>604</v>
      </c>
      <c r="I86" s="26" t="s">
        <v>36</v>
      </c>
      <c r="J86" s="26" t="s">
        <v>605</v>
      </c>
      <c r="K86" s="26" t="s">
        <v>606</v>
      </c>
      <c r="L86" s="26" t="s">
        <v>607</v>
      </c>
      <c r="M86" s="26" t="s">
        <v>608</v>
      </c>
      <c r="O86" s="26" t="s">
        <v>28</v>
      </c>
    </row>
    <row r="87" spans="1:15">
      <c r="A87" s="26" t="s">
        <v>609</v>
      </c>
      <c r="B87" s="26" t="s">
        <v>484</v>
      </c>
      <c r="C87" s="26" t="s">
        <v>610</v>
      </c>
      <c r="D87" s="26" t="s">
        <v>611</v>
      </c>
      <c r="E87" s="26" t="str">
        <f t="shared" si="1"/>
        <v>Infraestruturas aeroportuárias hipocarbónicas</v>
      </c>
      <c r="F87" s="26" t="s">
        <v>80</v>
      </c>
      <c r="G87" s="26" t="s">
        <v>612</v>
      </c>
      <c r="H87" s="26" t="s">
        <v>613</v>
      </c>
      <c r="I87" s="26" t="s">
        <v>36</v>
      </c>
      <c r="J87" s="26" t="s">
        <v>71</v>
      </c>
      <c r="K87" s="26" t="s">
        <v>614</v>
      </c>
      <c r="L87" s="26" t="s">
        <v>615</v>
      </c>
      <c r="M87" s="26" t="s">
        <v>85</v>
      </c>
      <c r="O87" s="26" t="s">
        <v>28</v>
      </c>
    </row>
    <row r="88" spans="1:15">
      <c r="A88" s="26" t="s">
        <v>616</v>
      </c>
      <c r="B88" s="26" t="s">
        <v>484</v>
      </c>
      <c r="C88" s="26" t="s">
        <v>617</v>
      </c>
      <c r="D88" s="26" t="s">
        <v>618</v>
      </c>
      <c r="E88" s="26" t="str">
        <f t="shared" si="1"/>
        <v>Locação financeira de aeronaves</v>
      </c>
      <c r="F88" s="26" t="s">
        <v>121</v>
      </c>
      <c r="G88" s="26" t="s">
        <v>619</v>
      </c>
      <c r="H88" s="26" t="s">
        <v>620</v>
      </c>
      <c r="I88" s="26" t="s">
        <v>36</v>
      </c>
      <c r="J88" s="26" t="s">
        <v>38</v>
      </c>
      <c r="K88" s="26" t="s">
        <v>621</v>
      </c>
      <c r="L88" s="26" t="s">
        <v>622</v>
      </c>
      <c r="M88" s="26" t="s">
        <v>38</v>
      </c>
      <c r="O88" s="26" t="s">
        <v>623</v>
      </c>
    </row>
    <row r="89" spans="1:15">
      <c r="A89" s="26" t="s">
        <v>624</v>
      </c>
      <c r="B89" s="26" t="s">
        <v>484</v>
      </c>
      <c r="C89" s="26" t="s">
        <v>625</v>
      </c>
      <c r="D89" s="26" t="s">
        <v>626</v>
      </c>
      <c r="E89" s="26" t="str">
        <f t="shared" si="1"/>
        <v>Transporte aéreo de passageiros e mercadorias</v>
      </c>
      <c r="F89" s="26" t="s">
        <v>121</v>
      </c>
      <c r="G89" s="26" t="s">
        <v>627</v>
      </c>
      <c r="H89" s="26" t="s">
        <v>628</v>
      </c>
      <c r="I89" s="26" t="s">
        <v>36</v>
      </c>
      <c r="J89" s="26" t="s">
        <v>38</v>
      </c>
      <c r="K89" s="26" t="s">
        <v>629</v>
      </c>
      <c r="L89" s="26" t="s">
        <v>630</v>
      </c>
      <c r="M89" s="26" t="s">
        <v>38</v>
      </c>
      <c r="O89" s="26" t="s">
        <v>28</v>
      </c>
    </row>
    <row r="90" spans="1:15">
      <c r="A90" s="26" t="s">
        <v>631</v>
      </c>
      <c r="B90" s="26" t="s">
        <v>484</v>
      </c>
      <c r="C90" s="26" t="s">
        <v>632</v>
      </c>
      <c r="D90" s="26" t="s">
        <v>633</v>
      </c>
      <c r="E90" s="26" t="str">
        <f t="shared" si="1"/>
        <v>Operações de assistência em escala no transporte aéreo</v>
      </c>
      <c r="G90" s="26" t="s">
        <v>634</v>
      </c>
      <c r="H90" s="26" t="s">
        <v>635</v>
      </c>
      <c r="I90" s="26" t="s">
        <v>36</v>
      </c>
      <c r="J90" s="26" t="s">
        <v>636</v>
      </c>
      <c r="K90" s="26" t="s">
        <v>629</v>
      </c>
      <c r="L90" s="26" t="s">
        <v>84</v>
      </c>
      <c r="M90" s="26" t="s">
        <v>38</v>
      </c>
      <c r="O90" s="26" t="s">
        <v>28</v>
      </c>
    </row>
    <row r="91" spans="1:15">
      <c r="A91" s="26" t="s">
        <v>637</v>
      </c>
      <c r="B91" s="26" t="s">
        <v>638</v>
      </c>
      <c r="C91" s="26" t="s">
        <v>639</v>
      </c>
      <c r="D91" s="26" t="s">
        <v>640</v>
      </c>
      <c r="E91" s="26" t="str">
        <f t="shared" si="1"/>
        <v>Construção de novos edifícios</v>
      </c>
      <c r="G91" s="26" t="s">
        <v>641</v>
      </c>
      <c r="H91" s="26" t="s">
        <v>642</v>
      </c>
      <c r="I91" s="26" t="s">
        <v>36</v>
      </c>
      <c r="J91" s="26" t="s">
        <v>643</v>
      </c>
      <c r="K91" s="26" t="s">
        <v>644</v>
      </c>
      <c r="L91" s="26" t="s">
        <v>645</v>
      </c>
      <c r="M91" s="26" t="s">
        <v>646</v>
      </c>
      <c r="O91" s="26" t="s">
        <v>647</v>
      </c>
    </row>
    <row r="92" spans="1:15">
      <c r="A92" s="26" t="s">
        <v>648</v>
      </c>
      <c r="B92" s="26" t="s">
        <v>638</v>
      </c>
      <c r="C92" s="26" t="s">
        <v>649</v>
      </c>
      <c r="D92" s="26" t="s">
        <v>650</v>
      </c>
      <c r="E92" s="26" t="str">
        <f t="shared" si="1"/>
        <v>Renovação de edifícios existentes</v>
      </c>
      <c r="F92" s="26" t="s">
        <v>121</v>
      </c>
      <c r="G92" s="26" t="s">
        <v>651</v>
      </c>
      <c r="H92" s="26" t="s">
        <v>652</v>
      </c>
      <c r="I92" s="26" t="s">
        <v>36</v>
      </c>
      <c r="J92" s="26" t="s">
        <v>653</v>
      </c>
      <c r="K92" s="26" t="s">
        <v>654</v>
      </c>
      <c r="L92" s="26" t="s">
        <v>655</v>
      </c>
      <c r="M92" s="26" t="s">
        <v>656</v>
      </c>
      <c r="O92" s="26" t="s">
        <v>657</v>
      </c>
    </row>
    <row r="93" spans="1:15">
      <c r="A93" s="26" t="s">
        <v>658</v>
      </c>
      <c r="B93" s="26" t="s">
        <v>638</v>
      </c>
      <c r="C93" s="26" t="s">
        <v>659</v>
      </c>
      <c r="D93" s="26" t="s">
        <v>660</v>
      </c>
      <c r="E93" s="26" t="str">
        <f t="shared" si="1"/>
        <v>Instalação, manutenção e reparação de equipamentos de eficiência energética</v>
      </c>
      <c r="F93" s="26" t="s">
        <v>80</v>
      </c>
      <c r="G93" s="26" t="s">
        <v>661</v>
      </c>
      <c r="H93" s="26" t="s">
        <v>662</v>
      </c>
      <c r="I93" s="26" t="s">
        <v>36</v>
      </c>
      <c r="J93" s="26" t="s">
        <v>38</v>
      </c>
      <c r="K93" s="26" t="s">
        <v>38</v>
      </c>
      <c r="L93" s="26" t="s">
        <v>663</v>
      </c>
      <c r="M93" s="26" t="s">
        <v>38</v>
      </c>
      <c r="O93" s="26" t="s">
        <v>28</v>
      </c>
    </row>
    <row r="94" spans="1:15">
      <c r="A94" s="26" t="s">
        <v>664</v>
      </c>
      <c r="B94" s="26" t="s">
        <v>638</v>
      </c>
      <c r="C94" s="26" t="s">
        <v>665</v>
      </c>
      <c r="D94" s="26" t="s">
        <v>666</v>
      </c>
      <c r="E94" s="26" t="str">
        <f t="shared" si="1"/>
        <v>Instalação, manutenção e reparação de postos de carregamento para veículos elétricos em edifícios (e lugares de estacionamento anexos a edifícios)</v>
      </c>
      <c r="F94" s="26" t="s">
        <v>80</v>
      </c>
      <c r="G94" s="26" t="s">
        <v>667</v>
      </c>
      <c r="H94" s="26" t="s">
        <v>668</v>
      </c>
      <c r="I94" s="26" t="s">
        <v>36</v>
      </c>
      <c r="J94" s="26" t="s">
        <v>38</v>
      </c>
      <c r="K94" s="26" t="s">
        <v>38</v>
      </c>
      <c r="L94" s="26" t="s">
        <v>38</v>
      </c>
      <c r="M94" s="26" t="s">
        <v>38</v>
      </c>
      <c r="O94" s="26" t="s">
        <v>28</v>
      </c>
    </row>
    <row r="95" spans="1:15">
      <c r="A95" s="26" t="s">
        <v>664</v>
      </c>
      <c r="B95" s="26" t="s">
        <v>638</v>
      </c>
      <c r="C95" s="26" t="s">
        <v>669</v>
      </c>
      <c r="D95" s="26" t="s">
        <v>670</v>
      </c>
      <c r="E95" s="26" t="str">
        <f t="shared" si="1"/>
        <v>Instalação, manutenção e reparação de instrumentos e dispositivos de medição, regulação e controlo do desempenho energético dos edifícios</v>
      </c>
      <c r="F95" s="26" t="s">
        <v>80</v>
      </c>
      <c r="G95" s="26" t="s">
        <v>671</v>
      </c>
      <c r="H95" s="26" t="s">
        <v>672</v>
      </c>
      <c r="I95" s="26" t="s">
        <v>36</v>
      </c>
      <c r="J95" s="26" t="s">
        <v>38</v>
      </c>
      <c r="K95" s="26" t="s">
        <v>38</v>
      </c>
      <c r="L95" s="26" t="s">
        <v>38</v>
      </c>
      <c r="M95" s="26" t="s">
        <v>38</v>
      </c>
      <c r="O95" s="26" t="s">
        <v>28</v>
      </c>
    </row>
    <row r="96" spans="1:15">
      <c r="A96" s="26" t="s">
        <v>664</v>
      </c>
      <c r="B96" s="26" t="s">
        <v>638</v>
      </c>
      <c r="C96" s="26" t="s">
        <v>673</v>
      </c>
      <c r="D96" s="26" t="s">
        <v>674</v>
      </c>
      <c r="E96" s="26" t="str">
        <f t="shared" si="1"/>
        <v>Instalação, manutenção e reparação de tecnologias de energias renováveis</v>
      </c>
      <c r="F96" s="26" t="s">
        <v>80</v>
      </c>
      <c r="G96" s="26" t="s">
        <v>675</v>
      </c>
      <c r="H96" s="26" t="s">
        <v>676</v>
      </c>
      <c r="I96" s="26" t="s">
        <v>36</v>
      </c>
      <c r="J96" s="26" t="s">
        <v>38</v>
      </c>
      <c r="K96" s="26" t="s">
        <v>38</v>
      </c>
      <c r="L96" s="26" t="s">
        <v>38</v>
      </c>
      <c r="M96" s="26" t="s">
        <v>38</v>
      </c>
      <c r="O96" s="26" t="s">
        <v>28</v>
      </c>
    </row>
    <row r="97" spans="1:15">
      <c r="A97" s="26" t="s">
        <v>677</v>
      </c>
      <c r="B97" s="26" t="s">
        <v>638</v>
      </c>
      <c r="C97" s="26" t="s">
        <v>678</v>
      </c>
      <c r="D97" s="26" t="s">
        <v>679</v>
      </c>
      <c r="E97" s="26" t="str">
        <f t="shared" si="1"/>
        <v>Aquisição e propriedade de imóveis</v>
      </c>
      <c r="G97" s="26" t="s">
        <v>680</v>
      </c>
      <c r="H97" s="26" t="s">
        <v>681</v>
      </c>
      <c r="I97" s="26" t="s">
        <v>36</v>
      </c>
      <c r="J97" s="26" t="s">
        <v>38</v>
      </c>
      <c r="K97" s="26" t="s">
        <v>38</v>
      </c>
      <c r="L97" s="26" t="s">
        <v>38</v>
      </c>
      <c r="M97" s="26" t="s">
        <v>38</v>
      </c>
      <c r="O97" s="26" t="s">
        <v>682</v>
      </c>
    </row>
    <row r="98" spans="1:15">
      <c r="A98" s="26" t="s">
        <v>683</v>
      </c>
      <c r="B98" s="26" t="s">
        <v>684</v>
      </c>
      <c r="C98" s="26" t="s">
        <v>685</v>
      </c>
      <c r="D98" s="26" t="s">
        <v>686</v>
      </c>
      <c r="E98" s="26" t="str">
        <f t="shared" si="1"/>
        <v>Tratamento de dados, alojamento e atividades conexas</v>
      </c>
      <c r="F98" s="26" t="s">
        <v>121</v>
      </c>
      <c r="G98" s="26" t="s">
        <v>687</v>
      </c>
      <c r="H98" s="26" t="s">
        <v>688</v>
      </c>
      <c r="I98" s="26" t="s">
        <v>36</v>
      </c>
      <c r="J98" s="26" t="s">
        <v>71</v>
      </c>
      <c r="K98" s="26" t="s">
        <v>689</v>
      </c>
      <c r="L98" s="26" t="s">
        <v>38</v>
      </c>
      <c r="M98" s="26" t="s">
        <v>38</v>
      </c>
      <c r="O98" s="26" t="s">
        <v>690</v>
      </c>
    </row>
    <row r="99" spans="1:15">
      <c r="A99" s="26" t="s">
        <v>691</v>
      </c>
      <c r="B99" s="26" t="s">
        <v>684</v>
      </c>
      <c r="C99" s="26" t="s">
        <v>692</v>
      </c>
      <c r="D99" s="26" t="s">
        <v>693</v>
      </c>
      <c r="E99" s="26" t="str">
        <f t="shared" si="1"/>
        <v>Soluções baseadas em dados para a redução das emissões de GEE</v>
      </c>
      <c r="F99" s="26" t="s">
        <v>80</v>
      </c>
      <c r="G99" s="26" t="s">
        <v>694</v>
      </c>
      <c r="H99" s="26" t="s">
        <v>695</v>
      </c>
      <c r="I99" s="26" t="s">
        <v>36</v>
      </c>
      <c r="J99" s="26" t="s">
        <v>38</v>
      </c>
      <c r="K99" s="26" t="s">
        <v>696</v>
      </c>
      <c r="L99" s="26" t="s">
        <v>38</v>
      </c>
      <c r="M99" s="26" t="s">
        <v>38</v>
      </c>
      <c r="O99" s="26" t="s">
        <v>697</v>
      </c>
    </row>
    <row r="100" spans="1:15">
      <c r="A100" s="26" t="s">
        <v>698</v>
      </c>
      <c r="B100" s="26" t="s">
        <v>699</v>
      </c>
      <c r="C100" s="26" t="s">
        <v>700</v>
      </c>
      <c r="D100" s="26" t="s">
        <v>701</v>
      </c>
      <c r="E100" s="26" t="str">
        <f t="shared" si="1"/>
        <v>Perto da pesquisa de mercado, desenvolvimento e inovação</v>
      </c>
      <c r="F100" s="26" t="s">
        <v>80</v>
      </c>
      <c r="G100" s="26" t="s">
        <v>702</v>
      </c>
      <c r="H100" s="26" t="s">
        <v>703</v>
      </c>
      <c r="I100" s="26" t="s">
        <v>704</v>
      </c>
      <c r="J100" s="26" t="s">
        <v>705</v>
      </c>
      <c r="K100" s="26" t="s">
        <v>706</v>
      </c>
      <c r="L100" s="26" t="s">
        <v>707</v>
      </c>
      <c r="M100" s="26" t="s">
        <v>708</v>
      </c>
      <c r="O100" s="26" t="s">
        <v>709</v>
      </c>
    </row>
    <row r="101" spans="1:15">
      <c r="A101" s="26" t="s">
        <v>698</v>
      </c>
      <c r="B101" s="26" t="s">
        <v>699</v>
      </c>
      <c r="C101" s="26" t="s">
        <v>710</v>
      </c>
      <c r="D101" s="26" t="s">
        <v>711</v>
      </c>
      <c r="E101" s="26" t="str">
        <f t="shared" si="1"/>
        <v>Investigação, desenvolvimento e inovação para a captura direta de CO2 no ar</v>
      </c>
      <c r="F101" s="26" t="s">
        <v>80</v>
      </c>
      <c r="G101" s="26" t="s">
        <v>712</v>
      </c>
      <c r="H101" s="26" t="s">
        <v>713</v>
      </c>
      <c r="I101" s="26" t="s">
        <v>704</v>
      </c>
      <c r="J101" s="26" t="s">
        <v>705</v>
      </c>
      <c r="K101" s="26" t="s">
        <v>714</v>
      </c>
      <c r="L101" s="26" t="s">
        <v>707</v>
      </c>
      <c r="M101" s="26" t="s">
        <v>708</v>
      </c>
      <c r="O101" s="26" t="s">
        <v>715</v>
      </c>
    </row>
    <row r="102" spans="1:15">
      <c r="A102" s="26" t="s">
        <v>716</v>
      </c>
      <c r="B102" s="26" t="s">
        <v>699</v>
      </c>
      <c r="C102" s="26" t="s">
        <v>717</v>
      </c>
      <c r="D102" s="26" t="s">
        <v>718</v>
      </c>
      <c r="E102" s="26" t="str">
        <f t="shared" si="1"/>
        <v>Serviços profissionais relacionados com o desempenho energético dos edifícios</v>
      </c>
      <c r="F102" s="26" t="s">
        <v>80</v>
      </c>
      <c r="G102" s="26" t="s">
        <v>719</v>
      </c>
      <c r="H102" s="26" t="s">
        <v>720</v>
      </c>
      <c r="I102" s="26" t="s">
        <v>36</v>
      </c>
      <c r="J102" s="26" t="s">
        <v>38</v>
      </c>
      <c r="K102" s="26" t="s">
        <v>38</v>
      </c>
      <c r="L102" s="26" t="s">
        <v>38</v>
      </c>
      <c r="M102" s="26" t="s">
        <v>38</v>
      </c>
      <c r="O102" s="26" t="s">
        <v>28</v>
      </c>
    </row>
  </sheetData>
  <autoFilter ref="A1:O102" xr:uid="{3E861BF4-6583-4DFD-B779-3892EFF30614}"/>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BB9B9-758C-4DCD-B153-E824C86E70C5}">
  <sheetPr>
    <tabColor theme="0" tint="-0.249977111117893"/>
  </sheetPr>
  <dimension ref="A1:Q107"/>
  <sheetViews>
    <sheetView showGridLines="0" zoomScale="86" workbookViewId="0"/>
  </sheetViews>
  <sheetFormatPr baseColWidth="10" defaultColWidth="8.83203125" defaultRowHeight="15"/>
  <cols>
    <col min="1" max="1" width="134.5" style="26" bestFit="1" customWidth="1"/>
    <col min="2" max="2" width="20" style="26" hidden="1" customWidth="1"/>
    <col min="3" max="3" width="16" style="26" hidden="1" customWidth="1"/>
    <col min="4" max="4" width="28" style="26" hidden="1" customWidth="1"/>
    <col min="5" max="5" width="163" style="26" bestFit="1" customWidth="1"/>
    <col min="6" max="8" width="28" style="26" customWidth="1"/>
    <col min="9" max="10" width="32" style="26" customWidth="1"/>
    <col min="11" max="15" width="24" style="26" customWidth="1"/>
    <col min="16" max="16" width="8.83203125" style="26"/>
    <col min="17" max="17" width="80" style="26" customWidth="1"/>
    <col min="18" max="16384" width="8.83203125" style="26"/>
  </cols>
  <sheetData>
    <row r="1" spans="1:17">
      <c r="A1" s="25" t="s">
        <v>16</v>
      </c>
      <c r="B1" s="25" t="s">
        <v>17</v>
      </c>
      <c r="C1" s="25" t="s">
        <v>18</v>
      </c>
      <c r="D1" s="25" t="s">
        <v>19</v>
      </c>
      <c r="E1" s="25" t="s">
        <v>3987</v>
      </c>
      <c r="F1" s="25" t="s">
        <v>4094</v>
      </c>
      <c r="G1" s="25" t="s">
        <v>4113</v>
      </c>
      <c r="H1" s="25" t="s">
        <v>20</v>
      </c>
      <c r="I1" s="25" t="s">
        <v>21</v>
      </c>
      <c r="J1" s="25" t="s">
        <v>22</v>
      </c>
      <c r="K1" s="25" t="s">
        <v>721</v>
      </c>
      <c r="L1" s="25" t="s">
        <v>24</v>
      </c>
      <c r="M1" s="25" t="s">
        <v>25</v>
      </c>
      <c r="N1" s="25" t="s">
        <v>26</v>
      </c>
      <c r="O1" s="25" t="s">
        <v>27</v>
      </c>
      <c r="P1" s="25" t="s">
        <v>28</v>
      </c>
      <c r="Q1" s="25" t="s">
        <v>29</v>
      </c>
    </row>
    <row r="2" spans="1:17">
      <c r="A2" s="26" t="s">
        <v>30</v>
      </c>
      <c r="B2" s="26" t="s">
        <v>31</v>
      </c>
      <c r="C2" s="26" t="s">
        <v>722</v>
      </c>
      <c r="D2" s="26" t="s">
        <v>33</v>
      </c>
      <c r="E2" s="26" t="str">
        <f>_xlfn.TRANSLATE(D2,"en","pt-pt")</f>
        <v>Florestação</v>
      </c>
      <c r="F2" s="26" t="str">
        <f>IF(COUNTIF('Climate mitigation'!$E$2:$E$102,'Climate adaptation'!E2)&gt;0,"Y","N")</f>
        <v>Y</v>
      </c>
      <c r="G2" s="26" t="str">
        <f>IF(COUNTIF('Lista de projetos'!A:A,'Climate adaptation'!E2)&gt;0,"Y","N")</f>
        <v>Y</v>
      </c>
      <c r="H2" s="26" t="s">
        <v>80</v>
      </c>
      <c r="I2" s="26" t="s">
        <v>34</v>
      </c>
      <c r="J2" s="26" t="s">
        <v>723</v>
      </c>
      <c r="K2" s="26" t="s">
        <v>724</v>
      </c>
      <c r="L2" s="26" t="s">
        <v>46</v>
      </c>
      <c r="M2" s="26" t="s">
        <v>38</v>
      </c>
      <c r="N2" s="26" t="s">
        <v>725</v>
      </c>
      <c r="O2" s="26" t="s">
        <v>726</v>
      </c>
      <c r="Q2" s="26" t="s">
        <v>727</v>
      </c>
    </row>
    <row r="3" spans="1:17">
      <c r="A3" s="26" t="s">
        <v>30</v>
      </c>
      <c r="B3" s="26" t="s">
        <v>31</v>
      </c>
      <c r="C3" s="26" t="s">
        <v>728</v>
      </c>
      <c r="D3" s="26" t="s">
        <v>43</v>
      </c>
      <c r="E3" s="26" t="str">
        <f t="shared" ref="E3:E66" si="0">_xlfn.TRANSLATE(D3,"en","pt-pt")</f>
        <v>Reabilitação e restauração de florestas, incluindo reflorestação e regeneração natural de florestas após um evento extremo</v>
      </c>
      <c r="F3" s="26" t="str">
        <f>IF(COUNTIF('Climate mitigation'!$E$2:$E$102,'Climate adaptation'!E3)&gt;0,"Y","N")</f>
        <v>Y</v>
      </c>
      <c r="G3" s="26" t="str">
        <f>IF(COUNTIF('Lista de projetos'!A:A,'Climate adaptation'!E3)&gt;0,"Y","N")</f>
        <v>Y</v>
      </c>
      <c r="H3" s="26" t="s">
        <v>80</v>
      </c>
      <c r="I3" s="26" t="s">
        <v>44</v>
      </c>
      <c r="J3" s="26" t="s">
        <v>729</v>
      </c>
      <c r="K3" s="26" t="s">
        <v>730</v>
      </c>
      <c r="L3" s="26" t="s">
        <v>46</v>
      </c>
      <c r="M3" s="26" t="s">
        <v>731</v>
      </c>
      <c r="N3" s="26" t="s">
        <v>732</v>
      </c>
      <c r="O3" s="26" t="s">
        <v>733</v>
      </c>
      <c r="Q3" s="26" t="s">
        <v>734</v>
      </c>
    </row>
    <row r="4" spans="1:17">
      <c r="A4" s="26" t="s">
        <v>30</v>
      </c>
      <c r="B4" s="26" t="s">
        <v>31</v>
      </c>
      <c r="C4" s="26" t="s">
        <v>735</v>
      </c>
      <c r="D4" s="26" t="s">
        <v>52</v>
      </c>
      <c r="E4" s="26" t="str">
        <f t="shared" si="0"/>
        <v>Gestão florestal</v>
      </c>
      <c r="F4" s="26" t="str">
        <f>IF(COUNTIF('Climate mitigation'!$E$2:$E$102,'Climate adaptation'!E4)&gt;0,"Y","N")</f>
        <v>Y</v>
      </c>
      <c r="G4" s="26" t="str">
        <f>IF(COUNTIF('Lista de projetos'!A:A,'Climate adaptation'!E4)&gt;0,"Y","N")</f>
        <v>Y</v>
      </c>
      <c r="H4" s="26" t="s">
        <v>80</v>
      </c>
      <c r="I4" s="26" t="s">
        <v>53</v>
      </c>
      <c r="J4" s="26" t="s">
        <v>736</v>
      </c>
      <c r="K4" s="26" t="s">
        <v>737</v>
      </c>
      <c r="L4" s="26" t="s">
        <v>46</v>
      </c>
      <c r="M4" s="26" t="s">
        <v>731</v>
      </c>
      <c r="N4" s="26" t="s">
        <v>738</v>
      </c>
      <c r="O4" s="26" t="s">
        <v>739</v>
      </c>
      <c r="Q4" s="26" t="s">
        <v>740</v>
      </c>
    </row>
    <row r="5" spans="1:17">
      <c r="A5" s="26" t="s">
        <v>30</v>
      </c>
      <c r="B5" s="26" t="s">
        <v>31</v>
      </c>
      <c r="C5" s="26" t="s">
        <v>741</v>
      </c>
      <c r="D5" s="26" t="s">
        <v>59</v>
      </c>
      <c r="E5" s="26" t="str">
        <f t="shared" si="0"/>
        <v>Silvicultura de conservação</v>
      </c>
      <c r="F5" s="26" t="str">
        <f>IF(COUNTIF('Climate mitigation'!$E$2:$E$102,'Climate adaptation'!E5)&gt;0,"Y","N")</f>
        <v>Y</v>
      </c>
      <c r="G5" s="26" t="str">
        <f>IF(COUNTIF('Lista de projetos'!A:A,'Climate adaptation'!E5)&gt;0,"Y","N")</f>
        <v>Y</v>
      </c>
      <c r="H5" s="26" t="s">
        <v>80</v>
      </c>
      <c r="I5" s="26" t="s">
        <v>60</v>
      </c>
      <c r="J5" s="26" t="s">
        <v>742</v>
      </c>
      <c r="K5" s="26" t="s">
        <v>743</v>
      </c>
      <c r="L5" s="26" t="s">
        <v>46</v>
      </c>
      <c r="M5" s="26" t="s">
        <v>731</v>
      </c>
      <c r="N5" s="26" t="s">
        <v>744</v>
      </c>
      <c r="O5" s="26" t="s">
        <v>64</v>
      </c>
      <c r="Q5" s="26" t="s">
        <v>745</v>
      </c>
    </row>
    <row r="6" spans="1:17">
      <c r="B6" s="26" t="s">
        <v>66</v>
      </c>
      <c r="C6" s="26" t="s">
        <v>746</v>
      </c>
      <c r="D6" s="26" t="s">
        <v>68</v>
      </c>
      <c r="E6" s="26" t="str">
        <f t="shared" si="0"/>
        <v>Recuperação de zonas húmidas</v>
      </c>
      <c r="F6" s="26" t="str">
        <f>IF(COUNTIF('Climate mitigation'!$E$2:$E$102,'Climate adaptation'!E6)&gt;0,"Y","N")</f>
        <v>Y</v>
      </c>
      <c r="G6" s="26" t="str">
        <f>IF(COUNTIF('Lista de projetos'!A:A,'Climate adaptation'!E6)&gt;0,"Y","N")</f>
        <v>Y</v>
      </c>
      <c r="H6" s="26" t="s">
        <v>80</v>
      </c>
      <c r="I6" s="26" t="s">
        <v>69</v>
      </c>
      <c r="J6" s="26" t="s">
        <v>747</v>
      </c>
      <c r="K6" s="26" t="s">
        <v>748</v>
      </c>
      <c r="L6" s="26" t="s">
        <v>71</v>
      </c>
      <c r="M6" s="26" t="s">
        <v>72</v>
      </c>
      <c r="N6" s="26" t="s">
        <v>749</v>
      </c>
      <c r="O6" s="26" t="s">
        <v>750</v>
      </c>
      <c r="Q6" s="26" t="s">
        <v>751</v>
      </c>
    </row>
    <row r="7" spans="1:17">
      <c r="A7" s="26" t="s">
        <v>76</v>
      </c>
      <c r="B7" s="26" t="s">
        <v>77</v>
      </c>
      <c r="C7" s="26" t="s">
        <v>752</v>
      </c>
      <c r="D7" s="26" t="s">
        <v>79</v>
      </c>
      <c r="E7" s="26" t="str">
        <f t="shared" si="0"/>
        <v>Fabrico de tecnologias de energias renováveis</v>
      </c>
      <c r="F7" s="26" t="str">
        <f>IF(COUNTIF('Climate mitigation'!$E$2:$E$102,'Climate adaptation'!E7)&gt;0,"Y","N")</f>
        <v>Y</v>
      </c>
      <c r="G7" s="26" t="str">
        <f>IF(COUNTIF('Lista de projetos'!A:A,'Climate adaptation'!E7)&gt;0,"Y","N")</f>
        <v>Y</v>
      </c>
      <c r="I7" s="26" t="s">
        <v>81</v>
      </c>
      <c r="J7" s="26" t="s">
        <v>753</v>
      </c>
      <c r="K7" s="26" t="s">
        <v>38</v>
      </c>
      <c r="L7" s="26" t="s">
        <v>71</v>
      </c>
      <c r="M7" s="26" t="s">
        <v>754</v>
      </c>
      <c r="N7" s="26" t="s">
        <v>84</v>
      </c>
      <c r="O7" s="26" t="s">
        <v>85</v>
      </c>
      <c r="Q7" s="26" t="s">
        <v>755</v>
      </c>
    </row>
    <row r="8" spans="1:17">
      <c r="A8" s="26" t="s">
        <v>76</v>
      </c>
      <c r="B8" s="26" t="s">
        <v>77</v>
      </c>
      <c r="C8" s="26" t="s">
        <v>756</v>
      </c>
      <c r="D8" s="26" t="s">
        <v>87</v>
      </c>
      <c r="E8" s="26" t="str">
        <f t="shared" si="0"/>
        <v>Fabricação de equipamento para a produção e utilização de hidrogénio</v>
      </c>
      <c r="F8" s="26" t="str">
        <f>IF(COUNTIF('Climate mitigation'!$E$2:$E$102,'Climate adaptation'!E8)&gt;0,"Y","N")</f>
        <v>Y</v>
      </c>
      <c r="G8" s="26" t="str">
        <f>IF(COUNTIF('Lista de projetos'!A:A,'Climate adaptation'!E8)&gt;0,"Y","N")</f>
        <v>Y</v>
      </c>
      <c r="I8" s="26" t="s">
        <v>88</v>
      </c>
      <c r="J8" s="26" t="s">
        <v>757</v>
      </c>
      <c r="K8" s="26" t="s">
        <v>38</v>
      </c>
      <c r="L8" s="26" t="s">
        <v>71</v>
      </c>
      <c r="M8" s="26" t="s">
        <v>110</v>
      </c>
      <c r="N8" s="26" t="s">
        <v>84</v>
      </c>
      <c r="O8" s="26" t="s">
        <v>85</v>
      </c>
      <c r="Q8" s="26" t="s">
        <v>758</v>
      </c>
    </row>
    <row r="9" spans="1:17">
      <c r="A9" s="26" t="s">
        <v>91</v>
      </c>
      <c r="B9" s="26" t="s">
        <v>77</v>
      </c>
      <c r="C9" s="26" t="s">
        <v>759</v>
      </c>
      <c r="D9" s="26" t="s">
        <v>93</v>
      </c>
      <c r="E9" s="26" t="str">
        <f t="shared" si="0"/>
        <v>Fabrico de tecnologias hipocarbónicas para os transportes</v>
      </c>
      <c r="F9" s="26" t="str">
        <f>IF(COUNTIF('Climate mitigation'!$E$2:$E$102,'Climate adaptation'!E9)&gt;0,"Y","N")</f>
        <v>Y</v>
      </c>
      <c r="G9" s="26" t="str">
        <f>IF(COUNTIF('Lista de projetos'!A:A,'Climate adaptation'!E9)&gt;0,"Y","N")</f>
        <v>Y</v>
      </c>
      <c r="I9" s="26" t="s">
        <v>94</v>
      </c>
      <c r="J9" s="26" t="s">
        <v>760</v>
      </c>
      <c r="K9" s="26" t="s">
        <v>38</v>
      </c>
      <c r="L9" s="26" t="s">
        <v>71</v>
      </c>
      <c r="M9" s="26" t="s">
        <v>110</v>
      </c>
      <c r="N9" s="26" t="s">
        <v>761</v>
      </c>
      <c r="O9" s="26" t="s">
        <v>85</v>
      </c>
      <c r="Q9" s="26" t="s">
        <v>762</v>
      </c>
    </row>
    <row r="10" spans="1:17">
      <c r="A10" s="26" t="s">
        <v>98</v>
      </c>
      <c r="B10" s="26" t="s">
        <v>77</v>
      </c>
      <c r="C10" s="26" t="s">
        <v>763</v>
      </c>
      <c r="D10" s="26" t="s">
        <v>100</v>
      </c>
      <c r="E10" s="26" t="str">
        <f t="shared" si="0"/>
        <v>Fabricação de baterias</v>
      </c>
      <c r="F10" s="26" t="str">
        <f>IF(COUNTIF('Climate mitigation'!$E$2:$E$102,'Climate adaptation'!E10)&gt;0,"Y","N")</f>
        <v>Y</v>
      </c>
      <c r="G10" s="26" t="str">
        <f>IF(COUNTIF('Lista de projetos'!A:A,'Climate adaptation'!E10)&gt;0,"Y","N")</f>
        <v>Y</v>
      </c>
      <c r="I10" s="26" t="s">
        <v>101</v>
      </c>
      <c r="J10" s="26" t="s">
        <v>764</v>
      </c>
      <c r="K10" s="26" t="s">
        <v>38</v>
      </c>
      <c r="L10" s="26" t="s">
        <v>71</v>
      </c>
      <c r="M10" s="26" t="s">
        <v>765</v>
      </c>
      <c r="N10" s="26" t="s">
        <v>766</v>
      </c>
      <c r="O10" s="26" t="s">
        <v>85</v>
      </c>
      <c r="Q10" s="26" t="s">
        <v>767</v>
      </c>
    </row>
    <row r="11" spans="1:17">
      <c r="A11" s="26" t="s">
        <v>105</v>
      </c>
      <c r="B11" s="26" t="s">
        <v>77</v>
      </c>
      <c r="C11" s="26" t="s">
        <v>768</v>
      </c>
      <c r="D11" s="26" t="s">
        <v>107</v>
      </c>
      <c r="E11" s="26" t="str">
        <f t="shared" si="0"/>
        <v>Fabricação de equipamento de eficiência energética para edifícios</v>
      </c>
      <c r="F11" s="26" t="str">
        <f>IF(COUNTIF('Climate mitigation'!$E$2:$E$102,'Climate adaptation'!E11)&gt;0,"Y","N")</f>
        <v>Y</v>
      </c>
      <c r="G11" s="26" t="str">
        <f>IF(COUNTIF('Lista de projetos'!A:A,'Climate adaptation'!E11)&gt;0,"Y","N")</f>
        <v>Y</v>
      </c>
      <c r="I11" s="26" t="s">
        <v>108</v>
      </c>
      <c r="J11" s="26" t="s">
        <v>769</v>
      </c>
      <c r="K11" s="26" t="s">
        <v>38</v>
      </c>
      <c r="L11" s="26" t="s">
        <v>71</v>
      </c>
      <c r="M11" s="26" t="s">
        <v>110</v>
      </c>
      <c r="N11" s="26" t="s">
        <v>84</v>
      </c>
      <c r="O11" s="26" t="s">
        <v>85</v>
      </c>
      <c r="Q11" s="26" t="s">
        <v>770</v>
      </c>
    </row>
    <row r="12" spans="1:17">
      <c r="A12" s="26" t="s">
        <v>112</v>
      </c>
      <c r="B12" s="26" t="s">
        <v>77</v>
      </c>
      <c r="C12" s="26" t="s">
        <v>771</v>
      </c>
      <c r="D12" s="26" t="s">
        <v>114</v>
      </c>
      <c r="E12" s="26" t="str">
        <f t="shared" si="0"/>
        <v>Fabrico de outras tecnologias hipocarbónicas</v>
      </c>
      <c r="F12" s="26" t="str">
        <f>IF(COUNTIF('Climate mitigation'!$E$2:$E$102,'Climate adaptation'!E12)&gt;0,"Y","N")</f>
        <v>Y</v>
      </c>
      <c r="G12" s="26" t="str">
        <f>IF(COUNTIF('Lista de projetos'!A:A,'Climate adaptation'!E12)&gt;0,"Y","N")</f>
        <v>Y</v>
      </c>
      <c r="I12" s="26" t="s">
        <v>115</v>
      </c>
      <c r="J12" s="26" t="s">
        <v>772</v>
      </c>
      <c r="K12" s="26" t="s">
        <v>38</v>
      </c>
      <c r="L12" s="26" t="s">
        <v>71</v>
      </c>
      <c r="M12" s="26" t="s">
        <v>110</v>
      </c>
      <c r="N12" s="26" t="s">
        <v>84</v>
      </c>
      <c r="O12" s="26" t="s">
        <v>85</v>
      </c>
      <c r="Q12" s="26" t="s">
        <v>773</v>
      </c>
    </row>
    <row r="13" spans="1:17">
      <c r="A13" s="26" t="s">
        <v>118</v>
      </c>
      <c r="B13" s="26" t="s">
        <v>77</v>
      </c>
      <c r="C13" s="26" t="s">
        <v>774</v>
      </c>
      <c r="D13" s="26" t="s">
        <v>120</v>
      </c>
      <c r="E13" s="26" t="str">
        <f t="shared" si="0"/>
        <v>Fabricação de cimento</v>
      </c>
      <c r="F13" s="26" t="str">
        <f>IF(COUNTIF('Climate mitigation'!$E$2:$E$102,'Climate adaptation'!E13)&gt;0,"Y","N")</f>
        <v>Y</v>
      </c>
      <c r="G13" s="26" t="str">
        <f>IF(COUNTIF('Lista de projetos'!A:A,'Climate adaptation'!E13)&gt;0,"Y","N")</f>
        <v>Y</v>
      </c>
      <c r="I13" s="26" t="s">
        <v>122</v>
      </c>
      <c r="J13" s="26" t="s">
        <v>775</v>
      </c>
      <c r="K13" s="26" t="s">
        <v>776</v>
      </c>
      <c r="L13" s="26" t="s">
        <v>71</v>
      </c>
      <c r="M13" s="26" t="s">
        <v>38</v>
      </c>
      <c r="N13" s="26" t="s">
        <v>777</v>
      </c>
      <c r="O13" s="26" t="s">
        <v>85</v>
      </c>
      <c r="Q13" s="26" t="s">
        <v>778</v>
      </c>
    </row>
    <row r="14" spans="1:17">
      <c r="A14" s="26" t="s">
        <v>126</v>
      </c>
      <c r="B14" s="26" t="s">
        <v>77</v>
      </c>
      <c r="C14" s="26" t="s">
        <v>779</v>
      </c>
      <c r="D14" s="26" t="s">
        <v>128</v>
      </c>
      <c r="E14" s="26" t="str">
        <f t="shared" si="0"/>
        <v>Fabricação de alumínio</v>
      </c>
      <c r="F14" s="26" t="str">
        <f>IF(COUNTIF('Climate mitigation'!$E$2:$E$102,'Climate adaptation'!E14)&gt;0,"Y","N")</f>
        <v>Y</v>
      </c>
      <c r="G14" s="26" t="str">
        <f>IF(COUNTIF('Lista de projetos'!A:A,'Climate adaptation'!E14)&gt;0,"Y","N")</f>
        <v>Y</v>
      </c>
      <c r="I14" s="26" t="s">
        <v>129</v>
      </c>
      <c r="J14" s="26" t="s">
        <v>780</v>
      </c>
      <c r="K14" s="26" t="s">
        <v>781</v>
      </c>
      <c r="L14" s="26" t="s">
        <v>71</v>
      </c>
      <c r="M14" s="26" t="s">
        <v>38</v>
      </c>
      <c r="N14" s="26" t="s">
        <v>782</v>
      </c>
      <c r="O14" s="26" t="s">
        <v>85</v>
      </c>
      <c r="Q14" s="26" t="s">
        <v>783</v>
      </c>
    </row>
    <row r="15" spans="1:17">
      <c r="A15" s="26" t="s">
        <v>133</v>
      </c>
      <c r="B15" s="26" t="s">
        <v>77</v>
      </c>
      <c r="C15" s="26" t="s">
        <v>784</v>
      </c>
      <c r="D15" s="26" t="s">
        <v>135</v>
      </c>
      <c r="E15" s="26" t="str">
        <f t="shared" si="0"/>
        <v>Siderurgia</v>
      </c>
      <c r="F15" s="26" t="str">
        <f>IF(COUNTIF('Climate mitigation'!$E$2:$E$102,'Climate adaptation'!E15)&gt;0,"Y","N")</f>
        <v>Y</v>
      </c>
      <c r="G15" s="26" t="str">
        <f>IF(COUNTIF('Lista de projetos'!A:A,'Climate adaptation'!E15)&gt;0,"Y","N")</f>
        <v>Y</v>
      </c>
      <c r="I15" s="26" t="s">
        <v>136</v>
      </c>
      <c r="J15" s="26" t="s">
        <v>785</v>
      </c>
      <c r="K15" s="26" t="s">
        <v>786</v>
      </c>
      <c r="L15" s="26" t="s">
        <v>71</v>
      </c>
      <c r="M15" s="26" t="s">
        <v>38</v>
      </c>
      <c r="N15" s="26" t="s">
        <v>787</v>
      </c>
      <c r="O15" s="26" t="s">
        <v>85</v>
      </c>
      <c r="Q15" s="26" t="s">
        <v>788</v>
      </c>
    </row>
    <row r="16" spans="1:17">
      <c r="A16" s="26" t="s">
        <v>140</v>
      </c>
      <c r="B16" s="26" t="s">
        <v>77</v>
      </c>
      <c r="C16" s="26" t="s">
        <v>789</v>
      </c>
      <c r="D16" s="26" t="s">
        <v>142</v>
      </c>
      <c r="E16" s="26" t="str">
        <f t="shared" si="0"/>
        <v>Fabricação de hidrogénio</v>
      </c>
      <c r="F16" s="26" t="str">
        <f>IF(COUNTIF('Climate mitigation'!$E$2:$E$102,'Climate adaptation'!E16)&gt;0,"Y","N")</f>
        <v>Y</v>
      </c>
      <c r="G16" s="26" t="str">
        <f>IF(COUNTIF('Lista de projetos'!A:A,'Climate adaptation'!E16)&gt;0,"Y","N")</f>
        <v>Y</v>
      </c>
      <c r="I16" s="26" t="s">
        <v>143</v>
      </c>
      <c r="J16" s="26" t="s">
        <v>790</v>
      </c>
      <c r="K16" s="26" t="s">
        <v>791</v>
      </c>
      <c r="L16" s="26" t="s">
        <v>71</v>
      </c>
      <c r="M16" s="26" t="s">
        <v>38</v>
      </c>
      <c r="N16" s="26" t="s">
        <v>792</v>
      </c>
      <c r="O16" s="26" t="s">
        <v>85</v>
      </c>
      <c r="Q16" s="26" t="s">
        <v>793</v>
      </c>
    </row>
    <row r="17" spans="1:17">
      <c r="A17" s="26" t="s">
        <v>147</v>
      </c>
      <c r="B17" s="26" t="s">
        <v>77</v>
      </c>
      <c r="C17" s="26" t="s">
        <v>794</v>
      </c>
      <c r="D17" s="26" t="s">
        <v>149</v>
      </c>
      <c r="E17" s="26" t="str">
        <f t="shared" si="0"/>
        <v>Fabricação de negro de fumo</v>
      </c>
      <c r="F17" s="26" t="str">
        <f>IF(COUNTIF('Climate mitigation'!$E$2:$E$102,'Climate adaptation'!E17)&gt;0,"Y","N")</f>
        <v>Y</v>
      </c>
      <c r="G17" s="26" t="str">
        <f>IF(COUNTIF('Lista de projetos'!A:A,'Climate adaptation'!E17)&gt;0,"Y","N")</f>
        <v>Y</v>
      </c>
      <c r="I17" s="26" t="s">
        <v>150</v>
      </c>
      <c r="J17" s="26" t="s">
        <v>795</v>
      </c>
      <c r="K17" s="26" t="s">
        <v>796</v>
      </c>
      <c r="L17" s="26" t="s">
        <v>71</v>
      </c>
      <c r="M17" s="26" t="s">
        <v>38</v>
      </c>
      <c r="N17" s="26" t="s">
        <v>797</v>
      </c>
      <c r="O17" s="26" t="s">
        <v>85</v>
      </c>
      <c r="Q17" s="26" t="s">
        <v>798</v>
      </c>
    </row>
    <row r="18" spans="1:17">
      <c r="A18" s="26" t="s">
        <v>147</v>
      </c>
      <c r="B18" s="26" t="s">
        <v>77</v>
      </c>
      <c r="C18" s="26" t="s">
        <v>799</v>
      </c>
      <c r="D18" s="26" t="s">
        <v>155</v>
      </c>
      <c r="E18" s="26" t="str">
        <f t="shared" si="0"/>
        <v>Fabricação de carbonato de sódio</v>
      </c>
      <c r="F18" s="26" t="str">
        <f>IF(COUNTIF('Climate mitigation'!$E$2:$E$102,'Climate adaptation'!E18)&gt;0,"Y","N")</f>
        <v>Y</v>
      </c>
      <c r="G18" s="26" t="str">
        <f>IF(COUNTIF('Lista de projetos'!A:A,'Climate adaptation'!E18)&gt;0,"Y","N")</f>
        <v>Y</v>
      </c>
      <c r="I18" s="26" t="s">
        <v>156</v>
      </c>
      <c r="J18" s="26" t="s">
        <v>800</v>
      </c>
      <c r="K18" s="26" t="s">
        <v>801</v>
      </c>
      <c r="L18" s="26" t="s">
        <v>71</v>
      </c>
      <c r="M18" s="26" t="s">
        <v>38</v>
      </c>
      <c r="N18" s="26" t="s">
        <v>802</v>
      </c>
      <c r="O18" s="26" t="s">
        <v>85</v>
      </c>
      <c r="Q18" s="26" t="s">
        <v>803</v>
      </c>
    </row>
    <row r="19" spans="1:17">
      <c r="A19" s="26" t="s">
        <v>147</v>
      </c>
      <c r="B19" s="26" t="s">
        <v>77</v>
      </c>
      <c r="C19" s="26" t="s">
        <v>804</v>
      </c>
      <c r="D19" s="26" t="s">
        <v>161</v>
      </c>
      <c r="E19" s="26" t="str">
        <f t="shared" si="0"/>
        <v>Fabricação de cloro</v>
      </c>
      <c r="F19" s="26" t="str">
        <f>IF(COUNTIF('Climate mitigation'!$E$2:$E$102,'Climate adaptation'!E19)&gt;0,"Y","N")</f>
        <v>Y</v>
      </c>
      <c r="G19" s="26" t="str">
        <f>IF(COUNTIF('Lista de projetos'!A:A,'Climate adaptation'!E19)&gt;0,"Y","N")</f>
        <v>Y</v>
      </c>
      <c r="I19" s="26" t="s">
        <v>162</v>
      </c>
      <c r="J19" s="26" t="s">
        <v>805</v>
      </c>
      <c r="K19" s="26" t="s">
        <v>806</v>
      </c>
      <c r="L19" s="26" t="s">
        <v>71</v>
      </c>
      <c r="M19" s="26" t="s">
        <v>38</v>
      </c>
      <c r="N19" s="26" t="s">
        <v>807</v>
      </c>
      <c r="O19" s="26" t="s">
        <v>85</v>
      </c>
      <c r="Q19" s="26" t="s">
        <v>808</v>
      </c>
    </row>
    <row r="20" spans="1:17">
      <c r="A20" s="26" t="s">
        <v>166</v>
      </c>
      <c r="B20" s="26" t="s">
        <v>77</v>
      </c>
      <c r="C20" s="26" t="s">
        <v>809</v>
      </c>
      <c r="D20" s="26" t="s">
        <v>168</v>
      </c>
      <c r="E20" s="26" t="str">
        <f t="shared" si="0"/>
        <v>Fabricação de produtos químicos orgânicos de base</v>
      </c>
      <c r="F20" s="26" t="str">
        <f>IF(COUNTIF('Climate mitigation'!$E$2:$E$102,'Climate adaptation'!E20)&gt;0,"Y","N")</f>
        <v>Y</v>
      </c>
      <c r="G20" s="26" t="str">
        <f>IF(COUNTIF('Lista de projetos'!A:A,'Climate adaptation'!E20)&gt;0,"Y","N")</f>
        <v>Y</v>
      </c>
      <c r="I20" s="26" t="s">
        <v>169</v>
      </c>
      <c r="J20" s="26" t="s">
        <v>810</v>
      </c>
      <c r="K20" s="26" t="s">
        <v>811</v>
      </c>
      <c r="L20" s="26" t="s">
        <v>71</v>
      </c>
      <c r="M20" s="26" t="s">
        <v>38</v>
      </c>
      <c r="N20" s="26" t="s">
        <v>812</v>
      </c>
      <c r="O20" s="26" t="s">
        <v>85</v>
      </c>
      <c r="Q20" s="26" t="s">
        <v>813</v>
      </c>
    </row>
    <row r="21" spans="1:17">
      <c r="A21" s="26" t="s">
        <v>173</v>
      </c>
      <c r="B21" s="26" t="s">
        <v>77</v>
      </c>
      <c r="C21" s="26" t="s">
        <v>814</v>
      </c>
      <c r="D21" s="26" t="s">
        <v>175</v>
      </c>
      <c r="E21" s="26" t="str">
        <f t="shared" si="0"/>
        <v>Fabricação de amoníaco anidro</v>
      </c>
      <c r="F21" s="26" t="str">
        <f>IF(COUNTIF('Climate mitigation'!$E$2:$E$102,'Climate adaptation'!E21)&gt;0,"Y","N")</f>
        <v>Y</v>
      </c>
      <c r="G21" s="26" t="str">
        <f>IF(COUNTIF('Lista de projetos'!A:A,'Climate adaptation'!E21)&gt;0,"Y","N")</f>
        <v>Y</v>
      </c>
      <c r="I21" s="26" t="s">
        <v>176</v>
      </c>
      <c r="J21" s="26" t="s">
        <v>815</v>
      </c>
      <c r="K21" s="26" t="s">
        <v>816</v>
      </c>
      <c r="L21" s="26" t="s">
        <v>71</v>
      </c>
      <c r="M21" s="26" t="s">
        <v>38</v>
      </c>
      <c r="N21" s="26" t="s">
        <v>817</v>
      </c>
      <c r="O21" s="26" t="s">
        <v>85</v>
      </c>
      <c r="Q21" s="26" t="s">
        <v>818</v>
      </c>
    </row>
    <row r="22" spans="1:17">
      <c r="A22" s="26" t="s">
        <v>173</v>
      </c>
      <c r="B22" s="26" t="s">
        <v>77</v>
      </c>
      <c r="C22" s="26" t="s">
        <v>819</v>
      </c>
      <c r="D22" s="26" t="s">
        <v>180</v>
      </c>
      <c r="E22" s="26" t="str">
        <f t="shared" si="0"/>
        <v>Fabricação de ácido nítrico</v>
      </c>
      <c r="F22" s="26" t="str">
        <f>IF(COUNTIF('Climate mitigation'!$E$2:$E$102,'Climate adaptation'!E22)&gt;0,"Y","N")</f>
        <v>Y</v>
      </c>
      <c r="G22" s="26" t="str">
        <f>IF(COUNTIF('Lista de projetos'!A:A,'Climate adaptation'!E22)&gt;0,"Y","N")</f>
        <v>Y</v>
      </c>
      <c r="I22" s="26" t="s">
        <v>181</v>
      </c>
      <c r="J22" s="26" t="s">
        <v>820</v>
      </c>
      <c r="K22" s="26" t="s">
        <v>821</v>
      </c>
      <c r="L22" s="26" t="s">
        <v>71</v>
      </c>
      <c r="M22" s="26" t="s">
        <v>38</v>
      </c>
      <c r="N22" s="26" t="s">
        <v>822</v>
      </c>
      <c r="O22" s="26" t="s">
        <v>85</v>
      </c>
      <c r="Q22" s="26" t="s">
        <v>823</v>
      </c>
    </row>
    <row r="23" spans="1:17">
      <c r="A23" s="26" t="s">
        <v>185</v>
      </c>
      <c r="B23" s="26" t="s">
        <v>77</v>
      </c>
      <c r="C23" s="26" t="s">
        <v>824</v>
      </c>
      <c r="D23" s="26" t="s">
        <v>187</v>
      </c>
      <c r="E23" s="26" t="str">
        <f t="shared" si="0"/>
        <v>Fabricação de matérias plásticas sob forma primária</v>
      </c>
      <c r="F23" s="26" t="str">
        <f>IF(COUNTIF('Climate mitigation'!$E$2:$E$102,'Climate adaptation'!E23)&gt;0,"Y","N")</f>
        <v>Y</v>
      </c>
      <c r="G23" s="26" t="str">
        <f>IF(COUNTIF('Lista de projetos'!A:A,'Climate adaptation'!E23)&gt;0,"Y","N")</f>
        <v>Y</v>
      </c>
      <c r="I23" s="26" t="s">
        <v>188</v>
      </c>
      <c r="J23" s="26" t="s">
        <v>825</v>
      </c>
      <c r="K23" s="26" t="s">
        <v>826</v>
      </c>
      <c r="L23" s="26" t="s">
        <v>71</v>
      </c>
      <c r="M23" s="26" t="s">
        <v>38</v>
      </c>
      <c r="N23" s="26" t="s">
        <v>827</v>
      </c>
      <c r="O23" s="26" t="s">
        <v>85</v>
      </c>
      <c r="Q23" s="26" t="s">
        <v>828</v>
      </c>
    </row>
    <row r="24" spans="1:17">
      <c r="A24" s="26" t="s">
        <v>222</v>
      </c>
      <c r="B24" s="26" t="s">
        <v>223</v>
      </c>
      <c r="C24" s="26" t="s">
        <v>829</v>
      </c>
      <c r="D24" s="26" t="s">
        <v>225</v>
      </c>
      <c r="E24" s="26" t="str">
        <f t="shared" si="0"/>
        <v>Produção de eletricidade com recurso à tecnologia solar fotovoltaica</v>
      </c>
      <c r="F24" s="26" t="str">
        <f>IF(COUNTIF('Climate mitigation'!$E$2:$E$102,'Climate adaptation'!E24)&gt;0,"Y","N")</f>
        <v>Y</v>
      </c>
      <c r="G24" s="26" t="str">
        <f>IF(COUNTIF('Lista de projetos'!A:A,'Climate adaptation'!E24)&gt;0,"Y","N")</f>
        <v>Y</v>
      </c>
      <c r="I24" s="26" t="s">
        <v>226</v>
      </c>
      <c r="J24" s="26" t="s">
        <v>830</v>
      </c>
      <c r="K24" s="26" t="s">
        <v>38</v>
      </c>
      <c r="L24" s="26" t="s">
        <v>38</v>
      </c>
      <c r="M24" s="26" t="s">
        <v>228</v>
      </c>
      <c r="N24" s="26" t="s">
        <v>38</v>
      </c>
      <c r="O24" s="26" t="s">
        <v>85</v>
      </c>
      <c r="Q24" s="26" t="s">
        <v>831</v>
      </c>
    </row>
    <row r="25" spans="1:17">
      <c r="A25" s="26" t="s">
        <v>222</v>
      </c>
      <c r="B25" s="26" t="s">
        <v>223</v>
      </c>
      <c r="C25" s="26" t="s">
        <v>832</v>
      </c>
      <c r="D25" s="26" t="s">
        <v>230</v>
      </c>
      <c r="E25" s="26" t="str">
        <f t="shared" si="0"/>
        <v>Produção de eletricidade utilizando a tecnologia de energia solar concentrada (CSP)</v>
      </c>
      <c r="F25" s="26" t="str">
        <f>IF(COUNTIF('Climate mitigation'!$E$2:$E$102,'Climate adaptation'!E25)&gt;0,"Y","N")</f>
        <v>Y</v>
      </c>
      <c r="G25" s="26" t="str">
        <f>IF(COUNTIF('Lista de projetos'!A:A,'Climate adaptation'!E25)&gt;0,"Y","N")</f>
        <v>Y</v>
      </c>
      <c r="I25" s="26" t="s">
        <v>231</v>
      </c>
      <c r="J25" s="26" t="s">
        <v>833</v>
      </c>
      <c r="K25" s="26" t="s">
        <v>38</v>
      </c>
      <c r="L25" s="26" t="s">
        <v>71</v>
      </c>
      <c r="M25" s="26" t="s">
        <v>228</v>
      </c>
      <c r="N25" s="26" t="s">
        <v>38</v>
      </c>
      <c r="O25" s="26" t="s">
        <v>85</v>
      </c>
      <c r="Q25" s="26" t="s">
        <v>834</v>
      </c>
    </row>
    <row r="26" spans="1:17">
      <c r="A26" s="26" t="s">
        <v>222</v>
      </c>
      <c r="B26" s="26" t="s">
        <v>223</v>
      </c>
      <c r="C26" s="26" t="s">
        <v>835</v>
      </c>
      <c r="D26" s="26" t="s">
        <v>234</v>
      </c>
      <c r="E26" s="26" t="str">
        <f t="shared" si="0"/>
        <v>Produção de eletricidade a partir da energia eólica</v>
      </c>
      <c r="F26" s="26" t="str">
        <f>IF(COUNTIF('Climate mitigation'!$E$2:$E$102,'Climate adaptation'!E26)&gt;0,"Y","N")</f>
        <v>Y</v>
      </c>
      <c r="G26" s="26" t="str">
        <f>IF(COUNTIF('Lista de projetos'!A:A,'Climate adaptation'!E26)&gt;0,"Y","N")</f>
        <v>Y</v>
      </c>
      <c r="I26" s="26" t="s">
        <v>235</v>
      </c>
      <c r="J26" s="26" t="s">
        <v>836</v>
      </c>
      <c r="K26" s="26" t="s">
        <v>38</v>
      </c>
      <c r="L26" s="26" t="s">
        <v>837</v>
      </c>
      <c r="M26" s="26" t="s">
        <v>228</v>
      </c>
      <c r="N26" s="26" t="s">
        <v>38</v>
      </c>
      <c r="O26" s="26" t="s">
        <v>838</v>
      </c>
      <c r="Q26" s="26" t="s">
        <v>839</v>
      </c>
    </row>
    <row r="27" spans="1:17">
      <c r="A27" s="26" t="s">
        <v>222</v>
      </c>
      <c r="B27" s="26" t="s">
        <v>223</v>
      </c>
      <c r="C27" s="26" t="s">
        <v>840</v>
      </c>
      <c r="D27" s="26" t="s">
        <v>240</v>
      </c>
      <c r="E27" s="26" t="str">
        <f t="shared" si="0"/>
        <v>Produção de eletricidade a partir de tecnologias de energia oceânica</v>
      </c>
      <c r="F27" s="26" t="str">
        <f>IF(COUNTIF('Climate mitigation'!$E$2:$E$102,'Climate adaptation'!E27)&gt;0,"Y","N")</f>
        <v>Y</v>
      </c>
      <c r="G27" s="26" t="str">
        <f>IF(COUNTIF('Lista de projetos'!A:A,'Climate adaptation'!E27)&gt;0,"Y","N")</f>
        <v>Y</v>
      </c>
      <c r="I27" s="26" t="s">
        <v>241</v>
      </c>
      <c r="J27" s="26" t="s">
        <v>841</v>
      </c>
      <c r="K27" s="26" t="s">
        <v>38</v>
      </c>
      <c r="L27" s="26" t="s">
        <v>243</v>
      </c>
      <c r="M27" s="26" t="s">
        <v>228</v>
      </c>
      <c r="N27" s="26" t="s">
        <v>842</v>
      </c>
      <c r="O27" s="26" t="s">
        <v>245</v>
      </c>
      <c r="Q27" s="26" t="s">
        <v>843</v>
      </c>
    </row>
    <row r="28" spans="1:17">
      <c r="A28" s="26" t="s">
        <v>222</v>
      </c>
      <c r="B28" s="26" t="s">
        <v>223</v>
      </c>
      <c r="C28" s="26" t="s">
        <v>844</v>
      </c>
      <c r="D28" s="26" t="s">
        <v>247</v>
      </c>
      <c r="E28" s="26" t="str">
        <f t="shared" si="0"/>
        <v>Produção de eletricidade a partir de energia hidroelétrica</v>
      </c>
      <c r="F28" s="26" t="str">
        <f>IF(COUNTIF('Climate mitigation'!$E$2:$E$102,'Climate adaptation'!E28)&gt;0,"Y","N")</f>
        <v>Y</v>
      </c>
      <c r="G28" s="26" t="str">
        <f>IF(COUNTIF('Lista de projetos'!A:A,'Climate adaptation'!E28)&gt;0,"Y","N")</f>
        <v>Y</v>
      </c>
      <c r="I28" s="26" t="s">
        <v>248</v>
      </c>
      <c r="J28" s="26" t="s">
        <v>845</v>
      </c>
      <c r="K28" s="26" t="s">
        <v>846</v>
      </c>
      <c r="L28" s="26" t="s">
        <v>250</v>
      </c>
      <c r="M28" s="26" t="s">
        <v>38</v>
      </c>
      <c r="N28" s="26" t="s">
        <v>38</v>
      </c>
      <c r="O28" s="26" t="s">
        <v>847</v>
      </c>
      <c r="Q28" s="26" t="s">
        <v>848</v>
      </c>
    </row>
    <row r="29" spans="1:17">
      <c r="A29" s="26" t="s">
        <v>222</v>
      </c>
      <c r="B29" s="26" t="s">
        <v>223</v>
      </c>
      <c r="C29" s="26" t="s">
        <v>849</v>
      </c>
      <c r="D29" s="26" t="s">
        <v>254</v>
      </c>
      <c r="E29" s="26" t="str">
        <f t="shared" si="0"/>
        <v>Produção de eletricidade a partir de energia geotérmica</v>
      </c>
      <c r="F29" s="26" t="str">
        <f>IF(COUNTIF('Climate mitigation'!$E$2:$E$102,'Climate adaptation'!E29)&gt;0,"Y","N")</f>
        <v>Y</v>
      </c>
      <c r="G29" s="26" t="str">
        <f>IF(COUNTIF('Lista de projetos'!A:A,'Climate adaptation'!E29)&gt;0,"Y","N")</f>
        <v>Y</v>
      </c>
      <c r="I29" s="26" t="s">
        <v>255</v>
      </c>
      <c r="J29" s="26" t="s">
        <v>850</v>
      </c>
      <c r="K29" s="26" t="s">
        <v>846</v>
      </c>
      <c r="L29" s="26" t="s">
        <v>71</v>
      </c>
      <c r="M29" s="26" t="s">
        <v>38</v>
      </c>
      <c r="N29" s="26" t="s">
        <v>851</v>
      </c>
      <c r="O29" s="26" t="s">
        <v>85</v>
      </c>
      <c r="Q29" s="26" t="s">
        <v>852</v>
      </c>
    </row>
    <row r="30" spans="1:17">
      <c r="A30" s="26" t="s">
        <v>222</v>
      </c>
      <c r="B30" s="26" t="s">
        <v>223</v>
      </c>
      <c r="C30" s="26" t="s">
        <v>853</v>
      </c>
      <c r="D30" s="26" t="s">
        <v>259</v>
      </c>
      <c r="E30" s="26" t="str">
        <f t="shared" si="0"/>
        <v>Produção de eletricidade a partir de combustíveis líquidos e gasosos não fósseis renováveis</v>
      </c>
      <c r="F30" s="26" t="str">
        <f>IF(COUNTIF('Climate mitigation'!$E$2:$E$102,'Climate adaptation'!E30)&gt;0,"Y","N")</f>
        <v>Y</v>
      </c>
      <c r="G30" s="26" t="str">
        <f>IF(COUNTIF('Lista de projetos'!A:A,'Climate adaptation'!E30)&gt;0,"Y","N")</f>
        <v>Y</v>
      </c>
      <c r="I30" s="26" t="s">
        <v>260</v>
      </c>
      <c r="J30" s="26" t="s">
        <v>854</v>
      </c>
      <c r="K30" s="26" t="s">
        <v>846</v>
      </c>
      <c r="L30" s="26" t="s">
        <v>71</v>
      </c>
      <c r="M30" s="26" t="s">
        <v>38</v>
      </c>
      <c r="N30" s="26" t="s">
        <v>855</v>
      </c>
      <c r="O30" s="26" t="s">
        <v>85</v>
      </c>
      <c r="Q30" s="26" t="s">
        <v>856</v>
      </c>
    </row>
    <row r="31" spans="1:17">
      <c r="A31" s="26" t="s">
        <v>264</v>
      </c>
      <c r="B31" s="26" t="s">
        <v>223</v>
      </c>
      <c r="C31" s="26" t="s">
        <v>857</v>
      </c>
      <c r="D31" s="26" t="s">
        <v>266</v>
      </c>
      <c r="E31" s="26" t="str">
        <f t="shared" si="0"/>
        <v>Produção de eletricidade a partir de bioenergia</v>
      </c>
      <c r="F31" s="26" t="str">
        <f>IF(COUNTIF('Climate mitigation'!$E$2:$E$102,'Climate adaptation'!E31)&gt;0,"Y","N")</f>
        <v>Y</v>
      </c>
      <c r="G31" s="26" t="str">
        <f>IF(COUNTIF('Lista de projetos'!A:A,'Climate adaptation'!E31)&gt;0,"Y","N")</f>
        <v>Y</v>
      </c>
      <c r="I31" s="26" t="s">
        <v>267</v>
      </c>
      <c r="J31" s="26" t="s">
        <v>858</v>
      </c>
      <c r="K31" s="26" t="s">
        <v>859</v>
      </c>
      <c r="L31" s="26" t="s">
        <v>71</v>
      </c>
      <c r="M31" s="26" t="s">
        <v>38</v>
      </c>
      <c r="N31" s="26" t="s">
        <v>860</v>
      </c>
      <c r="O31" s="26" t="s">
        <v>85</v>
      </c>
      <c r="Q31" s="26" t="s">
        <v>861</v>
      </c>
    </row>
    <row r="32" spans="1:17">
      <c r="A32" s="26" t="s">
        <v>271</v>
      </c>
      <c r="B32" s="26" t="s">
        <v>223</v>
      </c>
      <c r="C32" s="26" t="s">
        <v>862</v>
      </c>
      <c r="D32" s="26" t="s">
        <v>273</v>
      </c>
      <c r="E32" s="26" t="str">
        <f t="shared" si="0"/>
        <v>Transporte e distribuição de eletricidade</v>
      </c>
      <c r="F32" s="26" t="str">
        <f>IF(COUNTIF('Climate mitigation'!$E$2:$E$102,'Climate adaptation'!E32)&gt;0,"Y","N")</f>
        <v>Y</v>
      </c>
      <c r="G32" s="26" t="str">
        <f>IF(COUNTIF('Lista de projetos'!A:A,'Climate adaptation'!E32)&gt;0,"Y","N")</f>
        <v>Y</v>
      </c>
      <c r="I32" s="26" t="s">
        <v>274</v>
      </c>
      <c r="J32" s="26" t="s">
        <v>863</v>
      </c>
      <c r="K32" s="26" t="s">
        <v>864</v>
      </c>
      <c r="L32" s="26" t="s">
        <v>38</v>
      </c>
      <c r="M32" s="26" t="s">
        <v>276</v>
      </c>
      <c r="N32" s="26" t="s">
        <v>865</v>
      </c>
      <c r="O32" s="26" t="s">
        <v>866</v>
      </c>
      <c r="Q32" s="26" t="s">
        <v>867</v>
      </c>
    </row>
    <row r="33" spans="1:17">
      <c r="B33" s="26" t="s">
        <v>223</v>
      </c>
      <c r="C33" s="26" t="s">
        <v>868</v>
      </c>
      <c r="D33" s="26" t="s">
        <v>281</v>
      </c>
      <c r="E33" s="26" t="str">
        <f t="shared" si="0"/>
        <v>Armazenamento de eletricidade</v>
      </c>
      <c r="F33" s="26" t="str">
        <f>IF(COUNTIF('Climate mitigation'!$E$2:$E$102,'Climate adaptation'!E33)&gt;0,"Y","N")</f>
        <v>Y</v>
      </c>
      <c r="G33" s="26" t="str">
        <f>IF(COUNTIF('Lista de projetos'!A:A,'Climate adaptation'!E33)&gt;0,"Y","N")</f>
        <v>Y</v>
      </c>
      <c r="I33" s="26" t="s">
        <v>282</v>
      </c>
      <c r="J33" s="26" t="s">
        <v>869</v>
      </c>
      <c r="K33" s="26" t="s">
        <v>38</v>
      </c>
      <c r="L33" s="26" t="s">
        <v>870</v>
      </c>
      <c r="M33" s="26" t="s">
        <v>276</v>
      </c>
      <c r="N33" s="26" t="s">
        <v>38</v>
      </c>
      <c r="O33" s="26" t="s">
        <v>85</v>
      </c>
      <c r="Q33" s="26" t="s">
        <v>871</v>
      </c>
    </row>
    <row r="34" spans="1:17">
      <c r="B34" s="26" t="s">
        <v>223</v>
      </c>
      <c r="C34" s="26" t="s">
        <v>872</v>
      </c>
      <c r="D34" s="26" t="s">
        <v>286</v>
      </c>
      <c r="E34" s="26" t="str">
        <f t="shared" si="0"/>
        <v>Armazenamento de energia térmica</v>
      </c>
      <c r="F34" s="26" t="str">
        <f>IF(COUNTIF('Climate mitigation'!$E$2:$E$102,'Climate adaptation'!E34)&gt;0,"Y","N")</f>
        <v>Y</v>
      </c>
      <c r="G34" s="26" t="str">
        <f>IF(COUNTIF('Lista de projetos'!A:A,'Climate adaptation'!E34)&gt;0,"Y","N")</f>
        <v>Y</v>
      </c>
      <c r="I34" s="26" t="s">
        <v>287</v>
      </c>
      <c r="J34" s="26" t="s">
        <v>873</v>
      </c>
      <c r="K34" s="26" t="s">
        <v>38</v>
      </c>
      <c r="L34" s="26" t="s">
        <v>289</v>
      </c>
      <c r="M34" s="26" t="s">
        <v>290</v>
      </c>
      <c r="N34" s="26" t="s">
        <v>38</v>
      </c>
      <c r="O34" s="26" t="s">
        <v>85</v>
      </c>
      <c r="Q34" s="26" t="s">
        <v>874</v>
      </c>
    </row>
    <row r="35" spans="1:17">
      <c r="B35" s="26" t="s">
        <v>223</v>
      </c>
      <c r="C35" s="26" t="s">
        <v>875</v>
      </c>
      <c r="D35" s="26" t="s">
        <v>292</v>
      </c>
      <c r="E35" s="26" t="str">
        <f t="shared" si="0"/>
        <v>Armazenamento de hidrogénio</v>
      </c>
      <c r="F35" s="26" t="str">
        <f>IF(COUNTIF('Climate mitigation'!$E$2:$E$102,'Climate adaptation'!E35)&gt;0,"Y","N")</f>
        <v>Y</v>
      </c>
      <c r="G35" s="26" t="str">
        <f>IF(COUNTIF('Lista de projetos'!A:A,'Climate adaptation'!E35)&gt;0,"Y","N")</f>
        <v>Y</v>
      </c>
      <c r="I35" s="26" t="s">
        <v>293</v>
      </c>
      <c r="J35" s="26" t="s">
        <v>876</v>
      </c>
      <c r="K35" s="26" t="s">
        <v>38</v>
      </c>
      <c r="L35" s="26" t="s">
        <v>38</v>
      </c>
      <c r="M35" s="26" t="s">
        <v>290</v>
      </c>
      <c r="N35" s="26" t="s">
        <v>877</v>
      </c>
      <c r="O35" s="26" t="s">
        <v>85</v>
      </c>
      <c r="Q35" s="26" t="s">
        <v>878</v>
      </c>
    </row>
    <row r="36" spans="1:17">
      <c r="A36" s="26" t="s">
        <v>296</v>
      </c>
      <c r="B36" s="26" t="s">
        <v>223</v>
      </c>
      <c r="C36" s="26" t="s">
        <v>879</v>
      </c>
      <c r="D36" s="26" t="s">
        <v>298</v>
      </c>
      <c r="E36" s="26" t="str">
        <f t="shared" si="0"/>
        <v>Fabricação de biogás e de biocombustíveis para utilização nos transportes e de biolíquidos</v>
      </c>
      <c r="F36" s="26" t="str">
        <f>IF(COUNTIF('Climate mitigation'!$E$2:$E$102,'Climate adaptation'!E36)&gt;0,"Y","N")</f>
        <v>Y</v>
      </c>
      <c r="G36" s="26" t="str">
        <f>IF(COUNTIF('Lista de projetos'!A:A,'Climate adaptation'!E36)&gt;0,"Y","N")</f>
        <v>Y</v>
      </c>
      <c r="I36" s="26" t="s">
        <v>299</v>
      </c>
      <c r="J36" s="26" t="s">
        <v>880</v>
      </c>
      <c r="K36" s="26" t="s">
        <v>859</v>
      </c>
      <c r="L36" s="26" t="s">
        <v>71</v>
      </c>
      <c r="M36" s="26" t="s">
        <v>38</v>
      </c>
      <c r="N36" s="26" t="s">
        <v>881</v>
      </c>
      <c r="O36" s="26" t="s">
        <v>85</v>
      </c>
      <c r="Q36" s="26" t="s">
        <v>882</v>
      </c>
    </row>
    <row r="37" spans="1:17">
      <c r="A37" s="26" t="s">
        <v>302</v>
      </c>
      <c r="B37" s="26" t="s">
        <v>223</v>
      </c>
      <c r="C37" s="26" t="s">
        <v>883</v>
      </c>
      <c r="D37" s="26" t="s">
        <v>304</v>
      </c>
      <c r="E37" s="26" t="str">
        <f t="shared" si="0"/>
        <v>Redes de transporte e distribuição de gases renováveis e hipocarbónicos</v>
      </c>
      <c r="F37" s="26" t="str">
        <f>IF(COUNTIF('Climate mitigation'!$E$2:$E$102,'Climate adaptation'!E37)&gt;0,"Y","N")</f>
        <v>Y</v>
      </c>
      <c r="G37" s="26" t="str">
        <f>IF(COUNTIF('Lista de projetos'!A:A,'Climate adaptation'!E37)&gt;0,"Y","N")</f>
        <v>Y</v>
      </c>
      <c r="I37" s="26" t="s">
        <v>305</v>
      </c>
      <c r="J37" s="26" t="s">
        <v>884</v>
      </c>
      <c r="K37" s="26" t="s">
        <v>885</v>
      </c>
      <c r="L37" s="26" t="s">
        <v>71</v>
      </c>
      <c r="M37" s="26" t="s">
        <v>38</v>
      </c>
      <c r="N37" s="26" t="s">
        <v>886</v>
      </c>
      <c r="O37" s="26" t="s">
        <v>85</v>
      </c>
      <c r="Q37" s="26" t="s">
        <v>887</v>
      </c>
    </row>
    <row r="38" spans="1:17">
      <c r="A38" s="26" t="s">
        <v>308</v>
      </c>
      <c r="B38" s="26" t="s">
        <v>223</v>
      </c>
      <c r="C38" s="26" t="s">
        <v>888</v>
      </c>
      <c r="D38" s="26" t="s">
        <v>310</v>
      </c>
      <c r="E38" s="26" t="str">
        <f t="shared" si="0"/>
        <v>Distribuição urbana de aquecimento/arrefecimento</v>
      </c>
      <c r="F38" s="26" t="str">
        <f>IF(COUNTIF('Climate mitigation'!$E$2:$E$102,'Climate adaptation'!E38)&gt;0,"Y","N")</f>
        <v>Y</v>
      </c>
      <c r="G38" s="26" t="str">
        <f>IF(COUNTIF('Lista de projetos'!A:A,'Climate adaptation'!E38)&gt;0,"Y","N")</f>
        <v>Y</v>
      </c>
      <c r="I38" s="26" t="s">
        <v>311</v>
      </c>
      <c r="J38" s="26" t="s">
        <v>889</v>
      </c>
      <c r="K38" s="26" t="s">
        <v>38</v>
      </c>
      <c r="L38" s="26" t="s">
        <v>71</v>
      </c>
      <c r="M38" s="26" t="s">
        <v>38</v>
      </c>
      <c r="N38" s="26" t="s">
        <v>313</v>
      </c>
      <c r="O38" s="26" t="s">
        <v>85</v>
      </c>
      <c r="Q38" s="26" t="s">
        <v>890</v>
      </c>
    </row>
    <row r="39" spans="1:17">
      <c r="A39" s="26" t="s">
        <v>314</v>
      </c>
      <c r="B39" s="26" t="s">
        <v>223</v>
      </c>
      <c r="C39" s="26" t="s">
        <v>891</v>
      </c>
      <c r="D39" s="26" t="s">
        <v>316</v>
      </c>
      <c r="E39" s="26" t="str">
        <f t="shared" si="0"/>
        <v>Instalação e funcionamento de bombas de calor elétricas</v>
      </c>
      <c r="F39" s="26" t="str">
        <f>IF(COUNTIF('Climate mitigation'!$E$2:$E$102,'Climate adaptation'!E39)&gt;0,"Y","N")</f>
        <v>Y</v>
      </c>
      <c r="G39" s="26" t="str">
        <f>IF(COUNTIF('Lista de projetos'!A:A,'Climate adaptation'!E39)&gt;0,"Y","N")</f>
        <v>Y</v>
      </c>
      <c r="I39" s="26" t="s">
        <v>317</v>
      </c>
      <c r="J39" s="26" t="s">
        <v>892</v>
      </c>
      <c r="K39" s="26" t="s">
        <v>38</v>
      </c>
      <c r="L39" s="26" t="s">
        <v>71</v>
      </c>
      <c r="M39" s="26" t="s">
        <v>319</v>
      </c>
      <c r="N39" s="26" t="s">
        <v>893</v>
      </c>
      <c r="O39" s="26" t="s">
        <v>38</v>
      </c>
      <c r="Q39" s="26" t="s">
        <v>894</v>
      </c>
    </row>
    <row r="40" spans="1:17">
      <c r="A40" s="26" t="s">
        <v>322</v>
      </c>
      <c r="B40" s="26" t="s">
        <v>223</v>
      </c>
      <c r="C40" s="26" t="s">
        <v>895</v>
      </c>
      <c r="D40" s="26" t="s">
        <v>324</v>
      </c>
      <c r="E40" s="26" t="str">
        <f t="shared" si="0"/>
        <v>Cogeração de calor/frio e energia a partir de energia solar</v>
      </c>
      <c r="F40" s="26" t="str">
        <f>IF(COUNTIF('Climate mitigation'!$E$2:$E$102,'Climate adaptation'!E40)&gt;0,"Y","N")</f>
        <v>Y</v>
      </c>
      <c r="G40" s="26" t="str">
        <f>IF(COUNTIF('Lista de projetos'!A:A,'Climate adaptation'!E40)&gt;0,"Y","N")</f>
        <v>Y</v>
      </c>
      <c r="I40" s="26" t="s">
        <v>325</v>
      </c>
      <c r="J40" s="26" t="s">
        <v>896</v>
      </c>
      <c r="K40" s="26" t="s">
        <v>38</v>
      </c>
      <c r="L40" s="26" t="s">
        <v>38</v>
      </c>
      <c r="M40" s="26" t="s">
        <v>228</v>
      </c>
      <c r="N40" s="26" t="s">
        <v>38</v>
      </c>
      <c r="O40" s="26" t="s">
        <v>85</v>
      </c>
      <c r="Q40" s="26" t="s">
        <v>897</v>
      </c>
    </row>
    <row r="41" spans="1:17">
      <c r="A41" s="26" t="s">
        <v>322</v>
      </c>
      <c r="B41" s="26" t="s">
        <v>223</v>
      </c>
      <c r="C41" s="26" t="s">
        <v>898</v>
      </c>
      <c r="D41" s="26" t="s">
        <v>329</v>
      </c>
      <c r="E41" s="26" t="str">
        <f t="shared" si="0"/>
        <v>Cogeração de calor/frio e eletricidade a partir de energia geotérmica</v>
      </c>
      <c r="F41" s="26" t="str">
        <f>IF(COUNTIF('Climate mitigation'!$E$2:$E$102,'Climate adaptation'!E41)&gt;0,"Y","N")</f>
        <v>Y</v>
      </c>
      <c r="G41" s="26" t="str">
        <f>IF(COUNTIF('Lista de projetos'!A:A,'Climate adaptation'!E41)&gt;0,"Y","N")</f>
        <v>Y</v>
      </c>
      <c r="I41" s="26" t="s">
        <v>330</v>
      </c>
      <c r="J41" s="26" t="s">
        <v>899</v>
      </c>
      <c r="K41" s="26" t="s">
        <v>846</v>
      </c>
      <c r="L41" s="26" t="s">
        <v>71</v>
      </c>
      <c r="M41" s="26" t="s">
        <v>38</v>
      </c>
      <c r="N41" s="26" t="s">
        <v>332</v>
      </c>
      <c r="O41" s="26" t="s">
        <v>85</v>
      </c>
      <c r="Q41" s="26" t="s">
        <v>900</v>
      </c>
    </row>
    <row r="42" spans="1:17">
      <c r="A42" s="26" t="s">
        <v>322</v>
      </c>
      <c r="B42" s="26" t="s">
        <v>223</v>
      </c>
      <c r="C42" s="26" t="s">
        <v>901</v>
      </c>
      <c r="D42" s="26" t="s">
        <v>335</v>
      </c>
      <c r="E42" s="26" t="str">
        <f t="shared" si="0"/>
        <v>Cogeração de calor/frio e eletricidade a partir de combustíveis líquidos e gasosos não fósseis renováveis</v>
      </c>
      <c r="F42" s="26" t="str">
        <f>IF(COUNTIF('Climate mitigation'!$E$2:$E$102,'Climate adaptation'!E42)&gt;0,"Y","N")</f>
        <v>Y</v>
      </c>
      <c r="G42" s="26" t="str">
        <f>IF(COUNTIF('Lista de projetos'!A:A,'Climate adaptation'!E42)&gt;0,"Y","N")</f>
        <v>Y</v>
      </c>
      <c r="I42" s="26" t="s">
        <v>336</v>
      </c>
      <c r="J42" s="26" t="s">
        <v>902</v>
      </c>
      <c r="K42" s="26" t="s">
        <v>846</v>
      </c>
      <c r="L42" s="26" t="s">
        <v>71</v>
      </c>
      <c r="M42" s="26" t="s">
        <v>38</v>
      </c>
      <c r="N42" s="26" t="s">
        <v>903</v>
      </c>
      <c r="O42" s="26" t="s">
        <v>85</v>
      </c>
      <c r="Q42" s="26" t="s">
        <v>904</v>
      </c>
    </row>
    <row r="43" spans="1:17">
      <c r="A43" s="26" t="s">
        <v>322</v>
      </c>
      <c r="B43" s="26" t="s">
        <v>223</v>
      </c>
      <c r="C43" s="26" t="s">
        <v>905</v>
      </c>
      <c r="D43" s="26" t="s">
        <v>341</v>
      </c>
      <c r="E43" s="26" t="str">
        <f t="shared" si="0"/>
        <v>Cogeração de calor/frio e energia a partir de bioenergia</v>
      </c>
      <c r="F43" s="26" t="str">
        <f>IF(COUNTIF('Climate mitigation'!$E$2:$E$102,'Climate adaptation'!E43)&gt;0,"Y","N")</f>
        <v>Y</v>
      </c>
      <c r="G43" s="26" t="str">
        <f>IF(COUNTIF('Lista de projetos'!A:A,'Climate adaptation'!E43)&gt;0,"Y","N")</f>
        <v>Y</v>
      </c>
      <c r="I43" s="26" t="s">
        <v>342</v>
      </c>
      <c r="J43" s="26" t="s">
        <v>906</v>
      </c>
      <c r="K43" s="26" t="s">
        <v>859</v>
      </c>
      <c r="L43" s="26" t="s">
        <v>71</v>
      </c>
      <c r="M43" s="26" t="s">
        <v>38</v>
      </c>
      <c r="N43" s="26" t="s">
        <v>907</v>
      </c>
      <c r="O43" s="26" t="s">
        <v>85</v>
      </c>
      <c r="Q43" s="26" t="s">
        <v>908</v>
      </c>
    </row>
    <row r="44" spans="1:17">
      <c r="A44" s="26" t="s">
        <v>308</v>
      </c>
      <c r="B44" s="26" t="s">
        <v>223</v>
      </c>
      <c r="C44" s="26" t="s">
        <v>909</v>
      </c>
      <c r="D44" s="26" t="s">
        <v>346</v>
      </c>
      <c r="E44" s="26" t="str">
        <f t="shared" si="0"/>
        <v>Produção de calor/frio a partir do aquecimento solar térmico</v>
      </c>
      <c r="F44" s="26" t="str">
        <f>IF(COUNTIF('Climate mitigation'!$E$2:$E$102,'Climate adaptation'!E44)&gt;0,"Y","N")</f>
        <v>Y</v>
      </c>
      <c r="G44" s="26" t="str">
        <f>IF(COUNTIF('Lista de projetos'!A:A,'Climate adaptation'!E44)&gt;0,"Y","N")</f>
        <v>Y</v>
      </c>
      <c r="I44" s="26" t="s">
        <v>347</v>
      </c>
      <c r="J44" s="26" t="s">
        <v>910</v>
      </c>
      <c r="K44" s="26" t="s">
        <v>38</v>
      </c>
      <c r="L44" s="26" t="s">
        <v>38</v>
      </c>
      <c r="M44" s="26" t="s">
        <v>228</v>
      </c>
      <c r="N44" s="26" t="s">
        <v>38</v>
      </c>
      <c r="O44" s="26" t="s">
        <v>85</v>
      </c>
      <c r="Q44" s="26" t="s">
        <v>911</v>
      </c>
    </row>
    <row r="45" spans="1:17">
      <c r="A45" s="26" t="s">
        <v>308</v>
      </c>
      <c r="B45" s="26" t="s">
        <v>223</v>
      </c>
      <c r="C45" s="26" t="s">
        <v>912</v>
      </c>
      <c r="D45" s="26" t="s">
        <v>350</v>
      </c>
      <c r="E45" s="26" t="str">
        <f t="shared" si="0"/>
        <v>Produção de calor/frio a partir de energia geotérmica</v>
      </c>
      <c r="F45" s="26" t="str">
        <f>IF(COUNTIF('Climate mitigation'!$E$2:$E$102,'Climate adaptation'!E45)&gt;0,"Y","N")</f>
        <v>Y</v>
      </c>
      <c r="G45" s="26" t="str">
        <f>IF(COUNTIF('Lista de projetos'!A:A,'Climate adaptation'!E45)&gt;0,"Y","N")</f>
        <v>Y</v>
      </c>
      <c r="I45" s="26" t="s">
        <v>351</v>
      </c>
      <c r="J45" s="26" t="s">
        <v>913</v>
      </c>
      <c r="K45" s="26" t="s">
        <v>846</v>
      </c>
      <c r="L45" s="26" t="s">
        <v>71</v>
      </c>
      <c r="M45" s="26" t="s">
        <v>38</v>
      </c>
      <c r="N45" s="26" t="s">
        <v>332</v>
      </c>
      <c r="O45" s="26" t="s">
        <v>85</v>
      </c>
      <c r="Q45" s="26" t="s">
        <v>914</v>
      </c>
    </row>
    <row r="46" spans="1:17">
      <c r="A46" s="26" t="s">
        <v>308</v>
      </c>
      <c r="B46" s="26" t="s">
        <v>223</v>
      </c>
      <c r="C46" s="26" t="s">
        <v>915</v>
      </c>
      <c r="D46" s="26" t="s">
        <v>354</v>
      </c>
      <c r="E46" s="26" t="str">
        <f t="shared" si="0"/>
        <v>Produção de calor/frio a partir de combustíveis líquidos e gasosos não fósseis renováveis</v>
      </c>
      <c r="F46" s="26" t="str">
        <f>IF(COUNTIF('Climate mitigation'!$E$2:$E$102,'Climate adaptation'!E46)&gt;0,"Y","N")</f>
        <v>Y</v>
      </c>
      <c r="G46" s="26" t="str">
        <f>IF(COUNTIF('Lista de projetos'!A:A,'Climate adaptation'!E46)&gt;0,"Y","N")</f>
        <v>Y</v>
      </c>
      <c r="I46" s="26" t="s">
        <v>355</v>
      </c>
      <c r="J46" s="26" t="s">
        <v>916</v>
      </c>
      <c r="K46" s="26" t="s">
        <v>846</v>
      </c>
      <c r="L46" s="26" t="s">
        <v>71</v>
      </c>
      <c r="M46" s="26" t="s">
        <v>38</v>
      </c>
      <c r="N46" s="26" t="s">
        <v>917</v>
      </c>
      <c r="O46" s="26" t="s">
        <v>85</v>
      </c>
      <c r="Q46" s="26" t="s">
        <v>918</v>
      </c>
    </row>
    <row r="47" spans="1:17">
      <c r="A47" s="26" t="s">
        <v>308</v>
      </c>
      <c r="B47" s="26" t="s">
        <v>223</v>
      </c>
      <c r="C47" s="26" t="s">
        <v>919</v>
      </c>
      <c r="D47" s="26" t="s">
        <v>360</v>
      </c>
      <c r="E47" s="26" t="str">
        <f t="shared" si="0"/>
        <v>Produção de calor/frio a partir de bioenergia</v>
      </c>
      <c r="F47" s="26" t="str">
        <f>IF(COUNTIF('Climate mitigation'!$E$2:$E$102,'Climate adaptation'!E47)&gt;0,"Y","N")</f>
        <v>Y</v>
      </c>
      <c r="G47" s="26" t="str">
        <f>IF(COUNTIF('Lista de projetos'!A:A,'Climate adaptation'!E47)&gt;0,"Y","N")</f>
        <v>Y</v>
      </c>
      <c r="I47" s="26" t="s">
        <v>361</v>
      </c>
      <c r="J47" s="26" t="s">
        <v>920</v>
      </c>
      <c r="K47" s="26" t="s">
        <v>859</v>
      </c>
      <c r="L47" s="26" t="s">
        <v>71</v>
      </c>
      <c r="M47" s="26" t="s">
        <v>38</v>
      </c>
      <c r="N47" s="26" t="s">
        <v>921</v>
      </c>
      <c r="O47" s="26" t="s">
        <v>85</v>
      </c>
      <c r="Q47" s="26" t="s">
        <v>922</v>
      </c>
    </row>
    <row r="48" spans="1:17">
      <c r="A48" s="26" t="s">
        <v>308</v>
      </c>
      <c r="B48" s="26" t="s">
        <v>223</v>
      </c>
      <c r="C48" s="26" t="s">
        <v>923</v>
      </c>
      <c r="D48" s="26" t="s">
        <v>365</v>
      </c>
      <c r="E48" s="26" t="str">
        <f t="shared" si="0"/>
        <v>Produção de calor/frio utilizando calor residual</v>
      </c>
      <c r="F48" s="26" t="str">
        <f>IF(COUNTIF('Climate mitigation'!$E$2:$E$102,'Climate adaptation'!E48)&gt;0,"Y","N")</f>
        <v>Y</v>
      </c>
      <c r="G48" s="26" t="str">
        <f>IF(COUNTIF('Lista de projetos'!A:A,'Climate adaptation'!E48)&gt;0,"Y","N")</f>
        <v>Y</v>
      </c>
      <c r="I48" s="26" t="s">
        <v>366</v>
      </c>
      <c r="J48" s="26" t="s">
        <v>924</v>
      </c>
      <c r="K48" s="26" t="s">
        <v>38</v>
      </c>
      <c r="L48" s="26" t="s">
        <v>38</v>
      </c>
      <c r="M48" s="26" t="s">
        <v>228</v>
      </c>
      <c r="N48" s="26" t="s">
        <v>368</v>
      </c>
      <c r="O48" s="26" t="s">
        <v>85</v>
      </c>
      <c r="Q48" s="26" t="s">
        <v>925</v>
      </c>
    </row>
    <row r="49" spans="1:17">
      <c r="A49" s="26" t="s">
        <v>369</v>
      </c>
      <c r="B49" s="26" t="s">
        <v>223</v>
      </c>
      <c r="C49" s="26" t="s">
        <v>926</v>
      </c>
      <c r="D49" s="26" t="s">
        <v>371</v>
      </c>
      <c r="E49" s="26" t="str">
        <f t="shared" si="0"/>
        <v>Fases pré-comerciais de tecnologias avançadas para produzir energia a partir de processos nucleares com o mínimo de resíduos do ciclo do combustível</v>
      </c>
      <c r="F49" s="26" t="str">
        <f>IF(COUNTIF('Climate mitigation'!$E$2:$E$102,'Climate adaptation'!E49)&gt;0,"Y","N")</f>
        <v>Y</v>
      </c>
      <c r="G49" s="26" t="str">
        <f>IF(COUNTIF('Lista de projetos'!A:A,'Climate adaptation'!E49)&gt;0,"Y","N")</f>
        <v>Y</v>
      </c>
      <c r="I49" s="26" t="s">
        <v>372</v>
      </c>
      <c r="J49" s="26" t="s">
        <v>927</v>
      </c>
      <c r="K49" s="26" t="s">
        <v>928</v>
      </c>
      <c r="L49" s="26" t="s">
        <v>929</v>
      </c>
      <c r="M49" s="26" t="s">
        <v>376</v>
      </c>
      <c r="N49" s="26" t="s">
        <v>930</v>
      </c>
      <c r="O49" s="26" t="s">
        <v>378</v>
      </c>
      <c r="Q49" s="26" t="s">
        <v>931</v>
      </c>
    </row>
    <row r="50" spans="1:17">
      <c r="A50" s="26" t="s">
        <v>222</v>
      </c>
      <c r="B50" s="26" t="s">
        <v>223</v>
      </c>
      <c r="C50" s="26" t="s">
        <v>932</v>
      </c>
      <c r="D50" s="26" t="s">
        <v>381</v>
      </c>
      <c r="E50" s="26" t="str">
        <f t="shared" si="0"/>
        <v>Construção e exploração segura de novas centrais nucleares para a produção de eletricidade e/ou calor, incluindo a produção de hidrogénio, utilizando as melhores tecnologias disponíveis</v>
      </c>
      <c r="F50" s="26" t="str">
        <f>IF(COUNTIF('Climate mitigation'!$E$2:$E$102,'Climate adaptation'!E50)&gt;0,"Y","N")</f>
        <v>Y</v>
      </c>
      <c r="G50" s="26" t="str">
        <f>IF(COUNTIF('Lista de projetos'!A:A,'Climate adaptation'!E50)&gt;0,"Y","N")</f>
        <v>Y</v>
      </c>
      <c r="I50" s="26" t="s">
        <v>382</v>
      </c>
      <c r="J50" s="26" t="s">
        <v>933</v>
      </c>
      <c r="K50" s="26" t="s">
        <v>928</v>
      </c>
      <c r="L50" s="26" t="s">
        <v>934</v>
      </c>
      <c r="M50" s="26" t="s">
        <v>376</v>
      </c>
      <c r="N50" s="26" t="s">
        <v>930</v>
      </c>
      <c r="O50" s="26" t="s">
        <v>378</v>
      </c>
      <c r="Q50" s="26" t="s">
        <v>935</v>
      </c>
    </row>
    <row r="51" spans="1:17">
      <c r="A51" s="26" t="s">
        <v>222</v>
      </c>
      <c r="B51" s="26" t="s">
        <v>223</v>
      </c>
      <c r="C51" s="26" t="s">
        <v>936</v>
      </c>
      <c r="D51" s="26" t="s">
        <v>388</v>
      </c>
      <c r="E51" s="26" t="str">
        <f t="shared" si="0"/>
        <v>Produção de eletricidade a partir da energia nuclear em instalações existentes</v>
      </c>
      <c r="F51" s="26" t="str">
        <f>IF(COUNTIF('Climate mitigation'!$E$2:$E$102,'Climate adaptation'!E51)&gt;0,"Y","N")</f>
        <v>Y</v>
      </c>
      <c r="G51" s="26" t="str">
        <f>IF(COUNTIF('Lista de projetos'!A:A,'Climate adaptation'!E51)&gt;0,"Y","N")</f>
        <v>Y</v>
      </c>
      <c r="I51" s="26" t="s">
        <v>389</v>
      </c>
      <c r="J51" s="26" t="s">
        <v>937</v>
      </c>
      <c r="K51" s="26" t="s">
        <v>928</v>
      </c>
      <c r="L51" s="26" t="s">
        <v>938</v>
      </c>
      <c r="M51" s="26" t="s">
        <v>376</v>
      </c>
      <c r="N51" s="26" t="s">
        <v>939</v>
      </c>
      <c r="O51" s="26" t="s">
        <v>378</v>
      </c>
      <c r="Q51" s="26" t="s">
        <v>940</v>
      </c>
    </row>
    <row r="52" spans="1:17">
      <c r="A52" s="26" t="s">
        <v>222</v>
      </c>
      <c r="B52" s="26" t="s">
        <v>223</v>
      </c>
      <c r="C52" s="26" t="s">
        <v>941</v>
      </c>
      <c r="D52" s="26" t="s">
        <v>394</v>
      </c>
      <c r="E52" s="26" t="str">
        <f t="shared" si="0"/>
        <v>Produção de eletricidade a partir de combustíveis gasosos fósseis</v>
      </c>
      <c r="F52" s="26" t="str">
        <f>IF(COUNTIF('Climate mitigation'!$E$2:$E$102,'Climate adaptation'!E52)&gt;0,"Y","N")</f>
        <v>Y</v>
      </c>
      <c r="G52" s="26" t="str">
        <f>IF(COUNTIF('Lista de projetos'!A:A,'Climate adaptation'!E52)&gt;0,"Y","N")</f>
        <v>Y</v>
      </c>
      <c r="I52" s="26" t="s">
        <v>395</v>
      </c>
      <c r="J52" s="26" t="s">
        <v>942</v>
      </c>
      <c r="K52" s="26" t="s">
        <v>928</v>
      </c>
      <c r="L52" s="26" t="s">
        <v>71</v>
      </c>
      <c r="M52" s="26" t="s">
        <v>38</v>
      </c>
      <c r="N52" s="26" t="s">
        <v>397</v>
      </c>
      <c r="O52" s="26" t="s">
        <v>85</v>
      </c>
      <c r="Q52" s="26" t="s">
        <v>943</v>
      </c>
    </row>
    <row r="53" spans="1:17">
      <c r="A53" s="26" t="s">
        <v>322</v>
      </c>
      <c r="B53" s="26" t="s">
        <v>223</v>
      </c>
      <c r="C53" s="26" t="s">
        <v>944</v>
      </c>
      <c r="D53" s="26" t="s">
        <v>400</v>
      </c>
      <c r="E53" s="26" t="str">
        <f t="shared" si="0"/>
        <v>Cogeração de elevada eficiência de calor/frio e eletricidade a partir de combustíveis gasosos fósseis</v>
      </c>
      <c r="F53" s="26" t="str">
        <f>IF(COUNTIF('Climate mitigation'!$E$2:$E$102,'Climate adaptation'!E53)&gt;0,"Y","N")</f>
        <v>Y</v>
      </c>
      <c r="G53" s="26" t="str">
        <f>IF(COUNTIF('Lista de projetos'!A:A,'Climate adaptation'!E53)&gt;0,"Y","N")</f>
        <v>Y</v>
      </c>
      <c r="I53" s="26" t="s">
        <v>401</v>
      </c>
      <c r="J53" s="26" t="s">
        <v>945</v>
      </c>
      <c r="K53" s="26" t="s">
        <v>928</v>
      </c>
      <c r="L53" s="26" t="s">
        <v>71</v>
      </c>
      <c r="M53" s="26" t="s">
        <v>38</v>
      </c>
      <c r="N53" s="26" t="s">
        <v>397</v>
      </c>
      <c r="O53" s="26" t="s">
        <v>85</v>
      </c>
      <c r="Q53" s="26" t="s">
        <v>946</v>
      </c>
    </row>
    <row r="54" spans="1:17">
      <c r="A54" s="26" t="s">
        <v>308</v>
      </c>
      <c r="B54" s="26" t="s">
        <v>223</v>
      </c>
      <c r="C54" s="26" t="s">
        <v>947</v>
      </c>
      <c r="D54" s="26" t="s">
        <v>404</v>
      </c>
      <c r="E54" s="26" t="str">
        <f t="shared" si="0"/>
        <v>Produção de calor/frio a partir de combustíveis gasosos fósseis num sistema de aquecimento e arrefecimento urbano eficiente</v>
      </c>
      <c r="F54" s="26" t="str">
        <f>IF(COUNTIF('Climate mitigation'!$E$2:$E$102,'Climate adaptation'!E54)&gt;0,"Y","N")</f>
        <v>Y</v>
      </c>
      <c r="G54" s="26" t="str">
        <f>IF(COUNTIF('Lista de projetos'!A:A,'Climate adaptation'!E54)&gt;0,"Y","N")</f>
        <v>Y</v>
      </c>
      <c r="I54" s="26" t="s">
        <v>405</v>
      </c>
      <c r="J54" s="26" t="s">
        <v>948</v>
      </c>
      <c r="K54" s="26" t="s">
        <v>928</v>
      </c>
      <c r="L54" s="26" t="s">
        <v>71</v>
      </c>
      <c r="M54" s="26" t="s">
        <v>38</v>
      </c>
      <c r="N54" s="26" t="s">
        <v>397</v>
      </c>
      <c r="O54" s="26" t="s">
        <v>85</v>
      </c>
      <c r="Q54" s="26" t="s">
        <v>949</v>
      </c>
    </row>
    <row r="55" spans="1:17">
      <c r="A55" s="26" t="s">
        <v>407</v>
      </c>
      <c r="B55" s="26" t="s">
        <v>408</v>
      </c>
      <c r="C55" s="26" t="s">
        <v>950</v>
      </c>
      <c r="D55" s="26" t="s">
        <v>410</v>
      </c>
      <c r="E55" s="26" t="str">
        <f t="shared" si="0"/>
        <v>Construção, ampliação e exploração de sistemas de captação, tratamento e abastecimento de água</v>
      </c>
      <c r="F55" s="26" t="str">
        <f>IF(COUNTIF('Climate mitigation'!$E$2:$E$102,'Climate adaptation'!E55)&gt;0,"Y","N")</f>
        <v>Y</v>
      </c>
      <c r="G55" s="26" t="str">
        <f>IF(COUNTIF('Lista de projetos'!A:A,'Climate adaptation'!E55)&gt;0,"Y","N")</f>
        <v>Y</v>
      </c>
      <c r="I55" s="26" t="s">
        <v>411</v>
      </c>
      <c r="J55" s="26" t="s">
        <v>951</v>
      </c>
      <c r="K55" s="26" t="s">
        <v>38</v>
      </c>
      <c r="L55" s="26" t="s">
        <v>71</v>
      </c>
      <c r="M55" s="26" t="s">
        <v>38</v>
      </c>
      <c r="N55" s="26" t="s">
        <v>38</v>
      </c>
      <c r="O55" s="26" t="s">
        <v>85</v>
      </c>
      <c r="Q55" s="26" t="s">
        <v>952</v>
      </c>
    </row>
    <row r="56" spans="1:17">
      <c r="A56" s="26" t="s">
        <v>407</v>
      </c>
      <c r="B56" s="26" t="s">
        <v>408</v>
      </c>
      <c r="C56" s="26" t="s">
        <v>953</v>
      </c>
      <c r="D56" s="26" t="s">
        <v>415</v>
      </c>
      <c r="E56" s="26" t="str">
        <f t="shared" si="0"/>
        <v>Renovação dos sistemas de captação, tratamento e abastecimento de água</v>
      </c>
      <c r="F56" s="26" t="str">
        <f>IF(COUNTIF('Climate mitigation'!$E$2:$E$102,'Climate adaptation'!E56)&gt;0,"Y","N")</f>
        <v>Y</v>
      </c>
      <c r="G56" s="26" t="str">
        <f>IF(COUNTIF('Lista de projetos'!A:A,'Climate adaptation'!E56)&gt;0,"Y","N")</f>
        <v>Y</v>
      </c>
      <c r="I56" s="26" t="s">
        <v>416</v>
      </c>
      <c r="J56" s="26" t="s">
        <v>954</v>
      </c>
      <c r="K56" s="26" t="s">
        <v>38</v>
      </c>
      <c r="L56" s="26" t="s">
        <v>71</v>
      </c>
      <c r="M56" s="26" t="s">
        <v>38</v>
      </c>
      <c r="N56" s="26" t="s">
        <v>38</v>
      </c>
      <c r="O56" s="26" t="s">
        <v>85</v>
      </c>
      <c r="Q56" s="26" t="s">
        <v>955</v>
      </c>
    </row>
    <row r="57" spans="1:17">
      <c r="A57" s="26" t="s">
        <v>419</v>
      </c>
      <c r="B57" s="26" t="s">
        <v>408</v>
      </c>
      <c r="C57" s="26" t="s">
        <v>956</v>
      </c>
      <c r="D57" s="26" t="s">
        <v>421</v>
      </c>
      <c r="E57" s="26" t="str">
        <f t="shared" si="0"/>
        <v>Construção, ampliação e exploração de sistemas de recolha e tratamento de águas residuais</v>
      </c>
      <c r="F57" s="26" t="str">
        <f>IF(COUNTIF('Climate mitigation'!$E$2:$E$102,'Climate adaptation'!E57)&gt;0,"Y","N")</f>
        <v>Y</v>
      </c>
      <c r="G57" s="26" t="str">
        <f>IF(COUNTIF('Lista de projetos'!A:A,'Climate adaptation'!E57)&gt;0,"Y","N")</f>
        <v>Y</v>
      </c>
      <c r="I57" s="26" t="s">
        <v>422</v>
      </c>
      <c r="J57" s="26" t="s">
        <v>957</v>
      </c>
      <c r="K57" s="26" t="s">
        <v>958</v>
      </c>
      <c r="L57" s="26" t="s">
        <v>959</v>
      </c>
      <c r="M57" s="26" t="s">
        <v>38</v>
      </c>
      <c r="N57" s="26" t="s">
        <v>433</v>
      </c>
      <c r="O57" s="26" t="s">
        <v>85</v>
      </c>
      <c r="Q57" s="26" t="s">
        <v>960</v>
      </c>
    </row>
    <row r="58" spans="1:17">
      <c r="A58" s="26" t="s">
        <v>427</v>
      </c>
      <c r="B58" s="26" t="s">
        <v>408</v>
      </c>
      <c r="C58" s="26" t="s">
        <v>961</v>
      </c>
      <c r="D58" s="26" t="s">
        <v>429</v>
      </c>
      <c r="E58" s="26" t="str">
        <f t="shared" si="0"/>
        <v>Renovação da recolha e tratamento de águas residuais</v>
      </c>
      <c r="F58" s="26" t="str">
        <f>IF(COUNTIF('Climate mitigation'!$E$2:$E$102,'Climate adaptation'!E58)&gt;0,"Y","N")</f>
        <v>Y</v>
      </c>
      <c r="G58" s="26" t="str">
        <f>IF(COUNTIF('Lista de projetos'!A:A,'Climate adaptation'!E58)&gt;0,"Y","N")</f>
        <v>Y</v>
      </c>
      <c r="I58" s="26" t="s">
        <v>430</v>
      </c>
      <c r="J58" s="26" t="s">
        <v>962</v>
      </c>
      <c r="K58" s="26" t="s">
        <v>963</v>
      </c>
      <c r="L58" s="26" t="s">
        <v>964</v>
      </c>
      <c r="M58" s="26" t="s">
        <v>38</v>
      </c>
      <c r="N58" s="26" t="s">
        <v>433</v>
      </c>
      <c r="O58" s="26" t="s">
        <v>85</v>
      </c>
      <c r="Q58" s="26" t="s">
        <v>965</v>
      </c>
    </row>
    <row r="59" spans="1:17">
      <c r="A59" s="26" t="s">
        <v>434</v>
      </c>
      <c r="B59" s="26" t="s">
        <v>408</v>
      </c>
      <c r="C59" s="26" t="s">
        <v>966</v>
      </c>
      <c r="D59" s="26" t="s">
        <v>436</v>
      </c>
      <c r="E59" s="26" t="str">
        <f t="shared" si="0"/>
        <v>Recolha e transporte de resíduos não perigosos em frações separadas na fonte</v>
      </c>
      <c r="F59" s="26" t="str">
        <f>IF(COUNTIF('Climate mitigation'!$E$2:$E$102,'Climate adaptation'!E59)&gt;0,"Y","N")</f>
        <v>Y</v>
      </c>
      <c r="G59" s="26" t="str">
        <f>IF(COUNTIF('Lista de projetos'!A:A,'Climate adaptation'!E59)&gt;0,"Y","N")</f>
        <v>Y</v>
      </c>
      <c r="I59" s="26" t="s">
        <v>437</v>
      </c>
      <c r="J59" s="26" t="s">
        <v>967</v>
      </c>
      <c r="K59" s="26" t="s">
        <v>38</v>
      </c>
      <c r="L59" s="26" t="s">
        <v>38</v>
      </c>
      <c r="M59" s="26" t="s">
        <v>439</v>
      </c>
      <c r="N59" s="26" t="s">
        <v>38</v>
      </c>
      <c r="O59" s="26" t="s">
        <v>38</v>
      </c>
      <c r="Q59" s="26" t="s">
        <v>968</v>
      </c>
    </row>
    <row r="60" spans="1:17">
      <c r="A60" s="26" t="s">
        <v>419</v>
      </c>
      <c r="B60" s="26" t="s">
        <v>408</v>
      </c>
      <c r="C60" s="26" t="s">
        <v>969</v>
      </c>
      <c r="D60" s="26" t="s">
        <v>442</v>
      </c>
      <c r="E60" s="26" t="str">
        <f t="shared" si="0"/>
        <v>Digestão anaeróbia de lamas de depuração</v>
      </c>
      <c r="F60" s="26" t="str">
        <f>IF(COUNTIF('Climate mitigation'!$E$2:$E$102,'Climate adaptation'!E60)&gt;0,"Y","N")</f>
        <v>Y</v>
      </c>
      <c r="G60" s="26" t="str">
        <f>IF(COUNTIF('Lista de projetos'!A:A,'Climate adaptation'!E60)&gt;0,"Y","N")</f>
        <v>Y</v>
      </c>
      <c r="I60" s="26" t="s">
        <v>443</v>
      </c>
      <c r="J60" s="26" t="s">
        <v>970</v>
      </c>
      <c r="K60" s="26" t="s">
        <v>971</v>
      </c>
      <c r="L60" s="26" t="s">
        <v>71</v>
      </c>
      <c r="M60" s="26" t="s">
        <v>38</v>
      </c>
      <c r="N60" s="26" t="s">
        <v>972</v>
      </c>
      <c r="O60" s="26" t="s">
        <v>85</v>
      </c>
      <c r="Q60" s="26" t="s">
        <v>973</v>
      </c>
    </row>
    <row r="61" spans="1:17">
      <c r="A61" s="26" t="s">
        <v>446</v>
      </c>
      <c r="B61" s="26" t="s">
        <v>408</v>
      </c>
      <c r="C61" s="26" t="s">
        <v>974</v>
      </c>
      <c r="D61" s="26" t="s">
        <v>448</v>
      </c>
      <c r="E61" s="26" t="str">
        <f t="shared" si="0"/>
        <v>Digestão anaeróbia de bio-resíduos</v>
      </c>
      <c r="F61" s="26" t="str">
        <f>IF(COUNTIF('Climate mitigation'!$E$2:$E$102,'Climate adaptation'!E61)&gt;0,"Y","N")</f>
        <v>Y</v>
      </c>
      <c r="G61" s="26" t="str">
        <f>IF(COUNTIF('Lista de projetos'!A:A,'Climate adaptation'!E61)&gt;0,"Y","N")</f>
        <v>Y</v>
      </c>
      <c r="I61" s="26" t="s">
        <v>449</v>
      </c>
      <c r="J61" s="26" t="s">
        <v>975</v>
      </c>
      <c r="K61" s="26" t="s">
        <v>976</v>
      </c>
      <c r="L61" s="26" t="s">
        <v>71</v>
      </c>
      <c r="M61" s="26" t="s">
        <v>38</v>
      </c>
      <c r="N61" s="26" t="s">
        <v>977</v>
      </c>
      <c r="O61" s="26" t="s">
        <v>85</v>
      </c>
      <c r="Q61" s="26" t="s">
        <v>978</v>
      </c>
    </row>
    <row r="62" spans="1:17">
      <c r="A62" s="26" t="s">
        <v>446</v>
      </c>
      <c r="B62" s="26" t="s">
        <v>408</v>
      </c>
      <c r="C62" s="26" t="s">
        <v>979</v>
      </c>
      <c r="D62" s="26" t="s">
        <v>454</v>
      </c>
      <c r="E62" s="26" t="str">
        <f t="shared" si="0"/>
        <v>Compostagem de bio-resíduos</v>
      </c>
      <c r="F62" s="26" t="str">
        <f>IF(COUNTIF('Climate mitigation'!$E$2:$E$102,'Climate adaptation'!E62)&gt;0,"Y","N")</f>
        <v>Y</v>
      </c>
      <c r="G62" s="26" t="str">
        <f>IF(COUNTIF('Lista de projetos'!A:A,'Climate adaptation'!E62)&gt;0,"Y","N")</f>
        <v>Y</v>
      </c>
      <c r="I62" s="26" t="s">
        <v>455</v>
      </c>
      <c r="J62" s="26" t="s">
        <v>980</v>
      </c>
      <c r="K62" s="26" t="s">
        <v>38</v>
      </c>
      <c r="L62" s="26" t="s">
        <v>38</v>
      </c>
      <c r="M62" s="26" t="s">
        <v>38</v>
      </c>
      <c r="N62" s="26" t="s">
        <v>981</v>
      </c>
      <c r="O62" s="26" t="s">
        <v>85</v>
      </c>
      <c r="Q62" s="26" t="s">
        <v>982</v>
      </c>
    </row>
    <row r="63" spans="1:17">
      <c r="A63" s="26" t="s">
        <v>459</v>
      </c>
      <c r="B63" s="26" t="s">
        <v>408</v>
      </c>
      <c r="C63" s="26" t="s">
        <v>983</v>
      </c>
      <c r="D63" s="26" t="s">
        <v>461</v>
      </c>
      <c r="E63" s="26" t="str">
        <f t="shared" si="0"/>
        <v>Valorização de materiais a partir de resíduos não perigosos</v>
      </c>
      <c r="F63" s="26" t="str">
        <f>IF(COUNTIF('Climate mitigation'!$E$2:$E$102,'Climate adaptation'!E63)&gt;0,"Y","N")</f>
        <v>Y</v>
      </c>
      <c r="G63" s="26" t="str">
        <f>IF(COUNTIF('Lista de projetos'!A:A,'Climate adaptation'!E63)&gt;0,"Y","N")</f>
        <v>Y</v>
      </c>
      <c r="I63" s="26" t="s">
        <v>462</v>
      </c>
      <c r="J63" s="26" t="s">
        <v>984</v>
      </c>
      <c r="K63" s="26" t="s">
        <v>38</v>
      </c>
      <c r="L63" s="26" t="s">
        <v>38</v>
      </c>
      <c r="M63" s="26" t="s">
        <v>38</v>
      </c>
      <c r="N63" s="26" t="s">
        <v>38</v>
      </c>
      <c r="O63" s="26" t="s">
        <v>85</v>
      </c>
      <c r="Q63" s="26" t="s">
        <v>985</v>
      </c>
    </row>
    <row r="64" spans="1:17">
      <c r="A64" s="26" t="s">
        <v>464</v>
      </c>
      <c r="B64" s="26" t="s">
        <v>408</v>
      </c>
      <c r="C64" s="26" t="s">
        <v>986</v>
      </c>
      <c r="D64" s="26" t="s">
        <v>466</v>
      </c>
      <c r="E64" s="26" t="str">
        <f t="shared" si="0"/>
        <v>Captação e utilização de gases de aterro</v>
      </c>
      <c r="F64" s="26" t="str">
        <f>IF(COUNTIF('Climate mitigation'!$E$2:$E$102,'Climate adaptation'!E64)&gt;0,"Y","N")</f>
        <v>Y</v>
      </c>
      <c r="G64" s="26" t="str">
        <f>IF(COUNTIF('Lista de projetos'!A:A,'Climate adaptation'!E64)&gt;0,"Y","N")</f>
        <v>Y</v>
      </c>
      <c r="I64" s="26" t="s">
        <v>467</v>
      </c>
      <c r="J64" s="26" t="s">
        <v>987</v>
      </c>
      <c r="K64" s="26" t="s">
        <v>971</v>
      </c>
      <c r="L64" s="26" t="s">
        <v>38</v>
      </c>
      <c r="M64" s="26" t="s">
        <v>38</v>
      </c>
      <c r="N64" s="26" t="s">
        <v>469</v>
      </c>
      <c r="O64" s="26" t="s">
        <v>85</v>
      </c>
      <c r="Q64" s="26" t="s">
        <v>988</v>
      </c>
    </row>
    <row r="65" spans="1:17">
      <c r="A65" s="26" t="s">
        <v>471</v>
      </c>
      <c r="B65" s="26" t="s">
        <v>408</v>
      </c>
      <c r="C65" s="26" t="s">
        <v>989</v>
      </c>
      <c r="D65" s="26" t="s">
        <v>473</v>
      </c>
      <c r="E65" s="26" t="str">
        <f t="shared" si="0"/>
        <v>Transporte de CO2</v>
      </c>
      <c r="F65" s="26" t="str">
        <f>IF(COUNTIF('Climate mitigation'!$E$2:$E$102,'Climate adaptation'!E65)&gt;0,"Y","N")</f>
        <v>Y</v>
      </c>
      <c r="G65" s="26" t="str">
        <f>IF(COUNTIF('Lista de projetos'!A:A,'Climate adaptation'!E65)&gt;0,"Y","N")</f>
        <v>Y</v>
      </c>
      <c r="I65" s="26" t="s">
        <v>474</v>
      </c>
      <c r="J65" s="26" t="s">
        <v>990</v>
      </c>
      <c r="K65" s="26" t="s">
        <v>991</v>
      </c>
      <c r="L65" s="26" t="s">
        <v>71</v>
      </c>
      <c r="M65" s="26" t="s">
        <v>38</v>
      </c>
      <c r="N65" s="26" t="s">
        <v>38</v>
      </c>
      <c r="O65" s="26" t="s">
        <v>85</v>
      </c>
      <c r="Q65" s="26" t="s">
        <v>992</v>
      </c>
    </row>
    <row r="66" spans="1:17">
      <c r="A66" s="26" t="s">
        <v>476</v>
      </c>
      <c r="B66" s="26" t="s">
        <v>408</v>
      </c>
      <c r="C66" s="26" t="s">
        <v>993</v>
      </c>
      <c r="D66" s="26" t="s">
        <v>478</v>
      </c>
      <c r="E66" s="26" t="str">
        <f t="shared" si="0"/>
        <v>Armazenagem geológica permanente subterrânea de CO2</v>
      </c>
      <c r="F66" s="26" t="str">
        <f>IF(COUNTIF('Climate mitigation'!$E$2:$E$102,'Climate adaptation'!E66)&gt;0,"Y","N")</f>
        <v>Y</v>
      </c>
      <c r="G66" s="26" t="str">
        <f>IF(COUNTIF('Lista de projetos'!A:A,'Climate adaptation'!E66)&gt;0,"Y","N")</f>
        <v>Y</v>
      </c>
      <c r="I66" s="26" t="s">
        <v>479</v>
      </c>
      <c r="J66" s="26" t="s">
        <v>994</v>
      </c>
      <c r="K66" s="26" t="s">
        <v>991</v>
      </c>
      <c r="L66" s="26" t="s">
        <v>71</v>
      </c>
      <c r="M66" s="26" t="s">
        <v>38</v>
      </c>
      <c r="N66" s="26" t="s">
        <v>481</v>
      </c>
      <c r="O66" s="26" t="s">
        <v>85</v>
      </c>
      <c r="Q66" s="26" t="s">
        <v>995</v>
      </c>
    </row>
    <row r="67" spans="1:17">
      <c r="A67" s="26" t="s">
        <v>996</v>
      </c>
      <c r="B67" s="26" t="s">
        <v>408</v>
      </c>
      <c r="C67" s="26" t="s">
        <v>997</v>
      </c>
      <c r="D67" s="26" t="s">
        <v>998</v>
      </c>
      <c r="E67" s="26" t="str">
        <f t="shared" ref="E67:E107" si="1">_xlfn.TRANSLATE(D67,"en","pt-pt")</f>
        <v>Dessalinização</v>
      </c>
      <c r="F67" s="26" t="str">
        <f>IF(COUNTIF('Climate mitigation'!$E$2:$E$102,'Climate adaptation'!E67)&gt;0,"Y","N")</f>
        <v>N</v>
      </c>
      <c r="G67" s="26" t="str">
        <f>IF(COUNTIF('Lista de projetos'!A:A,'Climate adaptation'!E67)&gt;0,"Y","N")</f>
        <v>Y</v>
      </c>
      <c r="H67" s="26" t="s">
        <v>80</v>
      </c>
      <c r="I67" s="26" t="s">
        <v>999</v>
      </c>
      <c r="J67" s="26" t="s">
        <v>1000</v>
      </c>
      <c r="K67" s="26" t="s">
        <v>1001</v>
      </c>
      <c r="L67" s="26" t="s">
        <v>1002</v>
      </c>
      <c r="M67" s="26" t="s">
        <v>38</v>
      </c>
      <c r="N67" s="26" t="s">
        <v>1003</v>
      </c>
      <c r="O67" s="26" t="s">
        <v>1004</v>
      </c>
      <c r="Q67" s="26" t="s">
        <v>1005</v>
      </c>
    </row>
    <row r="68" spans="1:17">
      <c r="A68" s="26" t="s">
        <v>483</v>
      </c>
      <c r="B68" s="26" t="s">
        <v>484</v>
      </c>
      <c r="C68" s="26" t="s">
        <v>1006</v>
      </c>
      <c r="D68" s="26" t="s">
        <v>486</v>
      </c>
      <c r="E68" s="26" t="str">
        <f t="shared" si="1"/>
        <v>Transporte ferroviário interurbano de passageiros</v>
      </c>
      <c r="F68" s="26" t="str">
        <f>IF(COUNTIF('Climate mitigation'!$E$2:$E$102,'Climate adaptation'!E68)&gt;0,"Y","N")</f>
        <v>Y</v>
      </c>
      <c r="G68" s="26" t="str">
        <f>IF(COUNTIF('Lista de projetos'!A:A,'Climate adaptation'!E68)&gt;0,"Y","N")</f>
        <v>Y</v>
      </c>
      <c r="I68" s="26" t="s">
        <v>487</v>
      </c>
      <c r="J68" s="26" t="s">
        <v>1007</v>
      </c>
      <c r="K68" s="26" t="s">
        <v>38</v>
      </c>
      <c r="L68" s="26" t="s">
        <v>38</v>
      </c>
      <c r="M68" s="26" t="s">
        <v>496</v>
      </c>
      <c r="N68" s="26" t="s">
        <v>497</v>
      </c>
      <c r="O68" s="26" t="s">
        <v>38</v>
      </c>
      <c r="Q68" s="26" t="s">
        <v>1008</v>
      </c>
    </row>
    <row r="69" spans="1:17">
      <c r="A69" s="26" t="s">
        <v>491</v>
      </c>
      <c r="B69" s="26" t="s">
        <v>484</v>
      </c>
      <c r="C69" s="26" t="s">
        <v>1009</v>
      </c>
      <c r="D69" s="26" t="s">
        <v>493</v>
      </c>
      <c r="E69" s="26" t="str">
        <f t="shared" si="1"/>
        <v>Transporte ferroviário de mercadorias</v>
      </c>
      <c r="F69" s="26" t="str">
        <f>IF(COUNTIF('Climate mitigation'!$E$2:$E$102,'Climate adaptation'!E69)&gt;0,"Y","N")</f>
        <v>Y</v>
      </c>
      <c r="G69" s="26" t="str">
        <f>IF(COUNTIF('Lista de projetos'!A:A,'Climate adaptation'!E69)&gt;0,"Y","N")</f>
        <v>Y</v>
      </c>
      <c r="I69" s="26" t="s">
        <v>494</v>
      </c>
      <c r="J69" s="26" t="s">
        <v>1010</v>
      </c>
      <c r="K69" s="26" t="s">
        <v>1011</v>
      </c>
      <c r="L69" s="26" t="s">
        <v>38</v>
      </c>
      <c r="M69" s="26" t="s">
        <v>489</v>
      </c>
      <c r="N69" s="26" t="s">
        <v>497</v>
      </c>
      <c r="O69" s="26" t="s">
        <v>38</v>
      </c>
      <c r="Q69" s="26" t="s">
        <v>1012</v>
      </c>
    </row>
    <row r="70" spans="1:17">
      <c r="A70" s="26" t="s">
        <v>498</v>
      </c>
      <c r="B70" s="26" t="s">
        <v>484</v>
      </c>
      <c r="C70" s="26" t="s">
        <v>1013</v>
      </c>
      <c r="D70" s="26" t="s">
        <v>500</v>
      </c>
      <c r="E70" s="26" t="str">
        <f t="shared" si="1"/>
        <v>Transportes urbanos e suburbanos, transporte rodoviário de passageiros</v>
      </c>
      <c r="F70" s="26" t="str">
        <f>IF(COUNTIF('Climate mitigation'!$E$2:$E$102,'Climate adaptation'!E70)&gt;0,"Y","N")</f>
        <v>Y</v>
      </c>
      <c r="G70" s="26" t="str">
        <f>IF(COUNTIF('Lista de projetos'!A:A,'Climate adaptation'!E70)&gt;0,"Y","N")</f>
        <v>Y</v>
      </c>
      <c r="I70" s="26" t="s">
        <v>501</v>
      </c>
      <c r="J70" s="26" t="s">
        <v>1014</v>
      </c>
      <c r="K70" s="26" t="s">
        <v>1015</v>
      </c>
      <c r="L70" s="26" t="s">
        <v>38</v>
      </c>
      <c r="M70" s="26" t="s">
        <v>503</v>
      </c>
      <c r="N70" s="26" t="s">
        <v>1016</v>
      </c>
      <c r="O70" s="26" t="s">
        <v>38</v>
      </c>
      <c r="Q70" s="26" t="s">
        <v>1017</v>
      </c>
    </row>
    <row r="71" spans="1:17">
      <c r="A71" s="26" t="s">
        <v>506</v>
      </c>
      <c r="B71" s="26" t="s">
        <v>484</v>
      </c>
      <c r="C71" s="26" t="s">
        <v>1018</v>
      </c>
      <c r="D71" s="26" t="s">
        <v>508</v>
      </c>
      <c r="E71" s="26" t="str">
        <f t="shared" si="1"/>
        <v>Operação de dispositivos de mobilidade pessoal, logística de ciclo</v>
      </c>
      <c r="F71" s="26" t="str">
        <f>IF(COUNTIF('Climate mitigation'!$E$2:$E$102,'Climate adaptation'!E71)&gt;0,"Y","N")</f>
        <v>Y</v>
      </c>
      <c r="G71" s="26" t="str">
        <f>IF(COUNTIF('Lista de projetos'!A:A,'Climate adaptation'!E71)&gt;0,"Y","N")</f>
        <v>Y</v>
      </c>
      <c r="I71" s="26" t="s">
        <v>509</v>
      </c>
      <c r="J71" s="26" t="s">
        <v>1019</v>
      </c>
      <c r="K71" s="26" t="s">
        <v>38</v>
      </c>
      <c r="L71" s="26" t="s">
        <v>38</v>
      </c>
      <c r="M71" s="26" t="s">
        <v>1020</v>
      </c>
      <c r="N71" s="26" t="s">
        <v>38</v>
      </c>
      <c r="O71" s="26" t="s">
        <v>38</v>
      </c>
      <c r="Q71" s="26" t="s">
        <v>1021</v>
      </c>
    </row>
    <row r="72" spans="1:17">
      <c r="A72" s="26" t="s">
        <v>512</v>
      </c>
      <c r="B72" s="26" t="s">
        <v>484</v>
      </c>
      <c r="C72" s="26" t="s">
        <v>1022</v>
      </c>
      <c r="D72" s="26" t="s">
        <v>514</v>
      </c>
      <c r="E72" s="26" t="str">
        <f t="shared" si="1"/>
        <v>Transporte em motociclos, automóveis de passageiros e veículos comerciais ligeiros</v>
      </c>
      <c r="F72" s="26" t="str">
        <f>IF(COUNTIF('Climate mitigation'!$E$2:$E$102,'Climate adaptation'!E72)&gt;0,"Y","N")</f>
        <v>Y</v>
      </c>
      <c r="G72" s="26" t="str">
        <f>IF(COUNTIF('Lista de projetos'!A:A,'Climate adaptation'!E72)&gt;0,"Y","N")</f>
        <v>Y</v>
      </c>
      <c r="I72" s="26" t="s">
        <v>515</v>
      </c>
      <c r="J72" s="26" t="s">
        <v>1023</v>
      </c>
      <c r="K72" s="26" t="s">
        <v>1024</v>
      </c>
      <c r="L72" s="26" t="s">
        <v>38</v>
      </c>
      <c r="M72" s="26" t="s">
        <v>1025</v>
      </c>
      <c r="N72" s="26" t="s">
        <v>1026</v>
      </c>
      <c r="O72" s="26" t="s">
        <v>38</v>
      </c>
      <c r="Q72" s="26" t="s">
        <v>1027</v>
      </c>
    </row>
    <row r="73" spans="1:17">
      <c r="A73" s="26" t="s">
        <v>520</v>
      </c>
      <c r="B73" s="26" t="s">
        <v>484</v>
      </c>
      <c r="C73" s="26" t="s">
        <v>1028</v>
      </c>
      <c r="D73" s="26" t="s">
        <v>522</v>
      </c>
      <c r="E73" s="26" t="str">
        <f t="shared" si="1"/>
        <v>Serviços de transporte rodoviário de mercadorias</v>
      </c>
      <c r="F73" s="26" t="str">
        <f>IF(COUNTIF('Climate mitigation'!$E$2:$E$102,'Climate adaptation'!E73)&gt;0,"Y","N")</f>
        <v>Y</v>
      </c>
      <c r="G73" s="26" t="str">
        <f>IF(COUNTIF('Lista de projetos'!A:A,'Climate adaptation'!E73)&gt;0,"Y","N")</f>
        <v>Y</v>
      </c>
      <c r="I73" s="26" t="s">
        <v>523</v>
      </c>
      <c r="J73" s="26" t="s">
        <v>1029</v>
      </c>
      <c r="K73" s="26" t="s">
        <v>1030</v>
      </c>
      <c r="L73" s="26" t="s">
        <v>38</v>
      </c>
      <c r="M73" s="26" t="s">
        <v>1031</v>
      </c>
      <c r="N73" s="26" t="s">
        <v>1032</v>
      </c>
      <c r="O73" s="26" t="s">
        <v>38</v>
      </c>
      <c r="Q73" s="26" t="s">
        <v>1033</v>
      </c>
    </row>
    <row r="74" spans="1:17">
      <c r="A74" s="26" t="s">
        <v>528</v>
      </c>
      <c r="B74" s="26" t="s">
        <v>484</v>
      </c>
      <c r="C74" s="26" t="s">
        <v>1034</v>
      </c>
      <c r="D74" s="26" t="s">
        <v>530</v>
      </c>
      <c r="E74" s="26" t="str">
        <f t="shared" si="1"/>
        <v>Transporte por vias navegáveis interiores de passageiros</v>
      </c>
      <c r="F74" s="26" t="str">
        <f>IF(COUNTIF('Climate mitigation'!$E$2:$E$102,'Climate adaptation'!E74)&gt;0,"Y","N")</f>
        <v>Y</v>
      </c>
      <c r="G74" s="26" t="str">
        <f>IF(COUNTIF('Lista de projetos'!A:A,'Climate adaptation'!E74)&gt;0,"Y","N")</f>
        <v>Y</v>
      </c>
      <c r="I74" s="26" t="s">
        <v>531</v>
      </c>
      <c r="J74" s="26" t="s">
        <v>1035</v>
      </c>
      <c r="K74" s="26" t="s">
        <v>38</v>
      </c>
      <c r="L74" s="26" t="s">
        <v>71</v>
      </c>
      <c r="M74" s="26" t="s">
        <v>1036</v>
      </c>
      <c r="N74" s="26" t="s">
        <v>1037</v>
      </c>
      <c r="O74" s="26" t="s">
        <v>38</v>
      </c>
      <c r="Q74" s="26" t="s">
        <v>1038</v>
      </c>
    </row>
    <row r="75" spans="1:17">
      <c r="A75" s="26" t="s">
        <v>536</v>
      </c>
      <c r="B75" s="26" t="s">
        <v>484</v>
      </c>
      <c r="C75" s="26" t="s">
        <v>1039</v>
      </c>
      <c r="D75" s="26" t="s">
        <v>538</v>
      </c>
      <c r="E75" s="26" t="str">
        <f t="shared" si="1"/>
        <v>Transporte de mercadorias por vias navegáveis interiores</v>
      </c>
      <c r="F75" s="26" t="str">
        <f>IF(COUNTIF('Climate mitigation'!$E$2:$E$102,'Climate adaptation'!E75)&gt;0,"Y","N")</f>
        <v>Y</v>
      </c>
      <c r="G75" s="26" t="str">
        <f>IF(COUNTIF('Lista de projetos'!A:A,'Climate adaptation'!E75)&gt;0,"Y","N")</f>
        <v>Y</v>
      </c>
      <c r="I75" s="26" t="s">
        <v>539</v>
      </c>
      <c r="J75" s="26" t="s">
        <v>1040</v>
      </c>
      <c r="K75" s="26" t="s">
        <v>1041</v>
      </c>
      <c r="L75" s="26" t="s">
        <v>71</v>
      </c>
      <c r="M75" s="26" t="s">
        <v>1036</v>
      </c>
      <c r="N75" s="26" t="s">
        <v>1042</v>
      </c>
      <c r="O75" s="26" t="s">
        <v>38</v>
      </c>
      <c r="Q75" s="26" t="s">
        <v>1043</v>
      </c>
    </row>
    <row r="76" spans="1:17">
      <c r="A76" s="26" t="s">
        <v>543</v>
      </c>
      <c r="B76" s="26" t="s">
        <v>484</v>
      </c>
      <c r="C76" s="26" t="s">
        <v>1044</v>
      </c>
      <c r="D76" s="26" t="s">
        <v>545</v>
      </c>
      <c r="E76" s="26" t="str">
        <f t="shared" si="1"/>
        <v>Adaptação do transporte de passageiros e de mercadorias por vias navegáveis interiores</v>
      </c>
      <c r="F76" s="26" t="str">
        <f>IF(COUNTIF('Climate mitigation'!$E$2:$E$102,'Climate adaptation'!E76)&gt;0,"Y","N")</f>
        <v>Y</v>
      </c>
      <c r="G76" s="26" t="str">
        <f>IF(COUNTIF('Lista de projetos'!A:A,'Climate adaptation'!E76)&gt;0,"Y","N")</f>
        <v>Y</v>
      </c>
      <c r="I76" s="26" t="s">
        <v>546</v>
      </c>
      <c r="J76" s="26" t="s">
        <v>1045</v>
      </c>
      <c r="K76" s="26" t="s">
        <v>1041</v>
      </c>
      <c r="L76" s="26" t="s">
        <v>71</v>
      </c>
      <c r="M76" s="26" t="s">
        <v>1046</v>
      </c>
      <c r="N76" s="26" t="s">
        <v>1042</v>
      </c>
      <c r="O76" s="26" t="s">
        <v>38</v>
      </c>
      <c r="Q76" s="26" t="s">
        <v>1047</v>
      </c>
    </row>
    <row r="77" spans="1:17">
      <c r="A77" s="26" t="s">
        <v>549</v>
      </c>
      <c r="B77" s="26" t="s">
        <v>484</v>
      </c>
      <c r="C77" s="26" t="s">
        <v>1048</v>
      </c>
      <c r="D77" s="26" t="s">
        <v>551</v>
      </c>
      <c r="E77" s="26" t="str">
        <f t="shared" si="1"/>
        <v>Transporte marítimo e costeiro de mercadorias, navios para operações portuárias e atividades auxiliares</v>
      </c>
      <c r="F77" s="26" t="str">
        <f>IF(COUNTIF('Climate mitigation'!$E$2:$E$102,'Climate adaptation'!E77)&gt;0,"Y","N")</f>
        <v>Y</v>
      </c>
      <c r="G77" s="26" t="str">
        <f>IF(COUNTIF('Lista de projetos'!A:A,'Climate adaptation'!E77)&gt;0,"Y","N")</f>
        <v>Y</v>
      </c>
      <c r="I77" s="26" t="s">
        <v>552</v>
      </c>
      <c r="J77" s="26" t="s">
        <v>1049</v>
      </c>
      <c r="K77" s="26" t="s">
        <v>1041</v>
      </c>
      <c r="L77" s="26" t="s">
        <v>71</v>
      </c>
      <c r="M77" s="26" t="s">
        <v>1050</v>
      </c>
      <c r="N77" s="26" t="s">
        <v>1051</v>
      </c>
      <c r="O77" s="26" t="s">
        <v>1052</v>
      </c>
      <c r="Q77" s="26" t="s">
        <v>1053</v>
      </c>
    </row>
    <row r="78" spans="1:17">
      <c r="A78" s="26" t="s">
        <v>558</v>
      </c>
      <c r="B78" s="26" t="s">
        <v>484</v>
      </c>
      <c r="C78" s="26" t="s">
        <v>1054</v>
      </c>
      <c r="D78" s="26" t="s">
        <v>560</v>
      </c>
      <c r="E78" s="26" t="str">
        <f t="shared" si="1"/>
        <v>Transporte marítimo e costeiro de passageiros</v>
      </c>
      <c r="F78" s="26" t="str">
        <f>IF(COUNTIF('Climate mitigation'!$E$2:$E$102,'Climate adaptation'!E78)&gt;0,"Y","N")</f>
        <v>Y</v>
      </c>
      <c r="G78" s="26" t="str">
        <f>IF(COUNTIF('Lista de projetos'!A:A,'Climate adaptation'!E78)&gt;0,"Y","N")</f>
        <v>Y</v>
      </c>
      <c r="I78" s="26" t="s">
        <v>561</v>
      </c>
      <c r="J78" s="26" t="s">
        <v>1055</v>
      </c>
      <c r="K78" s="26" t="s">
        <v>38</v>
      </c>
      <c r="L78" s="26" t="s">
        <v>71</v>
      </c>
      <c r="M78" s="26" t="s">
        <v>1056</v>
      </c>
      <c r="N78" s="26" t="s">
        <v>1057</v>
      </c>
      <c r="O78" s="26" t="s">
        <v>1058</v>
      </c>
      <c r="Q78" s="26" t="s">
        <v>1059</v>
      </c>
    </row>
    <row r="79" spans="1:17">
      <c r="A79" s="26" t="s">
        <v>567</v>
      </c>
      <c r="B79" s="26" t="s">
        <v>484</v>
      </c>
      <c r="C79" s="26" t="s">
        <v>1060</v>
      </c>
      <c r="D79" s="26" t="s">
        <v>569</v>
      </c>
      <c r="E79" s="26" t="str">
        <f t="shared" si="1"/>
        <v>Adaptação do transporte marítimo e costeiro de mercadorias e de passageiros por via navegável</v>
      </c>
      <c r="F79" s="26" t="str">
        <f>IF(COUNTIF('Climate mitigation'!$E$2:$E$102,'Climate adaptation'!E79)&gt;0,"Y","N")</f>
        <v>Y</v>
      </c>
      <c r="G79" s="26" t="str">
        <f>IF(COUNTIF('Lista de projetos'!A:A,'Climate adaptation'!E79)&gt;0,"Y","N")</f>
        <v>Y</v>
      </c>
      <c r="I79" s="26" t="s">
        <v>570</v>
      </c>
      <c r="J79" s="26" t="s">
        <v>1061</v>
      </c>
      <c r="K79" s="26" t="s">
        <v>1041</v>
      </c>
      <c r="L79" s="26" t="s">
        <v>71</v>
      </c>
      <c r="M79" s="26" t="s">
        <v>1062</v>
      </c>
      <c r="N79" s="26" t="s">
        <v>1063</v>
      </c>
      <c r="O79" s="26" t="s">
        <v>1064</v>
      </c>
      <c r="Q79" s="26" t="s">
        <v>1065</v>
      </c>
    </row>
    <row r="80" spans="1:17">
      <c r="A80" s="26" t="s">
        <v>576</v>
      </c>
      <c r="B80" s="26" t="s">
        <v>484</v>
      </c>
      <c r="C80" s="26" t="s">
        <v>1066</v>
      </c>
      <c r="D80" s="26" t="s">
        <v>578</v>
      </c>
      <c r="E80" s="26" t="str">
        <f t="shared" si="1"/>
        <v>Infraestruturas para a mobilidade pessoal, logística ciclável</v>
      </c>
      <c r="F80" s="26" t="str">
        <f>IF(COUNTIF('Climate mitigation'!$E$2:$E$102,'Climate adaptation'!E80)&gt;0,"Y","N")</f>
        <v>Y</v>
      </c>
      <c r="G80" s="26" t="str">
        <f>IF(COUNTIF('Lista de projetos'!A:A,'Climate adaptation'!E80)&gt;0,"Y","N")</f>
        <v>Y</v>
      </c>
      <c r="I80" s="26" t="s">
        <v>579</v>
      </c>
      <c r="J80" s="26" t="s">
        <v>1067</v>
      </c>
      <c r="K80" s="26" t="s">
        <v>38</v>
      </c>
      <c r="L80" s="26" t="s">
        <v>71</v>
      </c>
      <c r="M80" s="26" t="s">
        <v>1068</v>
      </c>
      <c r="N80" s="26" t="s">
        <v>582</v>
      </c>
      <c r="O80" s="26" t="s">
        <v>85</v>
      </c>
      <c r="Q80" s="26" t="s">
        <v>1069</v>
      </c>
    </row>
    <row r="81" spans="1:17">
      <c r="A81" s="26" t="s">
        <v>583</v>
      </c>
      <c r="B81" s="26" t="s">
        <v>484</v>
      </c>
      <c r="C81" s="26" t="s">
        <v>1070</v>
      </c>
      <c r="D81" s="26" t="s">
        <v>585</v>
      </c>
      <c r="E81" s="26" t="str">
        <f t="shared" si="1"/>
        <v>Infraestruturas de transporte ferroviário</v>
      </c>
      <c r="F81" s="26" t="str">
        <f>IF(COUNTIF('Climate mitigation'!$E$2:$E$102,'Climate adaptation'!E81)&gt;0,"Y","N")</f>
        <v>Y</v>
      </c>
      <c r="G81" s="26" t="str">
        <f>IF(COUNTIF('Lista de projetos'!A:A,'Climate adaptation'!E81)&gt;0,"Y","N")</f>
        <v>Y</v>
      </c>
      <c r="I81" s="26" t="s">
        <v>586</v>
      </c>
      <c r="J81" s="26" t="s">
        <v>1071</v>
      </c>
      <c r="K81" s="26" t="s">
        <v>1072</v>
      </c>
      <c r="L81" s="26" t="s">
        <v>71</v>
      </c>
      <c r="M81" s="26" t="s">
        <v>1073</v>
      </c>
      <c r="N81" s="26" t="s">
        <v>1074</v>
      </c>
      <c r="O81" s="26" t="s">
        <v>85</v>
      </c>
      <c r="Q81" s="26" t="s">
        <v>1075</v>
      </c>
    </row>
    <row r="82" spans="1:17">
      <c r="A82" s="26" t="s">
        <v>592</v>
      </c>
      <c r="B82" s="26" t="s">
        <v>484</v>
      </c>
      <c r="C82" s="26" t="s">
        <v>1076</v>
      </c>
      <c r="D82" s="26" t="s">
        <v>1077</v>
      </c>
      <c r="E82" s="26" t="str">
        <f t="shared" si="1"/>
        <v>Infraestruturas que permitem o transporte rodoviário e os transportes públicos</v>
      </c>
      <c r="F82" s="26" t="str">
        <f>IF(COUNTIF('Climate mitigation'!$E$2:$E$102,'Climate adaptation'!E82)&gt;0,"Y","N")</f>
        <v>N</v>
      </c>
      <c r="G82" s="26" t="str">
        <f>IF(COUNTIF('Lista de projetos'!A:A,'Climate adaptation'!E82)&gt;0,"Y","N")</f>
        <v>Y</v>
      </c>
      <c r="I82" s="26" t="s">
        <v>1078</v>
      </c>
      <c r="J82" s="26" t="s">
        <v>1079</v>
      </c>
      <c r="K82" s="26" t="s">
        <v>1072</v>
      </c>
      <c r="L82" s="26" t="s">
        <v>71</v>
      </c>
      <c r="M82" s="26" t="s">
        <v>1080</v>
      </c>
      <c r="N82" s="26" t="s">
        <v>1081</v>
      </c>
      <c r="O82" s="26" t="s">
        <v>1082</v>
      </c>
      <c r="Q82" s="26" t="s">
        <v>1083</v>
      </c>
    </row>
    <row r="83" spans="1:17">
      <c r="A83" s="26" t="s">
        <v>600</v>
      </c>
      <c r="B83" s="26" t="s">
        <v>484</v>
      </c>
      <c r="C83" s="26" t="s">
        <v>1084</v>
      </c>
      <c r="D83" s="26" t="s">
        <v>1085</v>
      </c>
      <c r="E83" s="26" t="str">
        <f t="shared" si="1"/>
        <v>Infraestruturas de transporte por via navegável</v>
      </c>
      <c r="F83" s="26" t="str">
        <f>IF(COUNTIF('Climate mitigation'!$E$2:$E$102,'Climate adaptation'!E83)&gt;0,"Y","N")</f>
        <v>N</v>
      </c>
      <c r="G83" s="26" t="str">
        <f>IF(COUNTIF('Lista de projetos'!A:A,'Climate adaptation'!E83)&gt;0,"Y","N")</f>
        <v>Y</v>
      </c>
      <c r="I83" s="26" t="s">
        <v>1086</v>
      </c>
      <c r="J83" s="26" t="s">
        <v>1087</v>
      </c>
      <c r="K83" s="26" t="s">
        <v>1072</v>
      </c>
      <c r="L83" s="26" t="s">
        <v>1088</v>
      </c>
      <c r="M83" s="26" t="s">
        <v>1089</v>
      </c>
      <c r="N83" s="26" t="s">
        <v>615</v>
      </c>
      <c r="O83" s="26" t="s">
        <v>85</v>
      </c>
      <c r="Q83" s="26" t="s">
        <v>1090</v>
      </c>
    </row>
    <row r="84" spans="1:17">
      <c r="A84" s="26" t="s">
        <v>609</v>
      </c>
      <c r="B84" s="26" t="s">
        <v>484</v>
      </c>
      <c r="C84" s="26" t="s">
        <v>1091</v>
      </c>
      <c r="D84" s="26" t="s">
        <v>1092</v>
      </c>
      <c r="E84" s="26" t="str">
        <f t="shared" si="1"/>
        <v>Infraestruturas aeroportuárias</v>
      </c>
      <c r="F84" s="26" t="str">
        <f>IF(COUNTIF('Climate mitigation'!$E$2:$E$102,'Climate adaptation'!E84)&gt;0,"Y","N")</f>
        <v>N</v>
      </c>
      <c r="G84" s="26" t="str">
        <f>IF(COUNTIF('Lista de projetos'!A:A,'Climate adaptation'!E84)&gt;0,"Y","N")</f>
        <v>Y</v>
      </c>
      <c r="I84" s="26" t="s">
        <v>1093</v>
      </c>
      <c r="J84" s="26" t="s">
        <v>1094</v>
      </c>
      <c r="K84" s="26" t="s">
        <v>1072</v>
      </c>
      <c r="L84" s="26" t="s">
        <v>71</v>
      </c>
      <c r="M84" s="26" t="s">
        <v>1095</v>
      </c>
      <c r="N84" s="26" t="s">
        <v>615</v>
      </c>
      <c r="O84" s="26" t="s">
        <v>85</v>
      </c>
      <c r="Q84" s="26" t="s">
        <v>1096</v>
      </c>
    </row>
    <row r="85" spans="1:17">
      <c r="A85" s="26" t="s">
        <v>637</v>
      </c>
      <c r="B85" s="26" t="s">
        <v>638</v>
      </c>
      <c r="C85" s="26" t="s">
        <v>1097</v>
      </c>
      <c r="D85" s="26" t="s">
        <v>640</v>
      </c>
      <c r="E85" s="26" t="str">
        <f t="shared" si="1"/>
        <v>Construção de novos edifícios</v>
      </c>
      <c r="F85" s="26" t="str">
        <f>IF(COUNTIF('Climate mitigation'!$E$2:$E$102,'Climate adaptation'!E85)&gt;0,"Y","N")</f>
        <v>Y</v>
      </c>
      <c r="G85" s="26" t="str">
        <f>IF(COUNTIF('Lista de projetos'!A:A,'Climate adaptation'!E85)&gt;0,"Y","N")</f>
        <v>Y</v>
      </c>
      <c r="I85" s="26" t="s">
        <v>641</v>
      </c>
      <c r="J85" s="26" t="s">
        <v>1098</v>
      </c>
      <c r="K85" s="26" t="s">
        <v>1099</v>
      </c>
      <c r="L85" s="26" t="s">
        <v>1100</v>
      </c>
      <c r="M85" s="26" t="s">
        <v>1101</v>
      </c>
      <c r="N85" s="26" t="s">
        <v>1102</v>
      </c>
      <c r="O85" s="26" t="s">
        <v>1103</v>
      </c>
      <c r="Q85" s="26" t="s">
        <v>1104</v>
      </c>
    </row>
    <row r="86" spans="1:17">
      <c r="A86" s="26" t="s">
        <v>648</v>
      </c>
      <c r="B86" s="26" t="s">
        <v>638</v>
      </c>
      <c r="C86" s="26" t="s">
        <v>1105</v>
      </c>
      <c r="D86" s="26" t="s">
        <v>650</v>
      </c>
      <c r="E86" s="26" t="str">
        <f t="shared" si="1"/>
        <v>Renovação de edifícios existentes</v>
      </c>
      <c r="F86" s="26" t="str">
        <f>IF(COUNTIF('Climate mitigation'!$E$2:$E$102,'Climate adaptation'!E86)&gt;0,"Y","N")</f>
        <v>Y</v>
      </c>
      <c r="G86" s="26" t="str">
        <f>IF(COUNTIF('Lista de projetos'!A:A,'Climate adaptation'!E86)&gt;0,"Y","N")</f>
        <v>Y</v>
      </c>
      <c r="I86" s="26" t="s">
        <v>651</v>
      </c>
      <c r="J86" s="26" t="s">
        <v>1106</v>
      </c>
      <c r="K86" s="26" t="s">
        <v>1107</v>
      </c>
      <c r="L86" s="26" t="s">
        <v>1108</v>
      </c>
      <c r="M86" s="26" t="s">
        <v>1109</v>
      </c>
      <c r="N86" s="26" t="s">
        <v>1110</v>
      </c>
      <c r="O86" s="26" t="s">
        <v>656</v>
      </c>
      <c r="Q86" s="26" t="s">
        <v>1111</v>
      </c>
    </row>
    <row r="87" spans="1:17">
      <c r="A87" s="26" t="s">
        <v>658</v>
      </c>
      <c r="B87" s="26" t="s">
        <v>638</v>
      </c>
      <c r="C87" s="26" t="s">
        <v>1112</v>
      </c>
      <c r="D87" s="26" t="s">
        <v>660</v>
      </c>
      <c r="E87" s="26" t="str">
        <f t="shared" si="1"/>
        <v>Instalação, manutenção e reparação de equipamentos de eficiência energética</v>
      </c>
      <c r="F87" s="26" t="str">
        <f>IF(COUNTIF('Climate mitigation'!$E$2:$E$102,'Climate adaptation'!E87)&gt;0,"Y","N")</f>
        <v>Y</v>
      </c>
      <c r="G87" s="26" t="str">
        <f>IF(COUNTIF('Lista de projetos'!A:A,'Climate adaptation'!E87)&gt;0,"Y","N")</f>
        <v>Y</v>
      </c>
      <c r="I87" s="26" t="s">
        <v>661</v>
      </c>
      <c r="J87" s="26" t="s">
        <v>1113</v>
      </c>
      <c r="K87" s="26" t="s">
        <v>1107</v>
      </c>
      <c r="L87" s="26" t="s">
        <v>38</v>
      </c>
      <c r="M87" s="26" t="s">
        <v>38</v>
      </c>
      <c r="N87" s="26" t="s">
        <v>663</v>
      </c>
      <c r="O87" s="26" t="s">
        <v>38</v>
      </c>
      <c r="Q87" s="26" t="s">
        <v>1114</v>
      </c>
    </row>
    <row r="88" spans="1:17">
      <c r="A88" s="26" t="s">
        <v>664</v>
      </c>
      <c r="B88" s="26" t="s">
        <v>638</v>
      </c>
      <c r="C88" s="26" t="s">
        <v>1115</v>
      </c>
      <c r="D88" s="26" t="s">
        <v>666</v>
      </c>
      <c r="E88" s="26" t="str">
        <f t="shared" si="1"/>
        <v>Instalação, manutenção e reparação de postos de carregamento para veículos elétricos em edifícios (e lugares de estacionamento anexos a edifícios)</v>
      </c>
      <c r="F88" s="26" t="str">
        <f>IF(COUNTIF('Climate mitigation'!$E$2:$E$102,'Climate adaptation'!E88)&gt;0,"Y","N")</f>
        <v>Y</v>
      </c>
      <c r="G88" s="26" t="str">
        <f>IF(COUNTIF('Lista de projetos'!A:A,'Climate adaptation'!E88)&gt;0,"Y","N")</f>
        <v>Y</v>
      </c>
      <c r="I88" s="26" t="s">
        <v>667</v>
      </c>
      <c r="J88" s="26" t="s">
        <v>1116</v>
      </c>
      <c r="K88" s="26" t="s">
        <v>1107</v>
      </c>
      <c r="L88" s="26" t="s">
        <v>38</v>
      </c>
      <c r="M88" s="26" t="s">
        <v>38</v>
      </c>
      <c r="N88" s="26" t="s">
        <v>38</v>
      </c>
      <c r="O88" s="26" t="s">
        <v>38</v>
      </c>
      <c r="Q88" s="26" t="s">
        <v>1117</v>
      </c>
    </row>
    <row r="89" spans="1:17">
      <c r="A89" s="26" t="s">
        <v>664</v>
      </c>
      <c r="B89" s="26" t="s">
        <v>638</v>
      </c>
      <c r="C89" s="26" t="s">
        <v>1118</v>
      </c>
      <c r="D89" s="26" t="s">
        <v>670</v>
      </c>
      <c r="E89" s="26" t="str">
        <f t="shared" si="1"/>
        <v>Instalação, manutenção e reparação de instrumentos e dispositivos de medição, regulação e controlo do desempenho energético dos edifícios</v>
      </c>
      <c r="F89" s="26" t="str">
        <f>IF(COUNTIF('Climate mitigation'!$E$2:$E$102,'Climate adaptation'!E89)&gt;0,"Y","N")</f>
        <v>Y</v>
      </c>
      <c r="G89" s="26" t="str">
        <f>IF(COUNTIF('Lista de projetos'!A:A,'Climate adaptation'!E89)&gt;0,"Y","N")</f>
        <v>Y</v>
      </c>
      <c r="I89" s="26" t="s">
        <v>671</v>
      </c>
      <c r="J89" s="26" t="s">
        <v>1119</v>
      </c>
      <c r="K89" s="26" t="s">
        <v>1107</v>
      </c>
      <c r="L89" s="26" t="s">
        <v>38</v>
      </c>
      <c r="M89" s="26" t="s">
        <v>38</v>
      </c>
      <c r="N89" s="26" t="s">
        <v>38</v>
      </c>
      <c r="O89" s="26" t="s">
        <v>38</v>
      </c>
      <c r="Q89" s="26" t="s">
        <v>1120</v>
      </c>
    </row>
    <row r="90" spans="1:17">
      <c r="A90" s="26" t="s">
        <v>664</v>
      </c>
      <c r="B90" s="26" t="s">
        <v>638</v>
      </c>
      <c r="C90" s="26" t="s">
        <v>1121</v>
      </c>
      <c r="D90" s="26" t="s">
        <v>674</v>
      </c>
      <c r="E90" s="26" t="str">
        <f t="shared" si="1"/>
        <v>Instalação, manutenção e reparação de tecnologias de energias renováveis</v>
      </c>
      <c r="F90" s="26" t="str">
        <f>IF(COUNTIF('Climate mitigation'!$E$2:$E$102,'Climate adaptation'!E90)&gt;0,"Y","N")</f>
        <v>Y</v>
      </c>
      <c r="G90" s="26" t="str">
        <f>IF(COUNTIF('Lista de projetos'!A:A,'Climate adaptation'!E90)&gt;0,"Y","N")</f>
        <v>Y</v>
      </c>
      <c r="I90" s="26" t="s">
        <v>675</v>
      </c>
      <c r="J90" s="26" t="s">
        <v>1122</v>
      </c>
      <c r="K90" s="26" t="s">
        <v>1107</v>
      </c>
      <c r="L90" s="26" t="s">
        <v>38</v>
      </c>
      <c r="M90" s="26" t="s">
        <v>38</v>
      </c>
      <c r="N90" s="26" t="s">
        <v>38</v>
      </c>
      <c r="O90" s="26" t="s">
        <v>38</v>
      </c>
      <c r="Q90" s="26" t="s">
        <v>1123</v>
      </c>
    </row>
    <row r="91" spans="1:17">
      <c r="A91" s="26" t="s">
        <v>677</v>
      </c>
      <c r="B91" s="26" t="s">
        <v>638</v>
      </c>
      <c r="C91" s="26" t="s">
        <v>1124</v>
      </c>
      <c r="D91" s="26" t="s">
        <v>679</v>
      </c>
      <c r="E91" s="26" t="str">
        <f t="shared" si="1"/>
        <v>Aquisição e propriedade de imóveis</v>
      </c>
      <c r="F91" s="26" t="str">
        <f>IF(COUNTIF('Climate mitigation'!$E$2:$E$102,'Climate adaptation'!E91)&gt;0,"Y","N")</f>
        <v>Y</v>
      </c>
      <c r="G91" s="26" t="str">
        <f>IF(COUNTIF('Lista de projetos'!A:A,'Climate adaptation'!E91)&gt;0,"Y","N")</f>
        <v>Y</v>
      </c>
      <c r="I91" s="26" t="s">
        <v>680</v>
      </c>
      <c r="J91" s="26" t="s">
        <v>1125</v>
      </c>
      <c r="K91" s="26" t="s">
        <v>1126</v>
      </c>
      <c r="L91" s="26" t="s">
        <v>38</v>
      </c>
      <c r="M91" s="26" t="s">
        <v>38</v>
      </c>
      <c r="N91" s="26" t="s">
        <v>38</v>
      </c>
      <c r="O91" s="26" t="s">
        <v>38</v>
      </c>
      <c r="Q91" s="26" t="s">
        <v>1127</v>
      </c>
    </row>
    <row r="92" spans="1:17">
      <c r="A92" s="26" t="s">
        <v>683</v>
      </c>
      <c r="B92" s="26" t="s">
        <v>684</v>
      </c>
      <c r="C92" s="26" t="s">
        <v>1128</v>
      </c>
      <c r="D92" s="26" t="s">
        <v>686</v>
      </c>
      <c r="E92" s="26" t="str">
        <f t="shared" si="1"/>
        <v>Tratamento de dados, alojamento e atividades conexas</v>
      </c>
      <c r="F92" s="26" t="str">
        <f>IF(COUNTIF('Climate mitigation'!$E$2:$E$102,'Climate adaptation'!E92)&gt;0,"Y","N")</f>
        <v>Y</v>
      </c>
      <c r="G92" s="26" t="str">
        <f>IF(COUNTIF('Lista de projetos'!A:A,'Climate adaptation'!E92)&gt;0,"Y","N")</f>
        <v>Y</v>
      </c>
      <c r="I92" s="26" t="s">
        <v>687</v>
      </c>
      <c r="J92" s="26" t="s">
        <v>1129</v>
      </c>
      <c r="K92" s="26" t="s">
        <v>1130</v>
      </c>
      <c r="L92" s="26" t="s">
        <v>71</v>
      </c>
      <c r="M92" s="26" t="s">
        <v>1131</v>
      </c>
      <c r="N92" s="26" t="s">
        <v>38</v>
      </c>
      <c r="O92" s="26" t="s">
        <v>38</v>
      </c>
      <c r="Q92" s="26" t="s">
        <v>1132</v>
      </c>
    </row>
    <row r="93" spans="1:17">
      <c r="A93" s="26" t="s">
        <v>1133</v>
      </c>
      <c r="B93" s="26" t="s">
        <v>684</v>
      </c>
      <c r="C93" s="26" t="s">
        <v>1134</v>
      </c>
      <c r="D93" s="26" t="s">
        <v>1135</v>
      </c>
      <c r="E93" s="26" t="str">
        <f t="shared" si="1"/>
        <v>Programação informática, consultoria e atividades afins</v>
      </c>
      <c r="F93" s="26" t="str">
        <f>IF(COUNTIF('Climate mitigation'!$E$2:$E$102,'Climate adaptation'!E93)&gt;0,"Y","N")</f>
        <v>N</v>
      </c>
      <c r="G93" s="26" t="str">
        <f>IF(COUNTIF('Lista de projetos'!A:A,'Climate adaptation'!E93)&gt;0,"Y","N")</f>
        <v>Y</v>
      </c>
      <c r="I93" s="26" t="s">
        <v>1136</v>
      </c>
      <c r="J93" s="26" t="s">
        <v>1137</v>
      </c>
      <c r="K93" s="26" t="s">
        <v>38</v>
      </c>
      <c r="L93" s="26" t="s">
        <v>38</v>
      </c>
      <c r="M93" s="26" t="s">
        <v>38</v>
      </c>
      <c r="N93" s="26" t="s">
        <v>38</v>
      </c>
      <c r="O93" s="26" t="s">
        <v>38</v>
      </c>
      <c r="Q93" s="26" t="s">
        <v>1138</v>
      </c>
    </row>
    <row r="94" spans="1:17">
      <c r="A94" s="26" t="s">
        <v>1139</v>
      </c>
      <c r="B94" s="26" t="s">
        <v>684</v>
      </c>
      <c r="C94" s="26" t="s">
        <v>1140</v>
      </c>
      <c r="D94" s="26" t="s">
        <v>1141</v>
      </c>
      <c r="E94" s="26" t="str">
        <f t="shared" si="1"/>
        <v>Atividades de programação e radiodifusão</v>
      </c>
      <c r="F94" s="26" t="str">
        <f>IF(COUNTIF('Climate mitigation'!$E$2:$E$102,'Climate adaptation'!E94)&gt;0,"Y","N")</f>
        <v>N</v>
      </c>
      <c r="G94" s="26" t="str">
        <f>IF(COUNTIF('Lista de projetos'!A:A,'Climate adaptation'!E94)&gt;0,"Y","N")</f>
        <v>Y</v>
      </c>
      <c r="H94" s="26" t="s">
        <v>80</v>
      </c>
      <c r="I94" s="26" t="s">
        <v>1142</v>
      </c>
      <c r="J94" s="26" t="s">
        <v>1143</v>
      </c>
      <c r="K94" s="26" t="s">
        <v>38</v>
      </c>
      <c r="L94" s="26" t="s">
        <v>38</v>
      </c>
      <c r="M94" s="26" t="s">
        <v>38</v>
      </c>
      <c r="N94" s="26" t="s">
        <v>38</v>
      </c>
      <c r="O94" s="26" t="s">
        <v>38</v>
      </c>
      <c r="Q94" s="26" t="s">
        <v>1144</v>
      </c>
    </row>
    <row r="95" spans="1:17">
      <c r="A95" s="26" t="s">
        <v>1145</v>
      </c>
      <c r="B95" s="26" t="s">
        <v>684</v>
      </c>
      <c r="C95" s="26" t="s">
        <v>1146</v>
      </c>
      <c r="D95" s="26" t="s">
        <v>1147</v>
      </c>
      <c r="E95" s="26" t="str">
        <f t="shared" si="1"/>
        <v>Software que permite a gestão física dos riscos climáticos e a adaptação</v>
      </c>
      <c r="F95" s="26" t="str">
        <f>IF(COUNTIF('Climate mitigation'!$E$2:$E$102,'Climate adaptation'!E95)&gt;0,"Y","N")</f>
        <v>N</v>
      </c>
      <c r="G95" s="26" t="str">
        <f>IF(COUNTIF('Lista de projetos'!A:A,'Climate adaptation'!E95)&gt;0,"Y","N")</f>
        <v>Y</v>
      </c>
      <c r="H95" s="26" t="s">
        <v>80</v>
      </c>
      <c r="I95" s="26" t="s">
        <v>1148</v>
      </c>
      <c r="J95" s="26" t="s">
        <v>1149</v>
      </c>
      <c r="K95" s="26" t="s">
        <v>38</v>
      </c>
      <c r="L95" s="26" t="s">
        <v>38</v>
      </c>
      <c r="M95" s="26" t="s">
        <v>38</v>
      </c>
      <c r="N95" s="26" t="s">
        <v>38</v>
      </c>
      <c r="O95" s="26" t="s">
        <v>38</v>
      </c>
      <c r="Q95" s="26" t="s">
        <v>1150</v>
      </c>
    </row>
    <row r="96" spans="1:17">
      <c r="A96" s="26" t="s">
        <v>1151</v>
      </c>
      <c r="B96" s="26" t="s">
        <v>699</v>
      </c>
      <c r="C96" s="26" t="s">
        <v>1152</v>
      </c>
      <c r="D96" s="26" t="s">
        <v>1153</v>
      </c>
      <c r="E96" s="26" t="str">
        <f t="shared" si="1"/>
        <v>Atividades de engenharia e consultoria técnica relacionada dedicada à adaptação às alterações climáticas</v>
      </c>
      <c r="F96" s="26" t="str">
        <f>IF(COUNTIF('Climate mitigation'!$E$2:$E$102,'Climate adaptation'!E96)&gt;0,"Y","N")</f>
        <v>N</v>
      </c>
      <c r="G96" s="26" t="str">
        <f>IF(COUNTIF('Lista de projetos'!A:A,'Climate adaptation'!E96)&gt;0,"Y","N")</f>
        <v>Y</v>
      </c>
      <c r="H96" s="26" t="s">
        <v>80</v>
      </c>
      <c r="I96" s="26" t="s">
        <v>1154</v>
      </c>
      <c r="J96" s="26" t="s">
        <v>1155</v>
      </c>
      <c r="K96" s="26" t="s">
        <v>1156</v>
      </c>
      <c r="L96" s="26" t="s">
        <v>71</v>
      </c>
      <c r="M96" s="26" t="s">
        <v>38</v>
      </c>
      <c r="N96" s="26" t="s">
        <v>38</v>
      </c>
      <c r="O96" s="26" t="s">
        <v>38</v>
      </c>
      <c r="Q96" s="26" t="s">
        <v>1157</v>
      </c>
    </row>
    <row r="97" spans="1:17">
      <c r="A97" s="26" t="s">
        <v>698</v>
      </c>
      <c r="B97" s="26" t="s">
        <v>699</v>
      </c>
      <c r="C97" s="26" t="s">
        <v>1158</v>
      </c>
      <c r="D97" s="26" t="s">
        <v>701</v>
      </c>
      <c r="E97" s="26" t="str">
        <f t="shared" si="1"/>
        <v>Perto da pesquisa de mercado, desenvolvimento e inovação</v>
      </c>
      <c r="F97" s="26" t="str">
        <f>IF(COUNTIF('Climate mitigation'!$E$2:$E$102,'Climate adaptation'!E97)&gt;0,"Y","N")</f>
        <v>Y</v>
      </c>
      <c r="G97" s="26" t="str">
        <f>IF(COUNTIF('Lista de projetos'!A:A,'Climate adaptation'!E97)&gt;0,"Y","N")</f>
        <v>Y</v>
      </c>
      <c r="H97" s="26" t="s">
        <v>80</v>
      </c>
      <c r="I97" s="26" t="s">
        <v>702</v>
      </c>
      <c r="J97" s="26" t="s">
        <v>1159</v>
      </c>
      <c r="K97" s="26" t="s">
        <v>1160</v>
      </c>
      <c r="L97" s="26" t="s">
        <v>705</v>
      </c>
      <c r="M97" s="26" t="s">
        <v>714</v>
      </c>
      <c r="N97" s="26" t="s">
        <v>707</v>
      </c>
      <c r="O97" s="26" t="s">
        <v>708</v>
      </c>
      <c r="Q97" s="26" t="s">
        <v>1161</v>
      </c>
    </row>
    <row r="98" spans="1:17">
      <c r="A98" s="26" t="s">
        <v>1162</v>
      </c>
      <c r="B98" s="26" t="s">
        <v>699</v>
      </c>
      <c r="C98" s="26" t="s">
        <v>1163</v>
      </c>
      <c r="D98" s="26" t="s">
        <v>1164</v>
      </c>
      <c r="E98" s="26" t="str">
        <f t="shared" si="1"/>
        <v>Consultoria para gestão de riscos climáticos físicos e adaptação</v>
      </c>
      <c r="F98" s="26" t="str">
        <f>IF(COUNTIF('Climate mitigation'!$E$2:$E$102,'Climate adaptation'!E98)&gt;0,"Y","N")</f>
        <v>N</v>
      </c>
      <c r="G98" s="26" t="str">
        <f>IF(COUNTIF('Lista de projetos'!A:A,'Climate adaptation'!E98)&gt;0,"Y","N")</f>
        <v>Y</v>
      </c>
      <c r="H98" s="26" t="s">
        <v>80</v>
      </c>
      <c r="I98" s="26" t="s">
        <v>1165</v>
      </c>
      <c r="J98" s="26" t="s">
        <v>1166</v>
      </c>
      <c r="K98" s="26" t="s">
        <v>1167</v>
      </c>
      <c r="L98" s="26" t="s">
        <v>38</v>
      </c>
      <c r="M98" s="26" t="s">
        <v>38</v>
      </c>
      <c r="N98" s="26" t="s">
        <v>38</v>
      </c>
      <c r="O98" s="26" t="s">
        <v>38</v>
      </c>
      <c r="Q98" s="26" t="s">
        <v>1168</v>
      </c>
    </row>
    <row r="99" spans="1:17">
      <c r="A99" s="26" t="s">
        <v>1169</v>
      </c>
      <c r="B99" s="26" t="s">
        <v>1170</v>
      </c>
      <c r="C99" s="26" t="s">
        <v>1171</v>
      </c>
      <c r="D99" s="26" t="s">
        <v>1172</v>
      </c>
      <c r="E99" s="26" t="str">
        <f t="shared" si="1"/>
        <v>Seguros não vida: subscrição de riscos relacionados com o clima</v>
      </c>
      <c r="F99" s="26" t="str">
        <f>IF(COUNTIF('Climate mitigation'!$E$2:$E$102,'Climate adaptation'!E99)&gt;0,"Y","N")</f>
        <v>N</v>
      </c>
      <c r="G99" s="26" t="str">
        <f>IF(COUNTIF('Lista de projetos'!A:A,'Climate adaptation'!E99)&gt;0,"Y","N")</f>
        <v>Y</v>
      </c>
      <c r="H99" s="26" t="s">
        <v>80</v>
      </c>
      <c r="I99" s="26" t="s">
        <v>1173</v>
      </c>
      <c r="J99" s="26" t="s">
        <v>1174</v>
      </c>
      <c r="K99" s="26" t="s">
        <v>1175</v>
      </c>
      <c r="L99" s="26" t="s">
        <v>38</v>
      </c>
      <c r="M99" s="26" t="s">
        <v>38</v>
      </c>
      <c r="N99" s="26" t="s">
        <v>38</v>
      </c>
      <c r="O99" s="26" t="s">
        <v>38</v>
      </c>
      <c r="Q99" s="26" t="s">
        <v>1176</v>
      </c>
    </row>
    <row r="100" spans="1:17">
      <c r="A100" s="26" t="s">
        <v>1177</v>
      </c>
      <c r="B100" s="26" t="s">
        <v>1170</v>
      </c>
      <c r="C100" s="26" t="s">
        <v>1178</v>
      </c>
      <c r="D100" s="26" t="s">
        <v>1179</v>
      </c>
      <c r="E100" s="26" t="str">
        <f t="shared" si="1"/>
        <v>Resseguro</v>
      </c>
      <c r="F100" s="26" t="str">
        <f>IF(COUNTIF('Climate mitigation'!$E$2:$E$102,'Climate adaptation'!E100)&gt;0,"Y","N")</f>
        <v>N</v>
      </c>
      <c r="G100" s="26" t="str">
        <f>IF(COUNTIF('Lista de projetos'!A:A,'Climate adaptation'!E100)&gt;0,"Y","N")</f>
        <v>Y</v>
      </c>
      <c r="H100" s="26" t="s">
        <v>80</v>
      </c>
      <c r="I100" s="26" t="s">
        <v>1180</v>
      </c>
      <c r="J100" s="26" t="s">
        <v>1181</v>
      </c>
      <c r="K100" s="26" t="s">
        <v>1182</v>
      </c>
      <c r="L100" s="26" t="s">
        <v>38</v>
      </c>
      <c r="M100" s="26" t="s">
        <v>38</v>
      </c>
      <c r="N100" s="26" t="s">
        <v>38</v>
      </c>
      <c r="O100" s="26" t="s">
        <v>38</v>
      </c>
      <c r="Q100" s="26" t="s">
        <v>1183</v>
      </c>
    </row>
    <row r="101" spans="1:17">
      <c r="A101" s="26" t="s">
        <v>1184</v>
      </c>
      <c r="B101" s="26" t="s">
        <v>1185</v>
      </c>
      <c r="C101" s="26" t="s">
        <v>1186</v>
      </c>
      <c r="D101" s="26" t="s">
        <v>1185</v>
      </c>
      <c r="E101" s="26" t="str">
        <f t="shared" si="1"/>
        <v>Formação Académica</v>
      </c>
      <c r="F101" s="26" t="str">
        <f>IF(COUNTIF('Climate mitigation'!$E$2:$E$102,'Climate adaptation'!E101)&gt;0,"Y","N")</f>
        <v>N</v>
      </c>
      <c r="G101" s="26" t="str">
        <f>IF(COUNTIF('Lista de projetos'!A:A,'Climate adaptation'!E101)&gt;0,"Y","N")</f>
        <v>Y</v>
      </c>
      <c r="H101" s="26" t="s">
        <v>80</v>
      </c>
      <c r="I101" s="26" t="s">
        <v>1187</v>
      </c>
      <c r="J101" s="26" t="s">
        <v>1188</v>
      </c>
      <c r="K101" s="26" t="s">
        <v>38</v>
      </c>
      <c r="L101" s="26" t="s">
        <v>38</v>
      </c>
      <c r="M101" s="26" t="s">
        <v>38</v>
      </c>
      <c r="N101" s="26" t="s">
        <v>38</v>
      </c>
      <c r="O101" s="26" t="s">
        <v>38</v>
      </c>
      <c r="Q101" s="26" t="s">
        <v>1189</v>
      </c>
    </row>
    <row r="102" spans="1:17">
      <c r="A102" s="26" t="s">
        <v>1190</v>
      </c>
      <c r="B102" s="26" t="s">
        <v>1191</v>
      </c>
      <c r="C102" s="26" t="s">
        <v>1192</v>
      </c>
      <c r="D102" s="26" t="s">
        <v>1193</v>
      </c>
      <c r="E102" s="26" t="str">
        <f t="shared" si="1"/>
        <v>Atividades de acolhimento residencial</v>
      </c>
      <c r="F102" s="26" t="str">
        <f>IF(COUNTIF('Climate mitigation'!$E$2:$E$102,'Climate adaptation'!E102)&gt;0,"Y","N")</f>
        <v>N</v>
      </c>
      <c r="G102" s="26" t="str">
        <f>IF(COUNTIF('Lista de projetos'!A:A,'Climate adaptation'!E102)&gt;0,"Y","N")</f>
        <v>Y</v>
      </c>
      <c r="I102" s="26" t="s">
        <v>1194</v>
      </c>
      <c r="J102" s="26" t="s">
        <v>1195</v>
      </c>
      <c r="K102" s="26" t="s">
        <v>38</v>
      </c>
      <c r="L102" s="26" t="s">
        <v>38</v>
      </c>
      <c r="M102" s="26" t="s">
        <v>38</v>
      </c>
      <c r="N102" s="26" t="s">
        <v>1196</v>
      </c>
      <c r="O102" s="26" t="s">
        <v>38</v>
      </c>
      <c r="Q102" s="26" t="s">
        <v>1197</v>
      </c>
    </row>
    <row r="103" spans="1:17">
      <c r="A103" s="26" t="s">
        <v>1198</v>
      </c>
      <c r="B103" s="26" t="s">
        <v>1199</v>
      </c>
      <c r="C103" s="26" t="s">
        <v>1200</v>
      </c>
      <c r="D103" s="26" t="s">
        <v>1201</v>
      </c>
      <c r="E103" s="26" t="str">
        <f t="shared" si="1"/>
        <v>Atividades criativas, artísticas e de entretenimento</v>
      </c>
      <c r="F103" s="26" t="str">
        <f>IF(COUNTIF('Climate mitigation'!$E$2:$E$102,'Climate adaptation'!E103)&gt;0,"Y","N")</f>
        <v>N</v>
      </c>
      <c r="G103" s="26" t="str">
        <f>IF(COUNTIF('Lista de projetos'!A:A,'Climate adaptation'!E103)&gt;0,"Y","N")</f>
        <v>Y</v>
      </c>
      <c r="H103" s="26" t="s">
        <v>80</v>
      </c>
      <c r="I103" s="26" t="s">
        <v>1202</v>
      </c>
      <c r="J103" s="26" t="s">
        <v>1203</v>
      </c>
      <c r="K103" s="26" t="s">
        <v>38</v>
      </c>
      <c r="L103" s="26" t="s">
        <v>38</v>
      </c>
      <c r="M103" s="26" t="s">
        <v>38</v>
      </c>
      <c r="N103" s="26" t="s">
        <v>38</v>
      </c>
      <c r="O103" s="26" t="s">
        <v>38</v>
      </c>
      <c r="Q103" s="26" t="s">
        <v>1204</v>
      </c>
    </row>
    <row r="104" spans="1:17">
      <c r="A104" s="26" t="s">
        <v>1205</v>
      </c>
      <c r="B104" s="26" t="s">
        <v>1199</v>
      </c>
      <c r="C104" s="26" t="s">
        <v>1206</v>
      </c>
      <c r="D104" s="26" t="s">
        <v>1207</v>
      </c>
      <c r="E104" s="26" t="str">
        <f t="shared" si="1"/>
        <v>Bibliotecas, arquivos, museus e atividades culturais</v>
      </c>
      <c r="F104" s="26" t="str">
        <f>IF(COUNTIF('Climate mitigation'!$E$2:$E$102,'Climate adaptation'!E104)&gt;0,"Y","N")</f>
        <v>N</v>
      </c>
      <c r="G104" s="26" t="str">
        <f>IF(COUNTIF('Lista de projetos'!A:A,'Climate adaptation'!E104)&gt;0,"Y","N")</f>
        <v>Y</v>
      </c>
      <c r="H104" s="26" t="s">
        <v>80</v>
      </c>
      <c r="I104" s="26" t="s">
        <v>1208</v>
      </c>
      <c r="J104" s="26" t="s">
        <v>1209</v>
      </c>
      <c r="K104" s="26" t="s">
        <v>38</v>
      </c>
      <c r="L104" s="26" t="s">
        <v>38</v>
      </c>
      <c r="M104" s="26" t="s">
        <v>38</v>
      </c>
      <c r="N104" s="26" t="s">
        <v>38</v>
      </c>
      <c r="O104" s="26" t="s">
        <v>38</v>
      </c>
      <c r="Q104" s="26" t="s">
        <v>1210</v>
      </c>
    </row>
    <row r="105" spans="1:17">
      <c r="A105" s="26" t="s">
        <v>1211</v>
      </c>
      <c r="B105" s="26" t="s">
        <v>1199</v>
      </c>
      <c r="C105" s="26" t="s">
        <v>1212</v>
      </c>
      <c r="D105" s="26" t="s">
        <v>1213</v>
      </c>
      <c r="E105" s="26" t="str">
        <f t="shared" si="1"/>
        <v>Produção de filmes, vídeos e programas de televisão, gravação de som e edição de música</v>
      </c>
      <c r="F105" s="26" t="str">
        <f>IF(COUNTIF('Climate mitigation'!$E$2:$E$102,'Climate adaptation'!E105)&gt;0,"Y","N")</f>
        <v>N</v>
      </c>
      <c r="G105" s="26" t="str">
        <f>IF(COUNTIF('Lista de projetos'!A:A,'Climate adaptation'!E105)&gt;0,"Y","N")</f>
        <v>Y</v>
      </c>
      <c r="H105" s="26" t="s">
        <v>80</v>
      </c>
      <c r="I105" s="26" t="s">
        <v>1214</v>
      </c>
      <c r="J105" s="26" t="s">
        <v>1215</v>
      </c>
      <c r="K105" s="26" t="s">
        <v>38</v>
      </c>
      <c r="L105" s="26" t="s">
        <v>38</v>
      </c>
      <c r="M105" s="26" t="s">
        <v>38</v>
      </c>
      <c r="N105" s="26" t="s">
        <v>38</v>
      </c>
      <c r="O105" s="26" t="s">
        <v>38</v>
      </c>
      <c r="Q105" s="26" t="s">
        <v>1216</v>
      </c>
    </row>
    <row r="106" spans="1:17">
      <c r="A106" s="26" t="s">
        <v>1217</v>
      </c>
      <c r="B106" s="26" t="s">
        <v>1218</v>
      </c>
      <c r="C106" s="26" t="s">
        <v>1219</v>
      </c>
      <c r="D106" s="26" t="s">
        <v>1220</v>
      </c>
      <c r="E106" s="26" t="str">
        <f t="shared" si="1"/>
        <v>Serviços de Emergência</v>
      </c>
      <c r="F106" s="26" t="str">
        <f>IF(COUNTIF('Climate mitigation'!$E$2:$E$102,'Climate adaptation'!E106)&gt;0,"Y","N")</f>
        <v>N</v>
      </c>
      <c r="G106" s="26" t="str">
        <f>IF(COUNTIF('Lista de projetos'!A:A,'Climate adaptation'!E106)&gt;0,"Y","N")</f>
        <v>Y</v>
      </c>
      <c r="H106" s="26" t="s">
        <v>80</v>
      </c>
      <c r="I106" s="26" t="s">
        <v>1221</v>
      </c>
      <c r="J106" s="26" t="s">
        <v>1222</v>
      </c>
      <c r="K106" s="26" t="s">
        <v>1223</v>
      </c>
      <c r="L106" s="26" t="s">
        <v>1224</v>
      </c>
      <c r="M106" s="26" t="s">
        <v>1225</v>
      </c>
      <c r="N106" s="26" t="s">
        <v>1226</v>
      </c>
      <c r="O106" s="26" t="s">
        <v>1227</v>
      </c>
      <c r="Q106" s="26" t="s">
        <v>1228</v>
      </c>
    </row>
    <row r="107" spans="1:17">
      <c r="A107" s="26" t="s">
        <v>1229</v>
      </c>
      <c r="B107" s="26" t="s">
        <v>1218</v>
      </c>
      <c r="C107" s="26" t="s">
        <v>1230</v>
      </c>
      <c r="D107" s="26" t="s">
        <v>1231</v>
      </c>
      <c r="E107" s="26" t="str">
        <f t="shared" si="1"/>
        <v>Infraestruturas de prevenção e proteção contra os riscos de inundação</v>
      </c>
      <c r="F107" s="26" t="str">
        <f>IF(COUNTIF('Climate mitigation'!$E$2:$E$102,'Climate adaptation'!E107)&gt;0,"Y","N")</f>
        <v>N</v>
      </c>
      <c r="G107" s="26" t="str">
        <f>IF(COUNTIF('Lista de projetos'!A:A,'Climate adaptation'!E107)&gt;0,"Y","N")</f>
        <v>Y</v>
      </c>
      <c r="H107" s="26" t="s">
        <v>80</v>
      </c>
      <c r="I107" s="26" t="s">
        <v>1232</v>
      </c>
      <c r="J107" s="26" t="s">
        <v>1233</v>
      </c>
      <c r="K107" s="26" t="s">
        <v>38</v>
      </c>
      <c r="L107" s="26" t="s">
        <v>1234</v>
      </c>
      <c r="M107" s="26" t="s">
        <v>1235</v>
      </c>
      <c r="N107" s="26" t="s">
        <v>1236</v>
      </c>
      <c r="O107" s="26" t="s">
        <v>1237</v>
      </c>
      <c r="Q107" s="26" t="s">
        <v>1238</v>
      </c>
    </row>
  </sheetData>
  <autoFilter ref="A1:Q107" xr:uid="{FF1BB9B9-758C-4DCD-B153-E824C86E70C5}"/>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
  <sheetViews>
    <sheetView showGridLines="0" topLeftCell="A15" workbookViewId="0">
      <selection activeCell="E20" sqref="E20"/>
    </sheetView>
  </sheetViews>
  <sheetFormatPr baseColWidth="10" defaultColWidth="8.83203125" defaultRowHeight="15"/>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D0DB0-55A5-4E2B-BDBB-A6F69F948209}">
  <sheetPr>
    <tabColor theme="0" tint="-0.249977111117893"/>
  </sheetPr>
  <dimension ref="A1:P7"/>
  <sheetViews>
    <sheetView showGridLines="0" workbookViewId="0">
      <selection activeCell="E1" sqref="E1"/>
    </sheetView>
  </sheetViews>
  <sheetFormatPr baseColWidth="10" defaultColWidth="8.83203125" defaultRowHeight="15"/>
  <cols>
    <col min="1" max="1" width="18.5" style="26" bestFit="1" customWidth="1"/>
    <col min="2" max="2" width="20" style="26" hidden="1" customWidth="1"/>
    <col min="3" max="3" width="16" style="26" hidden="1" customWidth="1"/>
    <col min="4" max="4" width="28" style="26" hidden="1" customWidth="1"/>
    <col min="5" max="7" width="28" style="26" customWidth="1"/>
    <col min="8" max="9" width="32" style="26" customWidth="1"/>
    <col min="10" max="14" width="24" style="26" customWidth="1"/>
    <col min="15" max="15" width="8.83203125" style="26"/>
    <col min="16" max="16" width="80" style="26" customWidth="1"/>
    <col min="17" max="16384" width="8.83203125" style="26"/>
  </cols>
  <sheetData>
    <row r="1" spans="1:16">
      <c r="A1" s="25" t="s">
        <v>16</v>
      </c>
      <c r="B1" s="25" t="s">
        <v>17</v>
      </c>
      <c r="C1" s="25" t="s">
        <v>18</v>
      </c>
      <c r="D1" s="25" t="s">
        <v>19</v>
      </c>
      <c r="E1" s="25" t="s">
        <v>3987</v>
      </c>
      <c r="F1" s="25" t="s">
        <v>4094</v>
      </c>
      <c r="G1" s="25" t="s">
        <v>20</v>
      </c>
      <c r="H1" s="25" t="s">
        <v>21</v>
      </c>
      <c r="I1" s="25" t="s">
        <v>22</v>
      </c>
      <c r="J1" s="25" t="s">
        <v>721</v>
      </c>
      <c r="K1" s="25" t="s">
        <v>23</v>
      </c>
      <c r="L1" s="25" t="s">
        <v>25</v>
      </c>
      <c r="M1" s="25" t="s">
        <v>26</v>
      </c>
      <c r="N1" s="25" t="s">
        <v>27</v>
      </c>
      <c r="O1" s="25" t="s">
        <v>28</v>
      </c>
      <c r="P1" s="25" t="s">
        <v>29</v>
      </c>
    </row>
    <row r="2" spans="1:16">
      <c r="A2" s="26" t="s">
        <v>1239</v>
      </c>
      <c r="B2" s="26" t="s">
        <v>77</v>
      </c>
      <c r="C2" s="26" t="s">
        <v>1240</v>
      </c>
      <c r="D2" s="26" t="s">
        <v>1241</v>
      </c>
      <c r="E2" s="26" t="str">
        <f t="shared" ref="E2:E7" si="0">_xlfn.TRANSLATE(D2,"en","pt-pt")</f>
        <v>Fabrico, instalação e serviços associados para tecnologias de controlo de fugas que permitam a redução e prevenção de fugas em sistemas de abastecimento de água</v>
      </c>
      <c r="F2" s="26" t="str">
        <f>IF(COUNTIF('Lista de projetos'!A:A,E2)&gt;0,"Y","N")</f>
        <v>Y</v>
      </c>
      <c r="G2" s="26" t="s">
        <v>80</v>
      </c>
      <c r="H2" s="26" t="s">
        <v>1242</v>
      </c>
      <c r="I2" s="26" t="s">
        <v>1243</v>
      </c>
      <c r="J2" s="26" t="s">
        <v>38</v>
      </c>
      <c r="K2" s="26" t="s">
        <v>36</v>
      </c>
      <c r="L2" s="26" t="s">
        <v>110</v>
      </c>
      <c r="M2" s="26" t="s">
        <v>84</v>
      </c>
      <c r="N2" s="26" t="s">
        <v>85</v>
      </c>
      <c r="P2" s="26" t="s">
        <v>1244</v>
      </c>
    </row>
    <row r="3" spans="1:16">
      <c r="A3" s="26" t="s">
        <v>996</v>
      </c>
      <c r="B3" s="26" t="s">
        <v>408</v>
      </c>
      <c r="C3" s="26" t="s">
        <v>1245</v>
      </c>
      <c r="D3" s="26" t="s">
        <v>1246</v>
      </c>
      <c r="E3" s="26" t="str">
        <f t="shared" si="0"/>
        <v>Abastecimento de água</v>
      </c>
      <c r="F3" s="26" t="str">
        <f>IF(COUNTIF('Lista de projetos'!A:A,E3)&gt;0,"Y","N")</f>
        <v>Y</v>
      </c>
      <c r="H3" s="26" t="s">
        <v>1247</v>
      </c>
      <c r="I3" s="26" t="s">
        <v>1248</v>
      </c>
      <c r="J3" s="26" t="s">
        <v>38</v>
      </c>
      <c r="K3" s="26" t="s">
        <v>36</v>
      </c>
      <c r="L3" s="26" t="s">
        <v>38</v>
      </c>
      <c r="M3" s="26" t="s">
        <v>38</v>
      </c>
      <c r="N3" s="26" t="s">
        <v>85</v>
      </c>
      <c r="P3" s="26" t="s">
        <v>1249</v>
      </c>
    </row>
    <row r="4" spans="1:16">
      <c r="A4" s="26" t="s">
        <v>1250</v>
      </c>
      <c r="B4" s="26" t="s">
        <v>408</v>
      </c>
      <c r="C4" s="26" t="s">
        <v>1251</v>
      </c>
      <c r="D4" s="26" t="s">
        <v>1252</v>
      </c>
      <c r="E4" s="26" t="str">
        <f t="shared" si="0"/>
        <v>Tratamento de Águas Residuais Urbanas</v>
      </c>
      <c r="F4" s="26" t="str">
        <f>IF(COUNTIF('Lista de projetos'!A:A,E4)&gt;0,"Y","N")</f>
        <v>Y</v>
      </c>
      <c r="H4" s="26" t="s">
        <v>1253</v>
      </c>
      <c r="I4" s="26" t="s">
        <v>1254</v>
      </c>
      <c r="J4" s="26" t="s">
        <v>1255</v>
      </c>
      <c r="K4" s="26" t="s">
        <v>36</v>
      </c>
      <c r="L4" s="26" t="s">
        <v>38</v>
      </c>
      <c r="M4" s="26" t="s">
        <v>1256</v>
      </c>
      <c r="N4" s="26" t="s">
        <v>85</v>
      </c>
      <c r="P4" s="26" t="s">
        <v>1257</v>
      </c>
    </row>
    <row r="5" spans="1:16">
      <c r="A5" s="26" t="s">
        <v>1258</v>
      </c>
      <c r="B5" s="26" t="s">
        <v>408</v>
      </c>
      <c r="C5" s="26" t="s">
        <v>1259</v>
      </c>
      <c r="D5" s="26" t="s">
        <v>1260</v>
      </c>
      <c r="E5" s="26" t="str">
        <f t="shared" si="0"/>
        <v>Sistemas sustentáveis de drenagem urbana (SUDS)</v>
      </c>
      <c r="F5" s="26" t="str">
        <f>IF(COUNTIF('Lista de projetos'!A:A,E5)&gt;0,"Y","N")</f>
        <v>Y</v>
      </c>
      <c r="H5" s="26" t="s">
        <v>1261</v>
      </c>
      <c r="I5" s="26" t="s">
        <v>1262</v>
      </c>
      <c r="J5" s="26" t="s">
        <v>38</v>
      </c>
      <c r="K5" s="26" t="s">
        <v>36</v>
      </c>
      <c r="L5" s="26" t="s">
        <v>38</v>
      </c>
      <c r="M5" s="26" t="s">
        <v>1263</v>
      </c>
      <c r="N5" s="26" t="s">
        <v>1264</v>
      </c>
      <c r="P5" s="26" t="s">
        <v>1265</v>
      </c>
    </row>
    <row r="6" spans="1:16">
      <c r="A6" s="26" t="s">
        <v>1229</v>
      </c>
      <c r="B6" s="26" t="s">
        <v>1218</v>
      </c>
      <c r="C6" s="26" t="s">
        <v>1266</v>
      </c>
      <c r="D6" s="26" t="s">
        <v>1267</v>
      </c>
      <c r="E6" s="26" t="str">
        <f t="shared" si="0"/>
        <v>Soluções baseadas na natureza para a prevenção e proteção dos riscos de inundações e secas</v>
      </c>
      <c r="F6" s="26" t="str">
        <f>IF(COUNTIF('Lista de projetos'!A:A,E6)&gt;0,"Y","N")</f>
        <v>Y</v>
      </c>
      <c r="H6" s="26" t="s">
        <v>1268</v>
      </c>
      <c r="I6" s="26" t="s">
        <v>1269</v>
      </c>
      <c r="J6" s="26" t="s">
        <v>1270</v>
      </c>
      <c r="K6" s="26" t="s">
        <v>36</v>
      </c>
      <c r="L6" s="26" t="s">
        <v>1271</v>
      </c>
      <c r="M6" s="26" t="s">
        <v>1272</v>
      </c>
      <c r="N6" s="26" t="s">
        <v>1273</v>
      </c>
      <c r="P6" s="26" t="s">
        <v>1274</v>
      </c>
    </row>
    <row r="7" spans="1:16">
      <c r="A7" s="26" t="s">
        <v>1275</v>
      </c>
      <c r="B7" s="26" t="s">
        <v>684</v>
      </c>
      <c r="C7" s="26" t="s">
        <v>1276</v>
      </c>
      <c r="D7" s="26" t="s">
        <v>1277</v>
      </c>
      <c r="E7" s="26" t="str">
        <f t="shared" si="0"/>
        <v>Fornecimento de soluções baseadas em dados de TI/OT para redução de fugas</v>
      </c>
      <c r="F7" s="26" t="str">
        <f>IF(COUNTIF('Lista de projetos'!A:A,E7)&gt;0,"Y","N")</f>
        <v>Y</v>
      </c>
      <c r="G7" s="26" t="s">
        <v>80</v>
      </c>
      <c r="H7" s="26" t="s">
        <v>1278</v>
      </c>
      <c r="I7" s="26" t="s">
        <v>1279</v>
      </c>
      <c r="J7" s="26" t="s">
        <v>38</v>
      </c>
      <c r="K7" s="26" t="s">
        <v>36</v>
      </c>
      <c r="L7" s="26" t="s">
        <v>1280</v>
      </c>
      <c r="M7" s="26" t="s">
        <v>1281</v>
      </c>
      <c r="N7" s="26" t="s">
        <v>38</v>
      </c>
      <c r="P7" s="26" t="s">
        <v>1282</v>
      </c>
    </row>
  </sheetData>
  <autoFilter ref="A1:P7" xr:uid="{CC6D0DB0-55A5-4E2B-BDBB-A6F69F948209}"/>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C4064-7CF2-4AAC-BC3F-E608E5D07E05}">
  <sheetPr>
    <tabColor theme="0" tint="-0.249977111117893"/>
  </sheetPr>
  <dimension ref="A1:P22"/>
  <sheetViews>
    <sheetView showGridLines="0" workbookViewId="0"/>
  </sheetViews>
  <sheetFormatPr baseColWidth="10" defaultColWidth="8.83203125" defaultRowHeight="15"/>
  <cols>
    <col min="1" max="1" width="82.6640625" style="26" customWidth="1"/>
    <col min="2" max="2" width="52.1640625" style="26" hidden="1" customWidth="1"/>
    <col min="3" max="3" width="16" style="26" hidden="1" customWidth="1"/>
    <col min="4" max="4" width="28" style="26" hidden="1" customWidth="1"/>
    <col min="5" max="5" width="89.1640625" style="26" bestFit="1" customWidth="1"/>
    <col min="6" max="7" width="28" style="26" customWidth="1"/>
    <col min="8" max="9" width="32" style="26" customWidth="1"/>
    <col min="10" max="14" width="24" style="26" customWidth="1"/>
    <col min="15" max="15" width="8.83203125" style="26"/>
    <col min="16" max="16" width="80" style="26" customWidth="1"/>
    <col min="17" max="16384" width="8.83203125" style="26"/>
  </cols>
  <sheetData>
    <row r="1" spans="1:16">
      <c r="A1" s="25" t="s">
        <v>16</v>
      </c>
      <c r="B1" s="25" t="s">
        <v>17</v>
      </c>
      <c r="C1" s="25" t="s">
        <v>18</v>
      </c>
      <c r="D1" s="25" t="s">
        <v>19</v>
      </c>
      <c r="E1" s="25" t="s">
        <v>3987</v>
      </c>
      <c r="F1" s="25" t="s">
        <v>4094</v>
      </c>
      <c r="G1" s="25" t="s">
        <v>20</v>
      </c>
      <c r="H1" s="25" t="s">
        <v>21</v>
      </c>
      <c r="I1" s="25" t="s">
        <v>22</v>
      </c>
      <c r="J1" s="25" t="s">
        <v>721</v>
      </c>
      <c r="K1" s="25" t="s">
        <v>23</v>
      </c>
      <c r="L1" s="25" t="s">
        <v>24</v>
      </c>
      <c r="M1" s="25" t="s">
        <v>26</v>
      </c>
      <c r="N1" s="25" t="s">
        <v>27</v>
      </c>
      <c r="O1" s="25" t="s">
        <v>28</v>
      </c>
      <c r="P1" s="25" t="s">
        <v>29</v>
      </c>
    </row>
    <row r="2" spans="1:16">
      <c r="A2" s="26" t="s">
        <v>1283</v>
      </c>
      <c r="B2" s="26" t="s">
        <v>77</v>
      </c>
      <c r="C2" s="26" t="s">
        <v>1284</v>
      </c>
      <c r="D2" s="26" t="s">
        <v>1285</v>
      </c>
      <c r="E2" s="26" t="str">
        <f t="shared" ref="E2:E22" si="0">_xlfn.TRANSLATE(D2,"en","pt-pt")</f>
        <v>Fabricação de embalagens de plástico</v>
      </c>
      <c r="F2" s="26" t="str">
        <f>IF(COUNTIF('Lista de projetos'!A:A,E2)&gt;0,"Y","N")</f>
        <v>Y</v>
      </c>
      <c r="H2" s="26" t="s">
        <v>1286</v>
      </c>
      <c r="I2" s="26" t="s">
        <v>1287</v>
      </c>
      <c r="J2" s="26" t="s">
        <v>1288</v>
      </c>
      <c r="K2" s="26" t="s">
        <v>1289</v>
      </c>
      <c r="L2" s="26" t="s">
        <v>1290</v>
      </c>
      <c r="M2" s="26" t="s">
        <v>1291</v>
      </c>
      <c r="N2" s="26" t="s">
        <v>1292</v>
      </c>
      <c r="P2" s="26" t="s">
        <v>1293</v>
      </c>
    </row>
    <row r="3" spans="1:16">
      <c r="A3" s="26" t="s">
        <v>1294</v>
      </c>
      <c r="B3" s="26" t="s">
        <v>77</v>
      </c>
      <c r="C3" s="26" t="s">
        <v>1295</v>
      </c>
      <c r="D3" s="26" t="s">
        <v>1296</v>
      </c>
      <c r="E3" s="26" t="str">
        <f t="shared" si="0"/>
        <v>Fabricação de equipamentos elétricos e eletrónicos</v>
      </c>
      <c r="F3" s="26" t="str">
        <f>IF(COUNTIF('Lista de projetos'!A:A,E3)&gt;0,"Y","N")</f>
        <v>Y</v>
      </c>
      <c r="H3" s="26" t="s">
        <v>1297</v>
      </c>
      <c r="I3" s="26" t="s">
        <v>1298</v>
      </c>
      <c r="J3" s="26" t="s">
        <v>1299</v>
      </c>
      <c r="K3" s="26" t="s">
        <v>36</v>
      </c>
      <c r="L3" s="26" t="s">
        <v>71</v>
      </c>
      <c r="M3" s="26" t="s">
        <v>1300</v>
      </c>
      <c r="N3" s="26" t="s">
        <v>85</v>
      </c>
      <c r="P3" s="26" t="s">
        <v>1301</v>
      </c>
    </row>
    <row r="4" spans="1:16">
      <c r="A4" s="26" t="s">
        <v>1302</v>
      </c>
      <c r="B4" s="26" t="s">
        <v>408</v>
      </c>
      <c r="C4" s="26" t="s">
        <v>1303</v>
      </c>
      <c r="D4" s="26" t="s">
        <v>1304</v>
      </c>
      <c r="E4" s="26" t="str">
        <f t="shared" si="0"/>
        <v>Recuperação de fósforo das águas residuais</v>
      </c>
      <c r="F4" s="26" t="str">
        <f>IF(COUNTIF('Lista de projetos'!A:A,E4)&gt;0,"Y","N")</f>
        <v>Y</v>
      </c>
      <c r="H4" s="26" t="s">
        <v>1305</v>
      </c>
      <c r="I4" s="26" t="s">
        <v>1306</v>
      </c>
      <c r="J4" s="26" t="s">
        <v>38</v>
      </c>
      <c r="K4" s="26" t="s">
        <v>36</v>
      </c>
      <c r="L4" s="26" t="s">
        <v>71</v>
      </c>
      <c r="M4" s="26" t="s">
        <v>1307</v>
      </c>
      <c r="N4" s="26" t="s">
        <v>85</v>
      </c>
      <c r="P4" s="26" t="s">
        <v>1308</v>
      </c>
    </row>
    <row r="5" spans="1:16">
      <c r="A5" s="26" t="s">
        <v>1250</v>
      </c>
      <c r="B5" s="26" t="s">
        <v>408</v>
      </c>
      <c r="C5" s="26" t="s">
        <v>1309</v>
      </c>
      <c r="D5" s="26" t="s">
        <v>1310</v>
      </c>
      <c r="E5" s="26" t="str">
        <f t="shared" si="0"/>
        <v>Produção de recursos hídricos alternativos para fins que não o consumo humano</v>
      </c>
      <c r="F5" s="26" t="str">
        <f>IF(COUNTIF('Lista de projetos'!A:A,E5)&gt;0,"Y","N")</f>
        <v>Y</v>
      </c>
      <c r="H5" s="26" t="s">
        <v>1311</v>
      </c>
      <c r="I5" s="26" t="s">
        <v>1312</v>
      </c>
      <c r="J5" s="26" t="s">
        <v>1313</v>
      </c>
      <c r="K5" s="26" t="s">
        <v>36</v>
      </c>
      <c r="L5" s="26" t="s">
        <v>71</v>
      </c>
      <c r="M5" s="26" t="s">
        <v>1314</v>
      </c>
      <c r="N5" s="26" t="s">
        <v>85</v>
      </c>
      <c r="P5" s="26" t="s">
        <v>1315</v>
      </c>
    </row>
    <row r="6" spans="1:16">
      <c r="A6" s="26" t="s">
        <v>1316</v>
      </c>
      <c r="B6" s="26" t="s">
        <v>408</v>
      </c>
      <c r="C6" s="26" t="s">
        <v>1317</v>
      </c>
      <c r="D6" s="26" t="s">
        <v>1318</v>
      </c>
      <c r="E6" s="26" t="str">
        <f t="shared" si="0"/>
        <v>Recolha e transporte de resíduos não perigosos e perigosos</v>
      </c>
      <c r="F6" s="26" t="str">
        <f>IF(COUNTIF('Lista de projetos'!A:A,E6)&gt;0,"Y","N")</f>
        <v>Y</v>
      </c>
      <c r="H6" s="26" t="s">
        <v>1319</v>
      </c>
      <c r="I6" s="26" t="s">
        <v>1320</v>
      </c>
      <c r="J6" s="26" t="s">
        <v>38</v>
      </c>
      <c r="K6" s="26" t="s">
        <v>36</v>
      </c>
      <c r="L6" s="26" t="s">
        <v>71</v>
      </c>
      <c r="M6" s="26" t="s">
        <v>1321</v>
      </c>
      <c r="N6" s="26" t="s">
        <v>38</v>
      </c>
      <c r="P6" s="26" t="s">
        <v>1322</v>
      </c>
    </row>
    <row r="7" spans="1:16">
      <c r="A7" s="26" t="s">
        <v>1323</v>
      </c>
      <c r="B7" s="26" t="s">
        <v>408</v>
      </c>
      <c r="C7" s="26" t="s">
        <v>1324</v>
      </c>
      <c r="D7" s="26" t="s">
        <v>1325</v>
      </c>
      <c r="E7" s="26" t="str">
        <f t="shared" si="0"/>
        <v>Tratamento de resíduos perigosos</v>
      </c>
      <c r="F7" s="26" t="str">
        <f>IF(COUNTIF('Lista de projetos'!A:A,E7)&gt;0,"Y","N")</f>
        <v>Y</v>
      </c>
      <c r="H7" s="26" t="s">
        <v>1326</v>
      </c>
      <c r="I7" s="26" t="s">
        <v>1327</v>
      </c>
      <c r="J7" s="26" t="s">
        <v>1328</v>
      </c>
      <c r="K7" s="26" t="s">
        <v>36</v>
      </c>
      <c r="L7" s="26" t="s">
        <v>1329</v>
      </c>
      <c r="M7" s="26" t="s">
        <v>1330</v>
      </c>
      <c r="N7" s="26" t="s">
        <v>85</v>
      </c>
      <c r="P7" s="26" t="s">
        <v>1331</v>
      </c>
    </row>
    <row r="8" spans="1:16">
      <c r="A8" s="26" t="s">
        <v>1332</v>
      </c>
      <c r="B8" s="26" t="s">
        <v>408</v>
      </c>
      <c r="C8" s="26" t="s">
        <v>1333</v>
      </c>
      <c r="D8" s="26" t="s">
        <v>1334</v>
      </c>
      <c r="E8" s="26" t="str">
        <f t="shared" si="0"/>
        <v>Valorização de bio-resíduos por digestão anaeróbia ou compostagem</v>
      </c>
      <c r="F8" s="26" t="str">
        <f>IF(COUNTIF('Lista de projetos'!A:A,E8)&gt;0,"Y","N")</f>
        <v>Y</v>
      </c>
      <c r="H8" s="26" t="s">
        <v>1335</v>
      </c>
      <c r="I8" s="26" t="s">
        <v>1336</v>
      </c>
      <c r="J8" s="26" t="s">
        <v>1337</v>
      </c>
      <c r="K8" s="26" t="s">
        <v>36</v>
      </c>
      <c r="L8" s="26" t="s">
        <v>71</v>
      </c>
      <c r="M8" s="26" t="s">
        <v>1338</v>
      </c>
      <c r="N8" s="26" t="s">
        <v>85</v>
      </c>
      <c r="P8" s="26" t="s">
        <v>1339</v>
      </c>
    </row>
    <row r="9" spans="1:16">
      <c r="A9" s="26" t="s">
        <v>1340</v>
      </c>
      <c r="B9" s="26" t="s">
        <v>408</v>
      </c>
      <c r="C9" s="26" t="s">
        <v>1341</v>
      </c>
      <c r="D9" s="26" t="s">
        <v>1342</v>
      </c>
      <c r="E9" s="26" t="str">
        <f t="shared" si="0"/>
        <v>Despoluição e desmantelamento de produtos em fim de vida</v>
      </c>
      <c r="F9" s="26" t="str">
        <f>IF(COUNTIF('Lista de projetos'!A:A,E9)&gt;0,"Y","N")</f>
        <v>Y</v>
      </c>
      <c r="H9" s="26" t="s">
        <v>1343</v>
      </c>
      <c r="I9" s="26" t="s">
        <v>1344</v>
      </c>
      <c r="J9" s="26" t="s">
        <v>38</v>
      </c>
      <c r="K9" s="26" t="s">
        <v>36</v>
      </c>
      <c r="L9" s="26" t="s">
        <v>71</v>
      </c>
      <c r="M9" s="26" t="s">
        <v>1345</v>
      </c>
      <c r="N9" s="26" t="s">
        <v>85</v>
      </c>
      <c r="P9" s="26" t="s">
        <v>1346</v>
      </c>
    </row>
    <row r="10" spans="1:16">
      <c r="A10" s="26" t="s">
        <v>1347</v>
      </c>
      <c r="B10" s="26" t="s">
        <v>408</v>
      </c>
      <c r="C10" s="26" t="s">
        <v>1348</v>
      </c>
      <c r="D10" s="26" t="s">
        <v>1349</v>
      </c>
      <c r="E10" s="26" t="str">
        <f t="shared" si="0"/>
        <v>Triagem e valorização de resíduos não perigosos</v>
      </c>
      <c r="F10" s="26" t="str">
        <f>IF(COUNTIF('Lista de projetos'!A:A,E10)&gt;0,"Y","N")</f>
        <v>Y</v>
      </c>
      <c r="H10" s="26" t="s">
        <v>1350</v>
      </c>
      <c r="I10" s="26" t="s">
        <v>1351</v>
      </c>
      <c r="J10" s="26" t="s">
        <v>38</v>
      </c>
      <c r="K10" s="26" t="s">
        <v>36</v>
      </c>
      <c r="L10" s="26" t="s">
        <v>71</v>
      </c>
      <c r="M10" s="26" t="s">
        <v>1352</v>
      </c>
      <c r="N10" s="26" t="s">
        <v>85</v>
      </c>
      <c r="P10" s="26" t="s">
        <v>1353</v>
      </c>
    </row>
    <row r="11" spans="1:16">
      <c r="A11" s="26" t="s">
        <v>637</v>
      </c>
      <c r="B11" s="26" t="s">
        <v>638</v>
      </c>
      <c r="C11" s="26" t="s">
        <v>1354</v>
      </c>
      <c r="D11" s="26" t="s">
        <v>640</v>
      </c>
      <c r="E11" s="26" t="str">
        <f t="shared" si="0"/>
        <v>Construção de novos edifícios</v>
      </c>
      <c r="F11" s="26" t="str">
        <f>IF(COUNTIF('Lista de projetos'!A:A,E11)&gt;0,"Y","N")</f>
        <v>Y</v>
      </c>
      <c r="H11" s="26" t="s">
        <v>641</v>
      </c>
      <c r="I11" s="26" t="s">
        <v>1355</v>
      </c>
      <c r="J11" s="26" t="s">
        <v>1356</v>
      </c>
      <c r="K11" s="26" t="s">
        <v>36</v>
      </c>
      <c r="L11" s="26" t="s">
        <v>1357</v>
      </c>
      <c r="M11" s="26" t="s">
        <v>1358</v>
      </c>
      <c r="N11" s="26" t="s">
        <v>1359</v>
      </c>
      <c r="P11" s="26" t="s">
        <v>1360</v>
      </c>
    </row>
    <row r="12" spans="1:16">
      <c r="A12" s="26" t="s">
        <v>648</v>
      </c>
      <c r="B12" s="26" t="s">
        <v>638</v>
      </c>
      <c r="C12" s="26" t="s">
        <v>1361</v>
      </c>
      <c r="D12" s="26" t="s">
        <v>650</v>
      </c>
      <c r="E12" s="26" t="str">
        <f t="shared" si="0"/>
        <v>Renovação de edifícios existentes</v>
      </c>
      <c r="F12" s="26" t="str">
        <f>IF(COUNTIF('Lista de projetos'!A:A,E12)&gt;0,"Y","N")</f>
        <v>Y</v>
      </c>
      <c r="H12" s="26" t="s">
        <v>651</v>
      </c>
      <c r="I12" s="26" t="s">
        <v>1362</v>
      </c>
      <c r="J12" s="26" t="s">
        <v>1107</v>
      </c>
      <c r="K12" s="26" t="s">
        <v>36</v>
      </c>
      <c r="L12" s="26" t="s">
        <v>1363</v>
      </c>
      <c r="M12" s="26" t="s">
        <v>1364</v>
      </c>
      <c r="N12" s="26" t="s">
        <v>38</v>
      </c>
      <c r="P12" s="26" t="s">
        <v>1365</v>
      </c>
    </row>
    <row r="13" spans="1:16">
      <c r="A13" s="26" t="s">
        <v>1366</v>
      </c>
      <c r="B13" s="26" t="s">
        <v>638</v>
      </c>
      <c r="C13" s="26" t="s">
        <v>1367</v>
      </c>
      <c r="D13" s="26" t="s">
        <v>1368</v>
      </c>
      <c r="E13" s="26" t="str">
        <f t="shared" si="0"/>
        <v>Demolição e destruição de edifícios e outras estruturas</v>
      </c>
      <c r="F13" s="26" t="str">
        <f>IF(COUNTIF('Lista de projetos'!A:A,E13)&gt;0,"Y","N")</f>
        <v>Y</v>
      </c>
      <c r="H13" s="26" t="s">
        <v>1369</v>
      </c>
      <c r="I13" s="26" t="s">
        <v>1370</v>
      </c>
      <c r="J13" s="26" t="s">
        <v>1371</v>
      </c>
      <c r="K13" s="26" t="s">
        <v>36</v>
      </c>
      <c r="L13" s="26" t="s">
        <v>71</v>
      </c>
      <c r="M13" s="26" t="s">
        <v>1372</v>
      </c>
      <c r="N13" s="26" t="s">
        <v>85</v>
      </c>
      <c r="P13" s="26" t="s">
        <v>1373</v>
      </c>
    </row>
    <row r="14" spans="1:16">
      <c r="A14" s="26" t="s">
        <v>1374</v>
      </c>
      <c r="B14" s="26" t="s">
        <v>638</v>
      </c>
      <c r="C14" s="26" t="s">
        <v>1375</v>
      </c>
      <c r="D14" s="26" t="s">
        <v>1376</v>
      </c>
      <c r="E14" s="26" t="str">
        <f t="shared" si="0"/>
        <v>Manutenção de estradas e autoestradas</v>
      </c>
      <c r="F14" s="26" t="str">
        <f>IF(COUNTIF('Lista de projetos'!A:A,E14)&gt;0,"Y","N")</f>
        <v>Y</v>
      </c>
      <c r="H14" s="26" t="s">
        <v>1377</v>
      </c>
      <c r="I14" s="26" t="s">
        <v>1378</v>
      </c>
      <c r="J14" s="26" t="s">
        <v>1379</v>
      </c>
      <c r="K14" s="26" t="s">
        <v>36</v>
      </c>
      <c r="L14" s="26" t="s">
        <v>71</v>
      </c>
      <c r="M14" s="26" t="s">
        <v>1380</v>
      </c>
      <c r="N14" s="26" t="s">
        <v>85</v>
      </c>
      <c r="P14" s="26" t="s">
        <v>1381</v>
      </c>
    </row>
    <row r="15" spans="1:16">
      <c r="A15" s="26" t="s">
        <v>1382</v>
      </c>
      <c r="B15" s="26" t="s">
        <v>638</v>
      </c>
      <c r="C15" s="26" t="s">
        <v>1383</v>
      </c>
      <c r="D15" s="26" t="s">
        <v>1384</v>
      </c>
      <c r="E15" s="26" t="str">
        <f t="shared" si="0"/>
        <v>Utilização do betão na engenharia civil</v>
      </c>
      <c r="F15" s="26" t="str">
        <f>IF(COUNTIF('Lista de projetos'!A:A,E15)&gt;0,"Y","N")</f>
        <v>Y</v>
      </c>
      <c r="H15" s="26" t="s">
        <v>1385</v>
      </c>
      <c r="I15" s="26" t="s">
        <v>1386</v>
      </c>
      <c r="J15" s="26" t="s">
        <v>1387</v>
      </c>
      <c r="K15" s="26" t="s">
        <v>36</v>
      </c>
      <c r="L15" s="26" t="s">
        <v>71</v>
      </c>
      <c r="M15" s="26" t="s">
        <v>1388</v>
      </c>
      <c r="N15" s="26" t="s">
        <v>1389</v>
      </c>
      <c r="P15" s="26" t="s">
        <v>1390</v>
      </c>
    </row>
    <row r="16" spans="1:16">
      <c r="A16" s="26" t="s">
        <v>1391</v>
      </c>
      <c r="B16" s="26" t="s">
        <v>684</v>
      </c>
      <c r="C16" s="26" t="s">
        <v>1392</v>
      </c>
      <c r="D16" s="26" t="s">
        <v>1393</v>
      </c>
      <c r="E16" s="26" t="str">
        <f t="shared" si="0"/>
        <v>Fornecimento de soluções baseadas em dados de TI/OT</v>
      </c>
      <c r="F16" s="26" t="str">
        <f>IF(COUNTIF('Lista de projetos'!A:A,E16)&gt;0,"Y","N")</f>
        <v>Y</v>
      </c>
      <c r="G16" s="26" t="s">
        <v>80</v>
      </c>
      <c r="H16" s="26" t="s">
        <v>1394</v>
      </c>
      <c r="I16" s="26" t="s">
        <v>1395</v>
      </c>
      <c r="J16" s="26" t="s">
        <v>38</v>
      </c>
      <c r="K16" s="26" t="s">
        <v>36</v>
      </c>
      <c r="L16" s="26" t="s">
        <v>71</v>
      </c>
      <c r="M16" s="26" t="s">
        <v>1396</v>
      </c>
      <c r="N16" s="26" t="s">
        <v>38</v>
      </c>
      <c r="P16" s="26" t="s">
        <v>1397</v>
      </c>
    </row>
    <row r="17" spans="1:16">
      <c r="B17" s="26" t="s">
        <v>1398</v>
      </c>
      <c r="C17" s="26" t="s">
        <v>1399</v>
      </c>
      <c r="D17" s="26" t="s">
        <v>1400</v>
      </c>
      <c r="E17" s="26" t="str">
        <f t="shared" si="0"/>
        <v>Reparação, renovação e remanufatura</v>
      </c>
      <c r="F17" s="26" t="str">
        <f>IF(COUNTIF('Lista de projetos'!A:A,E17)&gt;0,"Y","N")</f>
        <v>Y</v>
      </c>
      <c r="H17" s="26" t="s">
        <v>1401</v>
      </c>
      <c r="I17" s="26" t="s">
        <v>1402</v>
      </c>
      <c r="J17" s="26" t="s">
        <v>1403</v>
      </c>
      <c r="K17" s="26" t="s">
        <v>36</v>
      </c>
      <c r="L17" s="26" t="s">
        <v>71</v>
      </c>
      <c r="M17" s="26" t="s">
        <v>1404</v>
      </c>
      <c r="N17" s="26" t="s">
        <v>38</v>
      </c>
      <c r="P17" s="26" t="s">
        <v>1405</v>
      </c>
    </row>
    <row r="18" spans="1:16">
      <c r="A18" s="26" t="s">
        <v>1406</v>
      </c>
      <c r="B18" s="26" t="s">
        <v>1398</v>
      </c>
      <c r="C18" s="26" t="s">
        <v>1407</v>
      </c>
      <c r="D18" s="26" t="s">
        <v>1408</v>
      </c>
      <c r="E18" s="26" t="str">
        <f t="shared" si="0"/>
        <v>Venda de peças sobressalentes</v>
      </c>
      <c r="F18" s="26" t="str">
        <f>IF(COUNTIF('Lista de projetos'!A:A,E18)&gt;0,"Y","N")</f>
        <v>Y</v>
      </c>
      <c r="H18" s="26" t="s">
        <v>1409</v>
      </c>
      <c r="I18" s="26" t="s">
        <v>1410</v>
      </c>
      <c r="J18" s="26" t="s">
        <v>1411</v>
      </c>
      <c r="K18" s="26" t="s">
        <v>36</v>
      </c>
      <c r="L18" s="26" t="s">
        <v>71</v>
      </c>
      <c r="M18" s="26" t="s">
        <v>1412</v>
      </c>
      <c r="N18" s="26" t="s">
        <v>38</v>
      </c>
      <c r="P18" s="26" t="s">
        <v>1413</v>
      </c>
    </row>
    <row r="19" spans="1:16">
      <c r="B19" s="26" t="s">
        <v>1398</v>
      </c>
      <c r="C19" s="26" t="s">
        <v>1414</v>
      </c>
      <c r="D19" s="26" t="s">
        <v>1415</v>
      </c>
      <c r="E19" s="26" t="str">
        <f t="shared" si="0"/>
        <v>Preparação para a reutilização de produtos em fim de vida e componentes de produtos</v>
      </c>
      <c r="F19" s="26" t="str">
        <f>IF(COUNTIF('Lista de projetos'!A:A,E19)&gt;0,"Y","N")</f>
        <v>Y</v>
      </c>
      <c r="H19" s="26" t="s">
        <v>1416</v>
      </c>
      <c r="I19" s="26" t="s">
        <v>1417</v>
      </c>
      <c r="J19" s="26" t="s">
        <v>1403</v>
      </c>
      <c r="K19" s="26" t="s">
        <v>36</v>
      </c>
      <c r="L19" s="26" t="s">
        <v>71</v>
      </c>
      <c r="M19" s="26" t="s">
        <v>1418</v>
      </c>
      <c r="N19" s="26" t="s">
        <v>38</v>
      </c>
      <c r="P19" s="26" t="s">
        <v>1419</v>
      </c>
    </row>
    <row r="20" spans="1:16">
      <c r="A20" s="26" t="s">
        <v>1420</v>
      </c>
      <c r="B20" s="26" t="s">
        <v>1398</v>
      </c>
      <c r="C20" s="26" t="s">
        <v>1421</v>
      </c>
      <c r="D20" s="26" t="s">
        <v>1422</v>
      </c>
      <c r="E20" s="26" t="str">
        <f t="shared" si="0"/>
        <v>Venda de bens em segunda mão</v>
      </c>
      <c r="F20" s="26" t="str">
        <f>IF(COUNTIF('Lista de projetos'!A:A,E20)&gt;0,"Y","N")</f>
        <v>Y</v>
      </c>
      <c r="H20" s="26" t="s">
        <v>1423</v>
      </c>
      <c r="I20" s="26" t="s">
        <v>1424</v>
      </c>
      <c r="J20" s="26" t="s">
        <v>1425</v>
      </c>
      <c r="K20" s="26" t="s">
        <v>36</v>
      </c>
      <c r="L20" s="26" t="s">
        <v>71</v>
      </c>
      <c r="M20" s="26" t="s">
        <v>1426</v>
      </c>
      <c r="N20" s="26" t="s">
        <v>38</v>
      </c>
      <c r="P20" s="26" t="s">
        <v>1427</v>
      </c>
    </row>
    <row r="21" spans="1:16">
      <c r="A21" s="26" t="s">
        <v>1428</v>
      </c>
      <c r="B21" s="26" t="s">
        <v>1398</v>
      </c>
      <c r="C21" s="26" t="s">
        <v>1429</v>
      </c>
      <c r="D21" s="26" t="s">
        <v>1430</v>
      </c>
      <c r="E21" s="26" t="str">
        <f t="shared" si="0"/>
        <v>Produto como serviço e outros modelos circulares de utilização e de serviço orientados para os resultados</v>
      </c>
      <c r="F21" s="26" t="str">
        <f>IF(COUNTIF('Lista de projetos'!A:A,E21)&gt;0,"Y","N")</f>
        <v>Y</v>
      </c>
      <c r="H21" s="26" t="s">
        <v>1431</v>
      </c>
      <c r="I21" s="26" t="s">
        <v>1432</v>
      </c>
      <c r="J21" s="26" t="s">
        <v>1433</v>
      </c>
      <c r="K21" s="26" t="s">
        <v>36</v>
      </c>
      <c r="L21" s="26" t="s">
        <v>71</v>
      </c>
      <c r="M21" s="26" t="s">
        <v>84</v>
      </c>
      <c r="N21" s="26" t="s">
        <v>38</v>
      </c>
      <c r="P21" s="26" t="s">
        <v>1434</v>
      </c>
    </row>
    <row r="22" spans="1:16">
      <c r="A22" s="26" t="s">
        <v>1435</v>
      </c>
      <c r="B22" s="26" t="s">
        <v>1398</v>
      </c>
      <c r="C22" s="26" t="s">
        <v>1436</v>
      </c>
      <c r="D22" s="26" t="s">
        <v>1437</v>
      </c>
      <c r="E22" s="26" t="str">
        <f t="shared" si="0"/>
        <v>Mercado para o comércio de bens em segunda mão para reutilização</v>
      </c>
      <c r="F22" s="26" t="str">
        <f>IF(COUNTIF('Lista de projetos'!A:A,E22)&gt;0,"Y","N")</f>
        <v>Y</v>
      </c>
      <c r="G22" s="26" t="s">
        <v>80</v>
      </c>
      <c r="H22" s="26" t="s">
        <v>1438</v>
      </c>
      <c r="I22" s="26" t="s">
        <v>1439</v>
      </c>
      <c r="J22" s="26" t="s">
        <v>1440</v>
      </c>
      <c r="K22" s="26" t="s">
        <v>36</v>
      </c>
      <c r="L22" s="26" t="s">
        <v>71</v>
      </c>
      <c r="M22" s="26" t="s">
        <v>84</v>
      </c>
      <c r="N22" s="26" t="s">
        <v>38</v>
      </c>
      <c r="P22" s="26" t="s">
        <v>1441</v>
      </c>
    </row>
  </sheetData>
  <autoFilter ref="A1:P22" xr:uid="{6C0C4064-7CF2-4AAC-BC3F-E608E5D07E05}"/>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53907-9E44-49DC-82AF-09C9021138BF}">
  <sheetPr>
    <tabColor theme="0" tint="-0.249977111117893"/>
  </sheetPr>
  <dimension ref="A1:P7"/>
  <sheetViews>
    <sheetView showGridLines="0" workbookViewId="0"/>
  </sheetViews>
  <sheetFormatPr baseColWidth="10" defaultColWidth="8.83203125" defaultRowHeight="15"/>
  <cols>
    <col min="1" max="1" width="21.5" style="26" bestFit="1" customWidth="1"/>
    <col min="2" max="2" width="20" style="26" hidden="1" customWidth="1"/>
    <col min="3" max="3" width="16" style="26" hidden="1" customWidth="1"/>
    <col min="4" max="4" width="28" style="26" hidden="1" customWidth="1"/>
    <col min="5" max="7" width="28" style="26" customWidth="1"/>
    <col min="8" max="9" width="32" style="26" customWidth="1"/>
    <col min="10" max="14" width="24" style="26" customWidth="1"/>
    <col min="15" max="15" width="8.83203125" style="26"/>
    <col min="16" max="16" width="80" style="26" customWidth="1"/>
    <col min="17" max="16384" width="8.83203125" style="26"/>
  </cols>
  <sheetData>
    <row r="1" spans="1:16">
      <c r="A1" s="25" t="s">
        <v>16</v>
      </c>
      <c r="B1" s="25" t="s">
        <v>17</v>
      </c>
      <c r="C1" s="25" t="s">
        <v>18</v>
      </c>
      <c r="D1" s="25" t="s">
        <v>19</v>
      </c>
      <c r="E1" s="25" t="s">
        <v>3987</v>
      </c>
      <c r="F1" s="25" t="s">
        <v>4094</v>
      </c>
      <c r="G1" s="25" t="s">
        <v>20</v>
      </c>
      <c r="H1" s="25" t="s">
        <v>21</v>
      </c>
      <c r="I1" s="25" t="s">
        <v>22</v>
      </c>
      <c r="J1" s="25" t="s">
        <v>721</v>
      </c>
      <c r="K1" s="25" t="s">
        <v>23</v>
      </c>
      <c r="L1" s="25" t="s">
        <v>24</v>
      </c>
      <c r="M1" s="25" t="s">
        <v>25</v>
      </c>
      <c r="N1" s="25" t="s">
        <v>27</v>
      </c>
      <c r="O1" s="25" t="s">
        <v>28</v>
      </c>
      <c r="P1" s="25" t="s">
        <v>29</v>
      </c>
    </row>
    <row r="2" spans="1:16">
      <c r="A2" s="26" t="s">
        <v>1442</v>
      </c>
      <c r="B2" s="26" t="s">
        <v>77</v>
      </c>
      <c r="C2" s="26" t="s">
        <v>1443</v>
      </c>
      <c r="D2" s="26" t="s">
        <v>1444</v>
      </c>
      <c r="E2" s="26" t="str">
        <f t="shared" ref="E2:E7" si="0">_xlfn.TRANSLATE(D2,"en","pt-pt")</f>
        <v>Fabricação de princípios farmacêuticos ativos (IFA) ou de substâncias ativas</v>
      </c>
      <c r="F2" s="26" t="str">
        <f>IF(COUNTIF('Lista de projetos'!A:A,E2)&gt;0,"Y","N")</f>
        <v>Y</v>
      </c>
      <c r="H2" s="26" t="s">
        <v>1445</v>
      </c>
      <c r="I2" s="26" t="s">
        <v>1446</v>
      </c>
      <c r="J2" s="26" t="s">
        <v>1447</v>
      </c>
      <c r="K2" s="26" t="s">
        <v>36</v>
      </c>
      <c r="L2" s="26" t="s">
        <v>1448</v>
      </c>
      <c r="M2" s="26" t="s">
        <v>1449</v>
      </c>
      <c r="N2" s="26" t="s">
        <v>85</v>
      </c>
      <c r="P2" s="26" t="s">
        <v>1450</v>
      </c>
    </row>
    <row r="3" spans="1:16">
      <c r="A3" s="26" t="s">
        <v>1451</v>
      </c>
      <c r="B3" s="26" t="s">
        <v>77</v>
      </c>
      <c r="C3" s="26" t="s">
        <v>1452</v>
      </c>
      <c r="D3" s="26" t="s">
        <v>1453</v>
      </c>
      <c r="E3" s="26" t="str">
        <f t="shared" si="0"/>
        <v>Fabrico de medicamentos</v>
      </c>
      <c r="F3" s="26" t="str">
        <f>IF(COUNTIF('Lista de projetos'!A:A,E3)&gt;0,"Y","N")</f>
        <v>Y</v>
      </c>
      <c r="H3" s="26" t="s">
        <v>1454</v>
      </c>
      <c r="I3" s="26" t="s">
        <v>1455</v>
      </c>
      <c r="J3" s="26" t="s">
        <v>1456</v>
      </c>
      <c r="K3" s="26" t="s">
        <v>36</v>
      </c>
      <c r="L3" s="26" t="s">
        <v>1457</v>
      </c>
      <c r="M3" s="26" t="s">
        <v>1449</v>
      </c>
      <c r="N3" s="26" t="s">
        <v>85</v>
      </c>
      <c r="P3" s="26" t="s">
        <v>1458</v>
      </c>
    </row>
    <row r="4" spans="1:16">
      <c r="A4" s="26" t="s">
        <v>1459</v>
      </c>
      <c r="B4" s="26" t="s">
        <v>408</v>
      </c>
      <c r="C4" s="26" t="s">
        <v>1460</v>
      </c>
      <c r="D4" s="26" t="s">
        <v>1461</v>
      </c>
      <c r="E4" s="26" t="str">
        <f t="shared" si="0"/>
        <v>Recolha e transporte de resíduos perigosos</v>
      </c>
      <c r="F4" s="26" t="str">
        <f>IF(COUNTIF('Lista de projetos'!A:A,E4)&gt;0,"Y","N")</f>
        <v>Y</v>
      </c>
      <c r="H4" s="26" t="s">
        <v>1462</v>
      </c>
      <c r="I4" s="26" t="s">
        <v>1463</v>
      </c>
      <c r="J4" s="26" t="s">
        <v>38</v>
      </c>
      <c r="K4" s="26" t="s">
        <v>36</v>
      </c>
      <c r="L4" s="26" t="s">
        <v>71</v>
      </c>
      <c r="M4" s="26" t="s">
        <v>1464</v>
      </c>
      <c r="N4" s="26" t="s">
        <v>85</v>
      </c>
      <c r="P4" s="26" t="s">
        <v>1465</v>
      </c>
    </row>
    <row r="5" spans="1:16">
      <c r="A5" s="26" t="s">
        <v>1323</v>
      </c>
      <c r="B5" s="26" t="s">
        <v>408</v>
      </c>
      <c r="C5" s="26" t="s">
        <v>1466</v>
      </c>
      <c r="D5" s="26" t="s">
        <v>1325</v>
      </c>
      <c r="E5" s="26" t="str">
        <f t="shared" si="0"/>
        <v>Tratamento de resíduos perigosos</v>
      </c>
      <c r="F5" s="26" t="str">
        <f>IF(COUNTIF('Lista de projetos'!A:A,E5)&gt;0,"Y","N")</f>
        <v>Y</v>
      </c>
      <c r="H5" s="26" t="s">
        <v>1326</v>
      </c>
      <c r="I5" s="26" t="s">
        <v>1467</v>
      </c>
      <c r="J5" s="26" t="s">
        <v>38</v>
      </c>
      <c r="K5" s="26" t="s">
        <v>36</v>
      </c>
      <c r="L5" s="26" t="s">
        <v>1468</v>
      </c>
      <c r="M5" s="26" t="s">
        <v>38</v>
      </c>
      <c r="N5" s="26" t="s">
        <v>85</v>
      </c>
      <c r="P5" s="26" t="s">
        <v>1469</v>
      </c>
    </row>
    <row r="6" spans="1:16">
      <c r="A6" s="26" t="s">
        <v>1470</v>
      </c>
      <c r="B6" s="26" t="s">
        <v>408</v>
      </c>
      <c r="C6" s="26" t="s">
        <v>1471</v>
      </c>
      <c r="D6" s="26" t="s">
        <v>1472</v>
      </c>
      <c r="E6" s="26" t="str">
        <f t="shared" si="0"/>
        <v>Remediação de aterros legalmente não conformes e de depósitos de resíduos abandonados ou ilegais</v>
      </c>
      <c r="F6" s="26" t="str">
        <f>IF(COUNTIF('Lista de projetos'!A:A,E6)&gt;0,"Y","N")</f>
        <v>Y</v>
      </c>
      <c r="H6" s="26" t="s">
        <v>1473</v>
      </c>
      <c r="I6" s="26" t="s">
        <v>1474</v>
      </c>
      <c r="J6" s="26" t="s">
        <v>1475</v>
      </c>
      <c r="K6" s="26" t="s">
        <v>36</v>
      </c>
      <c r="L6" s="26" t="s">
        <v>1476</v>
      </c>
      <c r="M6" s="26" t="s">
        <v>1477</v>
      </c>
      <c r="N6" s="26" t="s">
        <v>1478</v>
      </c>
      <c r="P6" s="26" t="s">
        <v>1479</v>
      </c>
    </row>
    <row r="7" spans="1:16">
      <c r="B7" s="26" t="s">
        <v>408</v>
      </c>
      <c r="C7" s="26" t="s">
        <v>1480</v>
      </c>
      <c r="D7" s="26" t="s">
        <v>1481</v>
      </c>
      <c r="E7" s="26" t="str">
        <f t="shared" si="0"/>
        <v>Remediação de sítios e áreas contaminados</v>
      </c>
      <c r="F7" s="26" t="str">
        <f>IF(COUNTIF('Lista de projetos'!A:A,E7)&gt;0,"Y","N")</f>
        <v>Y</v>
      </c>
      <c r="H7" s="26" t="s">
        <v>1482</v>
      </c>
      <c r="I7" s="26" t="s">
        <v>1483</v>
      </c>
      <c r="J7" s="26" t="s">
        <v>1484</v>
      </c>
      <c r="K7" s="26" t="s">
        <v>36</v>
      </c>
      <c r="L7" s="26" t="s">
        <v>71</v>
      </c>
      <c r="M7" s="26" t="s">
        <v>1485</v>
      </c>
      <c r="N7" s="26" t="s">
        <v>1486</v>
      </c>
      <c r="P7" s="26" t="s">
        <v>1487</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08432-AD0D-4796-8389-DA8CBF6C301A}">
  <sheetPr>
    <tabColor theme="0" tint="-0.249977111117893"/>
  </sheetPr>
  <dimension ref="A1:P3"/>
  <sheetViews>
    <sheetView showGridLines="0" workbookViewId="0">
      <selection activeCell="A2" sqref="A2"/>
    </sheetView>
  </sheetViews>
  <sheetFormatPr baseColWidth="10" defaultColWidth="8.83203125" defaultRowHeight="15"/>
  <cols>
    <col min="1" max="1" width="18.33203125" style="26" bestFit="1" customWidth="1"/>
    <col min="2" max="2" width="20" style="26" hidden="1" customWidth="1"/>
    <col min="3" max="3" width="16" style="26" hidden="1" customWidth="1"/>
    <col min="4" max="4" width="28" style="26" hidden="1" customWidth="1"/>
    <col min="5" max="5" width="63.6640625" style="26" bestFit="1" customWidth="1"/>
    <col min="6" max="7" width="28" style="26" customWidth="1"/>
    <col min="8" max="9" width="32" style="26" customWidth="1"/>
    <col min="10" max="14" width="24" style="26" customWidth="1"/>
    <col min="15" max="15" width="8.83203125" style="26"/>
    <col min="16" max="16" width="80" style="26" customWidth="1"/>
    <col min="17" max="16384" width="8.83203125" style="26"/>
  </cols>
  <sheetData>
    <row r="1" spans="1:16">
      <c r="A1" s="25" t="s">
        <v>16</v>
      </c>
      <c r="B1" s="25" t="s">
        <v>17</v>
      </c>
      <c r="C1" s="25" t="s">
        <v>18</v>
      </c>
      <c r="D1" s="25" t="s">
        <v>19</v>
      </c>
      <c r="E1" s="25" t="s">
        <v>3987</v>
      </c>
      <c r="F1" s="25" t="s">
        <v>4094</v>
      </c>
      <c r="G1" s="25" t="s">
        <v>20</v>
      </c>
      <c r="H1" s="25" t="s">
        <v>21</v>
      </c>
      <c r="I1" s="25" t="s">
        <v>22</v>
      </c>
      <c r="J1" s="25" t="s">
        <v>721</v>
      </c>
      <c r="K1" s="25" t="s">
        <v>23</v>
      </c>
      <c r="L1" s="25" t="s">
        <v>24</v>
      </c>
      <c r="M1" s="25" t="s">
        <v>25</v>
      </c>
      <c r="N1" s="25" t="s">
        <v>26</v>
      </c>
      <c r="O1" s="25" t="s">
        <v>28</v>
      </c>
      <c r="P1" s="25" t="s">
        <v>29</v>
      </c>
    </row>
    <row r="2" spans="1:16">
      <c r="B2" s="26" t="s">
        <v>66</v>
      </c>
      <c r="C2" s="26" t="s">
        <v>1488</v>
      </c>
      <c r="D2" s="26" t="s">
        <v>4145</v>
      </c>
      <c r="E2" s="26" t="str">
        <f>_xlfn.TRANSLATE(D2,"en","pt-pt")</f>
        <v>Conservação, incluindo a recuperação, de habitats, ecossistemas e espécies</v>
      </c>
      <c r="F2" s="26" t="str">
        <f>IF(COUNTIF('Lista de projetos'!A:A,E2)&gt;0,"Y","N")</f>
        <v>Y</v>
      </c>
      <c r="H2" s="26" t="s">
        <v>1489</v>
      </c>
      <c r="I2" s="26" t="s">
        <v>1490</v>
      </c>
      <c r="J2" s="26" t="s">
        <v>1491</v>
      </c>
      <c r="K2" s="26" t="s">
        <v>36</v>
      </c>
      <c r="L2" s="26" t="s">
        <v>71</v>
      </c>
      <c r="M2" s="26" t="s">
        <v>38</v>
      </c>
      <c r="N2" s="26" t="s">
        <v>1492</v>
      </c>
      <c r="P2" s="26" t="s">
        <v>1493</v>
      </c>
    </row>
    <row r="3" spans="1:16">
      <c r="A3" s="26" t="s">
        <v>1494</v>
      </c>
      <c r="B3" s="26" t="s">
        <v>1495</v>
      </c>
      <c r="C3" s="26" t="s">
        <v>1496</v>
      </c>
      <c r="D3" s="26" t="s">
        <v>1497</v>
      </c>
      <c r="E3" s="26" t="str">
        <f>_xlfn.TRANSLATE(D3,"en","pt-pt")</f>
        <v>Hotéis, férias, parques de campismo e alojamentos semelhantes</v>
      </c>
      <c r="F3" s="26" t="str">
        <f>IF(COUNTIF('Lista de projetos'!A:A,E3)&gt;0,"Y","N")</f>
        <v>Y</v>
      </c>
      <c r="H3" s="26" t="s">
        <v>1498</v>
      </c>
      <c r="I3" s="26" t="s">
        <v>1499</v>
      </c>
      <c r="J3" s="26" t="s">
        <v>1500</v>
      </c>
      <c r="K3" s="26" t="s">
        <v>36</v>
      </c>
      <c r="L3" s="26" t="s">
        <v>71</v>
      </c>
      <c r="M3" s="26" t="s">
        <v>1501</v>
      </c>
      <c r="N3" s="26" t="s">
        <v>1502</v>
      </c>
      <c r="P3" s="26" t="s">
        <v>1503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B12E2-D726-4DA2-A11A-05572FFEC919}">
  <sheetPr>
    <tabColor theme="0" tint="-0.249977111117893"/>
  </sheetPr>
  <dimension ref="A1:XFC1048561"/>
  <sheetViews>
    <sheetView showGridLines="0" tabSelected="1" topLeftCell="A5" zoomScale="150" workbookViewId="0">
      <selection activeCell="E10" sqref="E10"/>
    </sheetView>
  </sheetViews>
  <sheetFormatPr baseColWidth="10" defaultColWidth="0" defaultRowHeight="11" zeroHeight="1"/>
  <cols>
    <col min="1" max="1" width="8.83203125" style="36" customWidth="1"/>
    <col min="2" max="2" width="6.6640625" style="38" customWidth="1"/>
    <col min="3" max="3" width="30.5" style="38" bestFit="1" customWidth="1"/>
    <col min="4" max="4" width="0.5" style="36" customWidth="1"/>
    <col min="5" max="5" width="25.33203125" style="36" customWidth="1"/>
    <col min="6" max="6" width="0.5" style="36" customWidth="1"/>
    <col min="7" max="7" width="50.33203125" style="38" bestFit="1" customWidth="1"/>
    <col min="8" max="8" width="8.83203125" style="36" customWidth="1"/>
    <col min="9" max="9" width="8" style="36" customWidth="1"/>
    <col min="10" max="10" width="8.83203125" style="36" customWidth="1"/>
    <col min="11" max="16383" width="8.83203125" style="36" hidden="1"/>
    <col min="16384" max="16384" width="19.33203125" style="36" hidden="1"/>
  </cols>
  <sheetData>
    <row r="1" spans="2:9"/>
    <row r="2" spans="2:9" ht="12">
      <c r="B2" s="51" t="s">
        <v>4725</v>
      </c>
      <c r="C2" s="51" t="s">
        <v>13</v>
      </c>
      <c r="E2" s="51" t="s">
        <v>4729</v>
      </c>
      <c r="G2" s="51" t="s">
        <v>4730</v>
      </c>
    </row>
    <row r="3" spans="2:9" ht="12">
      <c r="B3" s="52"/>
    </row>
    <row r="4" spans="2:9" ht="12">
      <c r="B4" s="53" t="s">
        <v>4727</v>
      </c>
      <c r="C4" s="53" t="s">
        <v>4728</v>
      </c>
      <c r="E4" s="53"/>
      <c r="G4" s="53"/>
    </row>
    <row r="5" spans="2:9"/>
    <row r="6" spans="2:9">
      <c r="B6" s="60" t="s">
        <v>4726</v>
      </c>
      <c r="C6" s="60" t="s">
        <v>4731</v>
      </c>
      <c r="E6" s="54"/>
      <c r="G6" s="60"/>
    </row>
    <row r="7" spans="2:9"/>
    <row r="8" spans="2:9" ht="34" customHeight="1">
      <c r="B8" s="55" t="s">
        <v>4732</v>
      </c>
      <c r="C8" s="61" t="s">
        <v>4734</v>
      </c>
      <c r="E8" s="58"/>
      <c r="G8" s="56" t="str">
        <f>IFERROR(VLOOKUP(E8,CAE!$A$2:$B$916,2,FALSE),"")</f>
        <v/>
      </c>
    </row>
    <row r="9" spans="2:9" ht="34" customHeight="1">
      <c r="B9" s="55" t="s">
        <v>4733</v>
      </c>
      <c r="C9" s="61" t="s">
        <v>4735</v>
      </c>
      <c r="E9" s="58"/>
      <c r="G9" s="56" t="str">
        <f>IFERROR(IF(VLOOKUP(E9,CAE!$D$2:$E$652,2,FALSE)="Não","Este CAE não tem critérios de avaliação DNSH. Logo, não exige a mesma.","Por favor, verifique se o projeto se enquadra numa das tipologias abaixo."),"")</f>
        <v/>
      </c>
    </row>
    <row r="10" spans="2:9" ht="34" customHeight="1">
      <c r="B10" s="55" t="s">
        <v>4736</v>
      </c>
      <c r="C10" s="61" t="s">
        <v>4737</v>
      </c>
      <c r="E10" s="59"/>
      <c r="G10" s="56"/>
    </row>
    <row r="11" spans="2:9" ht="40.25" customHeight="1">
      <c r="B11" s="55" t="s">
        <v>4739</v>
      </c>
      <c r="C11" s="61" t="s">
        <v>4738</v>
      </c>
      <c r="E11" s="62" t="b">
        <v>0</v>
      </c>
      <c r="G11" s="64" t="str">
        <f>IF(E11=TRUE,"O projeto não se encontra elegível para uma avaliação DNSH, nos termos dos atos delegados que possibilitam a avaliação ao nível do projeto. Logo, o caso deverá ser analisado, de acordo com as conclusões de abordagem estratégica.","")</f>
        <v/>
      </c>
    </row>
    <row r="12" spans="2:9" ht="34" customHeight="1">
      <c r="B12" s="55" t="s">
        <v>4740</v>
      </c>
      <c r="C12" s="57" t="s">
        <v>4747</v>
      </c>
      <c r="D12" s="38"/>
      <c r="E12" s="58" t="str">
        <f>IFERROR(IF(VLOOKUP(E10,'Lista de projetos'!$A$3:$G$153,2,FALSE)="N","Não.","Sim."),"")</f>
        <v/>
      </c>
      <c r="F12" s="38"/>
      <c r="G12" s="56" t="str">
        <f t="shared" ref="G12:G17" si="0">IF(E12="Sim.","Por favor, selecione o link à direita","")</f>
        <v/>
      </c>
      <c r="I12" s="46"/>
    </row>
    <row r="13" spans="2:9" ht="34" customHeight="1">
      <c r="B13" s="55" t="s">
        <v>4741</v>
      </c>
      <c r="C13" s="57" t="s">
        <v>4746</v>
      </c>
      <c r="D13" s="38"/>
      <c r="E13" s="58" t="str">
        <f>IFERROR(IF(VLOOKUP(E10,'Lista de projetos'!$A$3:$G$153,3,FALSE)="N","Não.","Sim."),"")</f>
        <v/>
      </c>
      <c r="F13" s="38"/>
      <c r="G13" s="56" t="str">
        <f t="shared" si="0"/>
        <v/>
      </c>
    </row>
    <row r="14" spans="2:9" ht="36">
      <c r="B14" s="55" t="s">
        <v>4742</v>
      </c>
      <c r="C14" s="57" t="s">
        <v>4748</v>
      </c>
      <c r="D14" s="38"/>
      <c r="E14" s="58" t="str">
        <f>IFERROR(IF(VLOOKUP(E10,'Lista de projetos'!$A$3:$G$153,4,FALSE)="N","Não.","Sim."),"")</f>
        <v/>
      </c>
      <c r="F14" s="38"/>
      <c r="G14" s="56" t="str">
        <f t="shared" si="0"/>
        <v/>
      </c>
    </row>
    <row r="15" spans="2:9" ht="34" customHeight="1">
      <c r="B15" s="55" t="s">
        <v>4743</v>
      </c>
      <c r="C15" s="57" t="s">
        <v>4749</v>
      </c>
      <c r="D15" s="38"/>
      <c r="E15" s="58" t="str">
        <f>IFERROR(IF(VLOOKUP(E10,'Lista de projetos'!$A$3:$G$153,5,FALSE)="N","Não.","Sim."),"")</f>
        <v/>
      </c>
      <c r="F15" s="38"/>
      <c r="G15" s="56" t="str">
        <f t="shared" si="0"/>
        <v/>
      </c>
    </row>
    <row r="16" spans="2:9" ht="34" customHeight="1">
      <c r="B16" s="55" t="s">
        <v>4744</v>
      </c>
      <c r="C16" s="57" t="s">
        <v>4750</v>
      </c>
      <c r="D16" s="38"/>
      <c r="E16" s="58" t="str">
        <f>IFERROR(IF(VLOOKUP(E10,'Lista de projetos'!$A$3:$G$153,6,FALSE)="N","Não.","Sim."),"")</f>
        <v/>
      </c>
      <c r="F16" s="38"/>
      <c r="G16" s="56" t="str">
        <f t="shared" si="0"/>
        <v/>
      </c>
    </row>
    <row r="17" spans="2:7" ht="34" customHeight="1">
      <c r="B17" s="55" t="s">
        <v>4745</v>
      </c>
      <c r="C17" s="57" t="s">
        <v>4751</v>
      </c>
      <c r="D17" s="38"/>
      <c r="E17" s="58" t="str">
        <f>IFERROR(IF(VLOOKUP(E10,'Lista de projetos'!$A$3:$G$153,7,FALSE)="N","Não.","Sim."),"")</f>
        <v/>
      </c>
      <c r="F17" s="38"/>
      <c r="G17" s="56" t="str">
        <f t="shared" si="0"/>
        <v/>
      </c>
    </row>
    <row r="18" spans="2:7" ht="13.75" customHeight="1"/>
    <row r="19" spans="2:7" ht="13.75" customHeight="1">
      <c r="B19" s="53" t="s">
        <v>4752</v>
      </c>
      <c r="C19" s="53" t="s">
        <v>4753</v>
      </c>
      <c r="E19" s="53"/>
      <c r="G19" s="53"/>
    </row>
    <row r="20" spans="2:7" ht="13.75" customHeight="1"/>
    <row r="21" spans="2:7" ht="13.75" customHeight="1">
      <c r="B21" s="60" t="s">
        <v>4754</v>
      </c>
      <c r="C21" s="60" t="s">
        <v>4731</v>
      </c>
      <c r="E21" s="54"/>
      <c r="G21" s="60"/>
    </row>
    <row r="22" spans="2:7" ht="13.75" customHeight="1"/>
    <row r="23" spans="2:7" ht="34" customHeight="1">
      <c r="B23" s="55" t="s">
        <v>4755</v>
      </c>
      <c r="C23" s="57" t="s">
        <v>6714</v>
      </c>
      <c r="E23" s="58"/>
      <c r="G23" s="56"/>
    </row>
    <row r="24" spans="2:7" ht="34" customHeight="1">
      <c r="B24" s="55" t="s">
        <v>4756</v>
      </c>
      <c r="C24" s="57" t="s">
        <v>6713</v>
      </c>
      <c r="E24" s="58"/>
      <c r="G24" s="56"/>
    </row>
    <row r="25" spans="2:7" ht="34" customHeight="1">
      <c r="B25" s="55" t="s">
        <v>4757</v>
      </c>
      <c r="C25" s="57" t="s">
        <v>4758</v>
      </c>
      <c r="E25" s="63" t="s">
        <v>4759</v>
      </c>
      <c r="G25" s="63"/>
    </row>
    <row r="26" spans="2:7" ht="34" customHeight="1">
      <c r="B26" s="55" t="s">
        <v>4760</v>
      </c>
      <c r="C26" s="57" t="s">
        <v>6715</v>
      </c>
      <c r="E26" s="58"/>
      <c r="G26" s="56"/>
    </row>
    <row r="27" spans="2:7" ht="72">
      <c r="B27" s="55" t="s">
        <v>4761</v>
      </c>
      <c r="C27" s="57" t="s">
        <v>6716</v>
      </c>
      <c r="E27" s="58"/>
      <c r="G27" s="56"/>
    </row>
    <row r="28" spans="2:7" ht="36">
      <c r="B28" s="55" t="s">
        <v>4762</v>
      </c>
      <c r="C28" s="57" t="s">
        <v>6717</v>
      </c>
      <c r="E28" s="58"/>
      <c r="G28" s="56"/>
    </row>
    <row r="29" spans="2:7" ht="34" customHeight="1">
      <c r="B29" s="55" t="s">
        <v>6688</v>
      </c>
      <c r="C29" s="57" t="s">
        <v>6718</v>
      </c>
      <c r="E29" s="58"/>
      <c r="G29" s="56"/>
    </row>
    <row r="30" spans="2:7" ht="34" customHeight="1">
      <c r="B30" s="55" t="s">
        <v>4763</v>
      </c>
      <c r="C30" s="57" t="s">
        <v>6686</v>
      </c>
      <c r="E30" s="58"/>
      <c r="G30" s="56"/>
    </row>
    <row r="31" spans="2:7" ht="13.75" customHeight="1"/>
    <row r="32" spans="2:7" ht="13.75" customHeight="1">
      <c r="B32" s="53" t="s">
        <v>4764</v>
      </c>
      <c r="C32" s="53" t="s">
        <v>4765</v>
      </c>
      <c r="E32" s="53"/>
      <c r="G32" s="53"/>
    </row>
    <row r="33" spans="2:7" ht="13.75" customHeight="1"/>
    <row r="34" spans="2:7" ht="13.75" customHeight="1">
      <c r="B34" s="60" t="s">
        <v>4766</v>
      </c>
      <c r="C34" s="60" t="s">
        <v>4767</v>
      </c>
      <c r="E34" s="54"/>
      <c r="G34" s="60"/>
    </row>
    <row r="35" spans="2:7" ht="13.75" customHeight="1"/>
    <row r="36" spans="2:7" ht="33.5" customHeight="1">
      <c r="B36" s="55" t="s">
        <v>4768</v>
      </c>
      <c r="C36" s="57" t="s">
        <v>6687</v>
      </c>
      <c r="E36" s="58" t="str">
        <f>IF(E11=TRUE,"Não.",IF(G9="","",IF(G9="Este CAE não tem critérios de avaliação DNSH. Logo, não exige a mesma.","Não.","Sim.")))</f>
        <v/>
      </c>
      <c r="G36" s="56"/>
    </row>
    <row r="37" spans="2:7" ht="118.75" customHeight="1">
      <c r="B37" s="55" t="s">
        <v>4769</v>
      </c>
      <c r="C37" s="57" t="s">
        <v>4771</v>
      </c>
      <c r="E37" s="64" t="str">
        <f>IF(E36="","",IF(E36="Não.","N/A",IF(E11=TRUE,"O projeto não pode ser avaliado por critérios bottom-up.",CONCATENATE("O projeto exige uma avaliação para os objetivo climáticos e ambientais",IF(E12="Sim.",", mitigação das alterações climáticas",""),IF(E13="Sim.",", adaptação às alterações climáticas",""),IF(E14="Sim.",", utilização sustentável e a proteção dos recursos hídricos e marinhos",""),IF(E15="Sim.",", transição para uma economia circular",""),IF(E16="Sim.",", prevenção e o controlo da poluição",""),IF(E17="Sim.",", proteção e o restauro da biodiversidade e dos ecossistemas",""),"."))))</f>
        <v/>
      </c>
      <c r="G37" s="56"/>
    </row>
    <row r="38" spans="2:7" ht="33.5" customHeight="1">
      <c r="B38" s="55" t="s">
        <v>4770</v>
      </c>
      <c r="C38" s="57" t="s">
        <v>4772</v>
      </c>
      <c r="E38" s="64" t="str">
        <f>IF(E36="Não.","N/A",IF(OR(E23="",E24="",E26="",E27="",E28="",E30=""),"",IF(OR(E23="Sim.",E24="Sim.",E26="Sim.",E27="Sim.",E28="Sim.",E29="Sim.",E30="Sim."),"Sim, o projeto exige uma avaliação robusta.","Não, o projeto pode receber uma avaliação simplificada.")))</f>
        <v/>
      </c>
      <c r="G38" s="65" t="str">
        <f>IF(E38="N/A","",IF(E38="","",IF(E38="Sim, o projeto exige uma avaliação robusta.","Robusta","Simplificada")))</f>
        <v/>
      </c>
    </row>
    <row r="39" spans="2:7"/>
    <row r="40" spans="2:7"/>
    <row r="41" spans="2:7"/>
    <row r="42" spans="2:7"/>
    <row r="43" spans="2:7"/>
    <row r="1048561"/>
  </sheetData>
  <conditionalFormatting sqref="E10:G17">
    <cfRule type="expression" dxfId="63" priority="4">
      <formula>$G$9="Este CAE não tem critérios de avaliação DNSH. Logo, não exige a mesma."</formula>
    </cfRule>
  </conditionalFormatting>
  <conditionalFormatting sqref="E11:G11">
    <cfRule type="expression" dxfId="62" priority="1">
      <formula>$E$10&lt;&gt;""</formula>
    </cfRule>
  </conditionalFormatting>
  <conditionalFormatting sqref="E12:G17">
    <cfRule type="expression" dxfId="61" priority="6">
      <formula>$E$11=TRUE</formula>
    </cfRule>
  </conditionalFormatting>
  <conditionalFormatting sqref="E23:G30">
    <cfRule type="expression" dxfId="60" priority="2">
      <formula>$G$9="Este CAE não tem critérios de avaliação DNSH. Logo, não exige a mesma."</formula>
    </cfRule>
    <cfRule type="expression" dxfId="59" priority="3">
      <formula>$E$11=TRUE</formula>
    </cfRule>
  </conditionalFormatting>
  <dataValidations count="1">
    <dataValidation type="list" allowBlank="1" showInputMessage="1" showErrorMessage="1" sqref="E23:E24 E26:E30" xr:uid="{DD53ADBF-B34F-4A04-847A-2BDF8640C76D}">
      <formula1>"Sim.,Não."</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F2BBEC38-EA04-4F6D-ADF8-6D5D9B5D476F}">
          <x14:formula1>
            <xm:f>CAE!$A$2:$A$916</xm:f>
          </x14:formula1>
          <xm:sqref>E8</xm:sqref>
        </x14:dataValidation>
        <x14:dataValidation type="list" allowBlank="1" showInputMessage="1" showErrorMessage="1" xr:uid="{F69ADB44-4C36-40BA-BAE5-964DEC11BDA5}">
          <x14:formula1>
            <xm:f>'Lista de projetos'!$A$3:$A$153</xm:f>
          </x14:formula1>
          <xm:sqref>E10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3008D-AC74-44EC-9FA7-889AF5AC8DCA}">
  <sheetPr>
    <tabColor theme="0" tint="-0.249977111117893"/>
  </sheetPr>
  <dimension ref="A1:K35"/>
  <sheetViews>
    <sheetView showGridLines="0" topLeftCell="A9" workbookViewId="0">
      <selection activeCell="I31" sqref="I31"/>
    </sheetView>
  </sheetViews>
  <sheetFormatPr baseColWidth="10" defaultColWidth="0" defaultRowHeight="11" zeroHeight="1"/>
  <cols>
    <col min="1" max="1" width="8.83203125" style="36" customWidth="1"/>
    <col min="2" max="2" width="15.1640625" style="36" bestFit="1" customWidth="1"/>
    <col min="3" max="3" width="0.6640625" style="36" customWidth="1"/>
    <col min="4" max="4" width="55.83203125" style="36" customWidth="1"/>
    <col min="5" max="5" width="0.6640625" style="36" customWidth="1"/>
    <col min="6" max="6" width="29.5" style="36" customWidth="1"/>
    <col min="7" max="7" width="0.6640625" style="36" customWidth="1"/>
    <col min="8" max="8" width="35.33203125" style="36" customWidth="1"/>
    <col min="9" max="11" width="8.83203125" style="36" customWidth="1"/>
    <col min="12" max="16384" width="8.83203125" style="36" hidden="1"/>
  </cols>
  <sheetData>
    <row r="1" spans="2:8"/>
    <row r="2" spans="2:8" ht="13">
      <c r="B2" s="27" t="s">
        <v>4792</v>
      </c>
    </row>
    <row r="3" spans="2:8"/>
    <row r="4" spans="2:8" ht="12">
      <c r="B4" s="69" t="s">
        <v>4737</v>
      </c>
      <c r="C4" s="66"/>
      <c r="D4" s="47" t="str">
        <f>IF(Caracterização!E10="","",Caracterização!E10)</f>
        <v/>
      </c>
    </row>
    <row r="5" spans="2:8"/>
    <row r="6" spans="2:8"/>
    <row r="7" spans="2:8" ht="12">
      <c r="B7" s="68" t="s">
        <v>4725</v>
      </c>
      <c r="D7" s="68" t="s">
        <v>4773</v>
      </c>
      <c r="F7" s="68" t="s">
        <v>4729</v>
      </c>
      <c r="H7" s="68" t="s">
        <v>4791</v>
      </c>
    </row>
    <row r="8" spans="2:8" ht="122" customHeight="1">
      <c r="B8" s="70" t="s">
        <v>4774</v>
      </c>
      <c r="C8" s="67"/>
      <c r="D8" s="57" t="str">
        <f>_xlfn.XLOOKUP($D$4,CCM_vf!A:A,CCM_vf!C:C,"",0,1)</f>
        <v/>
      </c>
      <c r="F8" s="57"/>
      <c r="H8" s="57"/>
    </row>
    <row r="9" spans="2:8" ht="122" customHeight="1">
      <c r="B9" s="70" t="s">
        <v>4775</v>
      </c>
      <c r="C9" s="67"/>
      <c r="D9" s="57" t="str">
        <f>_xlfn.XLOOKUP($D$4,CCM_vf!A:A,CCM_vf!D:D,"",0,1)</f>
        <v/>
      </c>
      <c r="F9" s="57"/>
      <c r="H9" s="57"/>
    </row>
    <row r="10" spans="2:8" ht="122" customHeight="1">
      <c r="B10" s="70" t="s">
        <v>4776</v>
      </c>
      <c r="C10" s="67"/>
      <c r="D10" s="57" t="str">
        <f>_xlfn.XLOOKUP($D$4,CCM_vf!A:A,CCM_vf!E:E,"",0,1)</f>
        <v/>
      </c>
      <c r="F10" s="57"/>
      <c r="H10" s="57"/>
    </row>
    <row r="11" spans="2:8" ht="122" customHeight="1">
      <c r="B11" s="70" t="s">
        <v>4777</v>
      </c>
      <c r="C11" s="67"/>
      <c r="D11" s="57" t="str">
        <f>_xlfn.XLOOKUP($D$4,CCM_vf!A:A,CCM_vf!F:F,"",0,1)</f>
        <v/>
      </c>
      <c r="F11" s="57"/>
      <c r="H11" s="57"/>
    </row>
    <row r="12" spans="2:8" ht="122" customHeight="1">
      <c r="B12" s="70" t="s">
        <v>4778</v>
      </c>
      <c r="C12" s="67"/>
      <c r="D12" s="57" t="str">
        <f>_xlfn.XLOOKUP($D$4,CCM_vf!A:A,CCM_vf!G:G,"",0,1)</f>
        <v/>
      </c>
      <c r="F12" s="57"/>
      <c r="H12" s="57"/>
    </row>
    <row r="13" spans="2:8" ht="122" customHeight="1">
      <c r="B13" s="70" t="s">
        <v>4779</v>
      </c>
      <c r="C13" s="67"/>
      <c r="D13" s="57" t="str">
        <f>_xlfn.XLOOKUP($D$4,CCM_vf!A:A,CCM_vf!H:H,"",0,1)</f>
        <v/>
      </c>
      <c r="F13" s="57"/>
      <c r="H13" s="57"/>
    </row>
    <row r="14" spans="2:8" ht="122" customHeight="1">
      <c r="B14" s="70" t="s">
        <v>4780</v>
      </c>
      <c r="C14" s="67"/>
      <c r="D14" s="57" t="str">
        <f>_xlfn.XLOOKUP($D$4,CCM_vf!A:A,CCM_vf!I:I,"",0,1)</f>
        <v/>
      </c>
      <c r="F14" s="57"/>
      <c r="H14" s="57"/>
    </row>
    <row r="15" spans="2:8" ht="122" customHeight="1">
      <c r="B15" s="70" t="s">
        <v>4781</v>
      </c>
      <c r="C15" s="67"/>
      <c r="D15" s="57" t="str">
        <f>_xlfn.XLOOKUP($D$4,CCM_vf!A:A,CCM_vf!J:J,"",0,1)</f>
        <v/>
      </c>
      <c r="F15" s="57"/>
      <c r="H15" s="57"/>
    </row>
    <row r="16" spans="2:8" ht="122" customHeight="1">
      <c r="B16" s="70" t="s">
        <v>4782</v>
      </c>
      <c r="C16" s="67"/>
      <c r="D16" s="57" t="str">
        <f>_xlfn.XLOOKUP($D$4,CCM_vf!A:A,CCM_vf!K:K,"",0,1)</f>
        <v/>
      </c>
      <c r="F16" s="57"/>
      <c r="H16" s="57"/>
    </row>
    <row r="17" spans="2:8" ht="122" customHeight="1">
      <c r="B17" s="70" t="s">
        <v>4783</v>
      </c>
      <c r="C17" s="67"/>
      <c r="D17" s="57" t="str">
        <f>_xlfn.XLOOKUP($D$4,CCM_vf!A:A,CCM_vf!L:L,"",0,1)</f>
        <v/>
      </c>
      <c r="F17" s="57"/>
      <c r="H17" s="57"/>
    </row>
    <row r="18" spans="2:8" ht="122" customHeight="1">
      <c r="B18" s="70" t="s">
        <v>4784</v>
      </c>
      <c r="C18" s="67"/>
      <c r="D18" s="57" t="str">
        <f>_xlfn.XLOOKUP($D$4,CCM_vf!A:A,CCM_vf!M:M,"",0,1)</f>
        <v/>
      </c>
      <c r="F18" s="57"/>
      <c r="H18" s="57"/>
    </row>
    <row r="19" spans="2:8" ht="122" customHeight="1">
      <c r="B19" s="70" t="s">
        <v>4785</v>
      </c>
      <c r="C19" s="67"/>
      <c r="D19" s="57" t="str">
        <f>_xlfn.XLOOKUP($D$4,CCM_vf!A:A,CCM_vf!N:N,"",0,1)</f>
        <v/>
      </c>
      <c r="F19" s="57"/>
      <c r="H19" s="57"/>
    </row>
    <row r="20" spans="2:8" ht="122" customHeight="1">
      <c r="B20" s="70" t="s">
        <v>4786</v>
      </c>
      <c r="C20" s="67"/>
      <c r="D20" s="57" t="str">
        <f>_xlfn.XLOOKUP($D$4,CCM_vf!A:A,CCM_vf!O:O,"",0,1)</f>
        <v/>
      </c>
      <c r="F20" s="57"/>
      <c r="H20" s="57"/>
    </row>
    <row r="21" spans="2:8" ht="122" customHeight="1">
      <c r="B21" s="70" t="s">
        <v>4787</v>
      </c>
      <c r="C21" s="67"/>
      <c r="D21" s="57" t="str">
        <f>_xlfn.XLOOKUP($D$4,CCM_vf!A:A,CCM_vf!P:P,"",0,1)</f>
        <v/>
      </c>
      <c r="F21" s="57"/>
      <c r="H21" s="57"/>
    </row>
    <row r="22" spans="2:8" ht="122" customHeight="1">
      <c r="B22" s="70" t="s">
        <v>4788</v>
      </c>
      <c r="C22" s="67"/>
      <c r="D22" s="57" t="str">
        <f>_xlfn.XLOOKUP($D$4,CCM_vf!A:A,CCM_vf!Q:Q,"",0,1)</f>
        <v/>
      </c>
      <c r="F22" s="57"/>
      <c r="H22" s="57"/>
    </row>
    <row r="23" spans="2:8" ht="122" customHeight="1">
      <c r="B23" s="70" t="s">
        <v>4789</v>
      </c>
      <c r="C23" s="67"/>
      <c r="D23" s="57" t="str">
        <f>_xlfn.XLOOKUP($D$4,CCM_vf!A:A,CCM_vf!R:R,"",0,1)</f>
        <v/>
      </c>
      <c r="F23" s="57"/>
      <c r="H23" s="57"/>
    </row>
    <row r="24" spans="2:8" ht="122" customHeight="1">
      <c r="B24" s="70" t="s">
        <v>4790</v>
      </c>
      <c r="C24" s="67"/>
      <c r="D24" s="57" t="str">
        <f>_xlfn.XLOOKUP($D$4,CCM_vf!A:A,CCM_vf!S:S,"",0,1)</f>
        <v/>
      </c>
      <c r="F24" s="57"/>
      <c r="H24" s="57"/>
    </row>
    <row r="25" spans="2:8"/>
    <row r="26" spans="2:8"/>
    <row r="27" spans="2:8" ht="133" customHeight="1">
      <c r="B27" s="71" t="str">
        <f>IF(Caracterização!$G$38="Robusta","Como é que o projeto internalizará o princípio do DNSH no contexto do presente objetivo? Indique pelo menos uma medida de acordo com este âmbito.","")</f>
        <v/>
      </c>
      <c r="D27" s="78"/>
      <c r="E27" s="78"/>
      <c r="F27" s="78"/>
      <c r="G27" s="78"/>
      <c r="H27" s="78"/>
    </row>
    <row r="28" spans="2:8"/>
    <row r="29" spans="2:8" ht="132.5" customHeight="1">
      <c r="B29" s="71" t="str">
        <f>IF(Caracterização!$G$38="Robusta","Indique pelo menos um indicador de acompanhamento da medida, no contexto deste objetivo.","")</f>
        <v/>
      </c>
      <c r="D29" s="78"/>
      <c r="E29" s="78"/>
      <c r="F29" s="78"/>
      <c r="G29" s="78"/>
      <c r="H29" s="78"/>
    </row>
    <row r="30" spans="2:8"/>
    <row r="31" spans="2:8" ht="132.5" customHeight="1">
      <c r="B31" s="71" t="str">
        <f>IF(Caracterização!$G$38="Robusta","Indique a(s) unidade(s) de medida do(s) indicador(es).","")</f>
        <v/>
      </c>
      <c r="D31" s="78"/>
      <c r="E31" s="78"/>
      <c r="F31" s="78"/>
      <c r="G31" s="78"/>
      <c r="H31" s="78"/>
    </row>
    <row r="32" spans="2:8"/>
    <row r="33" spans="2:8" ht="132.5" customHeight="1">
      <c r="B33" s="71" t="str">
        <f>IF(Caracterização!$G$38="Robusta","(Opcional) Se aplicável (i.e., existir(em) metas setoriais à escala nacional ou regional ou for validado por uma entidade externa), indique a meta associada a cada indicador","")</f>
        <v/>
      </c>
      <c r="D33" s="78"/>
      <c r="E33" s="78"/>
      <c r="F33" s="78"/>
      <c r="G33" s="78"/>
      <c r="H33" s="78"/>
    </row>
    <row r="34" spans="2:8"/>
    <row r="35" spans="2:8"/>
  </sheetData>
  <mergeCells count="4">
    <mergeCell ref="D27:H27"/>
    <mergeCell ref="D33:H33"/>
    <mergeCell ref="D29:H29"/>
    <mergeCell ref="D31:H31"/>
  </mergeCells>
  <phoneticPr fontId="20" type="noConversion"/>
  <conditionalFormatting sqref="B9:H9">
    <cfRule type="expression" dxfId="57" priority="20">
      <formula>$D$9=0</formula>
    </cfRule>
  </conditionalFormatting>
  <conditionalFormatting sqref="B9:H24">
    <cfRule type="expression" dxfId="56" priority="21">
      <formula>""</formula>
    </cfRule>
  </conditionalFormatting>
  <conditionalFormatting sqref="B10:H10">
    <cfRule type="expression" dxfId="55" priority="12">
      <formula>$D$10=0</formula>
    </cfRule>
    <cfRule type="expression" priority="19">
      <formula>$D$10=0</formula>
    </cfRule>
  </conditionalFormatting>
  <conditionalFormatting sqref="B11:H11">
    <cfRule type="expression" dxfId="54" priority="18">
      <formula>$D$11=0</formula>
    </cfRule>
  </conditionalFormatting>
  <conditionalFormatting sqref="B12:H12">
    <cfRule type="expression" dxfId="53" priority="17">
      <formula>$D$12=0</formula>
    </cfRule>
  </conditionalFormatting>
  <conditionalFormatting sqref="B13:H13">
    <cfRule type="expression" dxfId="52" priority="16">
      <formula>$D$13=0</formula>
    </cfRule>
  </conditionalFormatting>
  <conditionalFormatting sqref="B14:H14">
    <cfRule type="expression" dxfId="51" priority="15">
      <formula>$D$14=0</formula>
    </cfRule>
  </conditionalFormatting>
  <conditionalFormatting sqref="B15:H15">
    <cfRule type="expression" dxfId="50" priority="14">
      <formula>$D$15=0</formula>
    </cfRule>
  </conditionalFormatting>
  <conditionalFormatting sqref="B16:H16">
    <cfRule type="expression" dxfId="49" priority="13">
      <formula>$D$16=0</formula>
    </cfRule>
  </conditionalFormatting>
  <conditionalFormatting sqref="B17:H17">
    <cfRule type="expression" dxfId="48" priority="11">
      <formula>$D$17=0</formula>
    </cfRule>
  </conditionalFormatting>
  <conditionalFormatting sqref="B18:H18">
    <cfRule type="expression" dxfId="47" priority="10">
      <formula>$D$18=0</formula>
    </cfRule>
  </conditionalFormatting>
  <conditionalFormatting sqref="B19:H19">
    <cfRule type="expression" dxfId="46" priority="9">
      <formula>$D$19=0</formula>
    </cfRule>
  </conditionalFormatting>
  <conditionalFormatting sqref="B20:H20">
    <cfRule type="expression" dxfId="45" priority="8">
      <formula>$D$20=0</formula>
    </cfRule>
  </conditionalFormatting>
  <conditionalFormatting sqref="B21:H21">
    <cfRule type="expression" dxfId="44" priority="7">
      <formula>$D$21=0</formula>
    </cfRule>
  </conditionalFormatting>
  <conditionalFormatting sqref="B22:H22">
    <cfRule type="expression" dxfId="43" priority="6">
      <formula>$D$22=0</formula>
    </cfRule>
  </conditionalFormatting>
  <conditionalFormatting sqref="B23:H23">
    <cfRule type="expression" dxfId="42" priority="5">
      <formula>$D$23=0</formula>
    </cfRule>
  </conditionalFormatting>
  <conditionalFormatting sqref="B24:H24">
    <cfRule type="expression" dxfId="41" priority="4">
      <formula>$D$24=0</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7D384B93-3DFE-49A9-AA69-59B2D8AE21D1}">
            <xm:f>Caracterização!$E$12="Não."</xm:f>
            <x14:dxf>
              <fill>
                <patternFill patternType="darkUp"/>
              </fill>
            </x14:dxf>
          </x14:cfRule>
          <xm:sqref>B8:H33</xm:sqref>
        </x14:conditionalFormatting>
        <x14:conditionalFormatting xmlns:xm="http://schemas.microsoft.com/office/excel/2006/main">
          <x14:cfRule type="expression" priority="2" id="{DB205458-3AFC-4BC7-B1A0-F27CC8A63AB9}">
            <xm:f>Caracterização!$E$38="Não, o projeto pode receber uma avaliação simplificada."</xm:f>
            <x14:dxf>
              <fill>
                <patternFill patternType="darkUp"/>
              </fill>
            </x14:dxf>
          </x14:cfRule>
          <xm:sqref>B27:H33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41AA0-8147-44F7-84D6-34013A94A0A4}">
  <sheetPr>
    <tabColor theme="0" tint="-0.249977111117893"/>
  </sheetPr>
  <dimension ref="A1:K21"/>
  <sheetViews>
    <sheetView showGridLines="0" zoomScale="115" workbookViewId="0">
      <selection activeCell="J18" sqref="J18"/>
    </sheetView>
  </sheetViews>
  <sheetFormatPr baseColWidth="10" defaultColWidth="0" defaultRowHeight="11" zeroHeight="1"/>
  <cols>
    <col min="1" max="1" width="8.83203125" style="36" customWidth="1"/>
    <col min="2" max="2" width="15.83203125" style="36" customWidth="1"/>
    <col min="3" max="3" width="0.6640625" style="36" customWidth="1"/>
    <col min="4" max="4" width="55.83203125" style="36" customWidth="1"/>
    <col min="5" max="5" width="0.6640625" style="36" customWidth="1"/>
    <col min="6" max="6" width="29.6640625" style="36" customWidth="1"/>
    <col min="7" max="7" width="0.6640625" style="36" customWidth="1"/>
    <col min="8" max="8" width="35.33203125" style="36" customWidth="1"/>
    <col min="9" max="11" width="8.83203125" style="36" customWidth="1"/>
    <col min="12" max="16384" width="8.83203125" style="36" hidden="1"/>
  </cols>
  <sheetData>
    <row r="1" spans="2:8"/>
    <row r="2" spans="2:8" ht="13">
      <c r="B2" s="27" t="s">
        <v>4793</v>
      </c>
    </row>
    <row r="3" spans="2:8"/>
    <row r="4" spans="2:8" ht="12">
      <c r="B4" s="69" t="s">
        <v>4737</v>
      </c>
      <c r="C4" s="66"/>
      <c r="D4" s="47" t="str">
        <f>IF(Caracterização!E10="","",Caracterização!E10)</f>
        <v/>
      </c>
    </row>
    <row r="5" spans="2:8"/>
    <row r="6" spans="2:8" ht="12">
      <c r="B6" s="68" t="s">
        <v>4725</v>
      </c>
      <c r="D6" s="68" t="s">
        <v>4773</v>
      </c>
      <c r="F6" s="68" t="s">
        <v>4729</v>
      </c>
      <c r="H6" s="68" t="s">
        <v>4791</v>
      </c>
    </row>
    <row r="7" spans="2:8" ht="122" customHeight="1">
      <c r="B7" s="70" t="s">
        <v>4794</v>
      </c>
      <c r="C7" s="67"/>
      <c r="D7" s="57" t="str">
        <f>_xlfn.XLOOKUP($D$4,CCA_vf!A:A,CCA_vf!C:C,"",0,1)</f>
        <v/>
      </c>
      <c r="F7" s="57"/>
      <c r="H7" s="57"/>
    </row>
    <row r="8" spans="2:8" ht="122" customHeight="1">
      <c r="B8" s="70" t="s">
        <v>4795</v>
      </c>
      <c r="C8" s="67"/>
      <c r="D8" s="57" t="str">
        <f>_xlfn.XLOOKUP($D$4,CCA_vf!A:A,CCA_vf!D:D,"",0,1)</f>
        <v/>
      </c>
      <c r="F8" s="57"/>
      <c r="H8" s="57"/>
    </row>
    <row r="9" spans="2:8" ht="122" customHeight="1">
      <c r="B9" s="70" t="s">
        <v>4796</v>
      </c>
      <c r="C9" s="67"/>
      <c r="D9" s="57" t="str">
        <f>_xlfn.XLOOKUP($D$4,CCA_vf!A:A,CCA_vf!E:E,"",0,1)</f>
        <v/>
      </c>
      <c r="F9" s="57"/>
      <c r="H9" s="57"/>
    </row>
    <row r="10" spans="2:8"/>
    <row r="11" spans="2:8"/>
    <row r="12" spans="2:8" ht="133" customHeight="1">
      <c r="B12" s="71" t="str">
        <f>IF(Caracterização!$G$38="Robusta","Como é que o projeto internalizará o princípio do DNSH no contexto do presente objetivo? Indique pelo menos uma medida de acordo com este âmbito.","")</f>
        <v/>
      </c>
      <c r="D12" s="78"/>
      <c r="E12" s="78"/>
      <c r="F12" s="78"/>
      <c r="G12" s="78"/>
      <c r="H12" s="78"/>
    </row>
    <row r="13" spans="2:8"/>
    <row r="14" spans="2:8" ht="132.5" customHeight="1">
      <c r="B14" s="71" t="str">
        <f>IF(Caracterização!$G$38="Robusta","Indique pelo menos um indicador de acompanhamento da medida, no contexto deste objetivo.","")</f>
        <v/>
      </c>
      <c r="D14" s="78"/>
      <c r="E14" s="78"/>
      <c r="F14" s="78"/>
      <c r="G14" s="78"/>
      <c r="H14" s="78"/>
    </row>
    <row r="15" spans="2:8"/>
    <row r="16" spans="2:8" ht="132.5" customHeight="1">
      <c r="B16" s="71" t="str">
        <f>IF(Caracterização!$G$38="Robusta","Indique a(s) unidade(s) de medida do(s) indicador(es).","")</f>
        <v/>
      </c>
      <c r="D16" s="78"/>
      <c r="E16" s="78"/>
      <c r="F16" s="78"/>
      <c r="G16" s="78"/>
      <c r="H16" s="78"/>
    </row>
    <row r="17" spans="2:8"/>
    <row r="18" spans="2:8" ht="132.5" customHeight="1">
      <c r="B18" s="71" t="str">
        <f>IF(Caracterização!$G$38="Robusta","(Opcional) Se aplicável (i.e., existir(em) metas setoriais à escala nacional ou regional ou for validado por uma entidade externa), indique a meta associada a cada indicador","")</f>
        <v/>
      </c>
      <c r="D18" s="78"/>
      <c r="E18" s="78"/>
      <c r="F18" s="78"/>
      <c r="G18" s="78"/>
      <c r="H18" s="78"/>
    </row>
    <row r="19" spans="2:8"/>
    <row r="20" spans="2:8"/>
    <row r="21" spans="2:8"/>
  </sheetData>
  <mergeCells count="4">
    <mergeCell ref="D12:H12"/>
    <mergeCell ref="D18:H18"/>
    <mergeCell ref="D14:H14"/>
    <mergeCell ref="D16:H16"/>
  </mergeCells>
  <conditionalFormatting sqref="B8:H8">
    <cfRule type="expression" dxfId="38" priority="7">
      <formula>$D$8=0</formula>
    </cfRule>
  </conditionalFormatting>
  <conditionalFormatting sqref="B9:H9">
    <cfRule type="expression" dxfId="37" priority="6">
      <formula>$D$9=0</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DE5EEA4E-AD84-47EA-A749-939EC273CC91}">
            <xm:f>Caracterização!$E$13="Não."</xm:f>
            <x14:dxf>
              <fill>
                <patternFill patternType="darkUp"/>
              </fill>
            </x14:dxf>
          </x14:cfRule>
          <xm:sqref>B7:H18</xm:sqref>
        </x14:conditionalFormatting>
        <x14:conditionalFormatting xmlns:xm="http://schemas.microsoft.com/office/excel/2006/main">
          <x14:cfRule type="expression" priority="3" id="{3C7AE700-7D03-48C2-B57E-1ACACFD95C5C}">
            <xm:f>Caracterização!$E$38="Não, o projeto pode receber uma avaliação simplificada."</xm:f>
            <x14:dxf>
              <fill>
                <patternFill patternType="darkUp"/>
              </fill>
            </x14:dxf>
          </x14:cfRule>
          <xm:sqref>B12:H18</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5D40F-680F-4848-BEE0-2C364CA3A802}">
  <sheetPr>
    <tabColor theme="0" tint="-0.249977111117893"/>
  </sheetPr>
  <dimension ref="A1:K26"/>
  <sheetViews>
    <sheetView showGridLines="0" topLeftCell="A22" zoomScaleNormal="100" workbookViewId="0">
      <selection activeCell="I18" sqref="I18"/>
    </sheetView>
  </sheetViews>
  <sheetFormatPr baseColWidth="10" defaultColWidth="0" defaultRowHeight="11" zeroHeight="1"/>
  <cols>
    <col min="1" max="1" width="8.83203125" style="36" customWidth="1"/>
    <col min="2" max="2" width="15.83203125" style="36" customWidth="1"/>
    <col min="3" max="3" width="0.6640625" style="36" customWidth="1"/>
    <col min="4" max="4" width="60.5" style="36" customWidth="1"/>
    <col min="5" max="5" width="0.6640625" style="36" customWidth="1"/>
    <col min="6" max="6" width="29.6640625" style="36" customWidth="1"/>
    <col min="7" max="7" width="0.6640625" style="36" customWidth="1"/>
    <col min="8" max="8" width="35.33203125" style="36" customWidth="1"/>
    <col min="9" max="11" width="8.83203125" style="36" customWidth="1"/>
    <col min="12" max="16384" width="8.83203125" style="36" hidden="1"/>
  </cols>
  <sheetData>
    <row r="1" spans="2:8"/>
    <row r="2" spans="2:8" ht="13">
      <c r="B2" s="27" t="s">
        <v>4797</v>
      </c>
    </row>
    <row r="3" spans="2:8"/>
    <row r="4" spans="2:8" ht="12">
      <c r="B4" s="69" t="s">
        <v>4737</v>
      </c>
      <c r="C4" s="66"/>
      <c r="D4" s="47" t="str">
        <f>IF(Caracterização!E10="","",Caracterização!E10)</f>
        <v/>
      </c>
    </row>
    <row r="5" spans="2:8"/>
    <row r="6" spans="2:8" ht="12">
      <c r="B6" s="68" t="s">
        <v>4725</v>
      </c>
      <c r="D6" s="68" t="s">
        <v>4773</v>
      </c>
      <c r="F6" s="68" t="s">
        <v>4729</v>
      </c>
      <c r="H6" s="68" t="s">
        <v>4791</v>
      </c>
    </row>
    <row r="7" spans="2:8" ht="133" customHeight="1">
      <c r="B7" s="70" t="s">
        <v>4798</v>
      </c>
      <c r="C7" s="67"/>
      <c r="D7" s="57" t="str">
        <f>_xlfn.XLOOKUP($D$4,W_vf!A:A,W_vf!C:C,"",0,1)</f>
        <v/>
      </c>
      <c r="F7" s="57"/>
      <c r="H7" s="57"/>
    </row>
    <row r="8" spans="2:8" ht="133" customHeight="1">
      <c r="B8" s="70" t="s">
        <v>4799</v>
      </c>
      <c r="C8" s="67"/>
      <c r="D8" s="57" t="str">
        <f>_xlfn.XLOOKUP($D$4,W_vf!A:A,W_vf!D:D,"",0,1)</f>
        <v/>
      </c>
      <c r="F8" s="57"/>
      <c r="H8" s="57"/>
    </row>
    <row r="9" spans="2:8" ht="133" customHeight="1">
      <c r="B9" s="70" t="s">
        <v>4800</v>
      </c>
      <c r="C9" s="67"/>
      <c r="D9" s="57" t="str">
        <f>_xlfn.XLOOKUP($D$4,W_vf!A:A,W_vf!E:E,"",0,1)</f>
        <v/>
      </c>
      <c r="F9" s="57"/>
      <c r="H9" s="57"/>
    </row>
    <row r="10" spans="2:8" ht="133" customHeight="1">
      <c r="B10" s="70" t="s">
        <v>4801</v>
      </c>
      <c r="C10" s="67"/>
      <c r="D10" s="57" t="str">
        <f>_xlfn.XLOOKUP($D$4,W_vf!A:A,W_vf!F:F,"",0,1)</f>
        <v/>
      </c>
      <c r="F10" s="57"/>
      <c r="H10" s="57"/>
    </row>
    <row r="11" spans="2:8" ht="133" customHeight="1">
      <c r="B11" s="70" t="s">
        <v>4802</v>
      </c>
      <c r="C11" s="67"/>
      <c r="D11" s="57" t="str">
        <f>_xlfn.XLOOKUP($D$4,W_vf!A:A,W_vf!G:G,"",0,1)</f>
        <v/>
      </c>
      <c r="F11" s="57"/>
      <c r="H11" s="57"/>
    </row>
    <row r="12" spans="2:8" ht="133" customHeight="1">
      <c r="B12" s="70" t="s">
        <v>4803</v>
      </c>
      <c r="C12" s="67"/>
      <c r="D12" s="57" t="str">
        <f>_xlfn.XLOOKUP($D$4,W_vf!A:A,W_vf!H:H,"",0,1)</f>
        <v/>
      </c>
      <c r="F12" s="57"/>
      <c r="H12" s="57"/>
    </row>
    <row r="13" spans="2:8" ht="133" customHeight="1">
      <c r="B13" s="70" t="s">
        <v>4804</v>
      </c>
      <c r="D13" s="57" t="str">
        <f>_xlfn.XLOOKUP($D$4,W_vf!A:A,W_vf!I:I,"",0,1)</f>
        <v/>
      </c>
      <c r="F13" s="57"/>
      <c r="H13" s="57"/>
    </row>
    <row r="14" spans="2:8" ht="133" customHeight="1">
      <c r="B14" s="70" t="s">
        <v>4805</v>
      </c>
      <c r="D14" s="57" t="str">
        <f>_xlfn.XLOOKUP($D$4,W_vf!A:A,W_vf!J:J,"",0,1)</f>
        <v/>
      </c>
      <c r="F14" s="57"/>
      <c r="H14" s="57"/>
    </row>
    <row r="15" spans="2:8" ht="133" customHeight="1">
      <c r="B15" s="70" t="s">
        <v>4806</v>
      </c>
      <c r="D15" s="57" t="str">
        <f>_xlfn.XLOOKUP($D$4,W_vf!A:A,W_vf!K:K,"",0,1)</f>
        <v/>
      </c>
      <c r="F15" s="57"/>
      <c r="H15" s="57"/>
    </row>
    <row r="16" spans="2:8"/>
    <row r="17" spans="2:8"/>
    <row r="18" spans="2:8" ht="133" customHeight="1">
      <c r="B18" s="71" t="str">
        <f>IF(Caracterização!$G$38="Robusta","Como é que o projeto internalizará o princípio do DNSH no contexto do presente objetivo? Indique pelo menos uma medida de acordo com este âmbito.","")</f>
        <v/>
      </c>
      <c r="D18" s="78"/>
      <c r="E18" s="78"/>
      <c r="F18" s="78"/>
      <c r="G18" s="78"/>
      <c r="H18" s="78"/>
    </row>
    <row r="19" spans="2:8"/>
    <row r="20" spans="2:8" ht="132.5" customHeight="1">
      <c r="B20" s="71" t="str">
        <f>IF(Caracterização!$G$38="Robusta","Indique pelo menos um indicador de acompanhamento da medida, no contexto deste objetivo.","")</f>
        <v/>
      </c>
      <c r="D20" s="78"/>
      <c r="E20" s="78"/>
      <c r="F20" s="78"/>
      <c r="G20" s="78"/>
      <c r="H20" s="78"/>
    </row>
    <row r="21" spans="2:8"/>
    <row r="22" spans="2:8" ht="132.5" customHeight="1">
      <c r="B22" s="71" t="str">
        <f>IF(Caracterização!$G$38="Robusta","Indique a(s) unidade(s) de medida do(s) indicador(es).","")</f>
        <v/>
      </c>
      <c r="D22" s="78"/>
      <c r="E22" s="78"/>
      <c r="F22" s="78"/>
      <c r="G22" s="78"/>
      <c r="H22" s="78"/>
    </row>
    <row r="23" spans="2:8"/>
    <row r="24" spans="2:8" ht="132.5" customHeight="1">
      <c r="B24" s="71" t="str">
        <f>IF(Caracterização!$G$38="Robusta","(Opcional) Se aplicável (i.e., existir(em) metas setoriais à escala nacional ou regional ou for validado por uma entidade externa), indique a meta associada a cada indicador","")</f>
        <v/>
      </c>
      <c r="D24" s="78"/>
      <c r="E24" s="78"/>
      <c r="F24" s="78"/>
      <c r="G24" s="78"/>
      <c r="H24" s="78"/>
    </row>
    <row r="25" spans="2:8"/>
    <row r="26" spans="2:8"/>
  </sheetData>
  <mergeCells count="4">
    <mergeCell ref="D18:H18"/>
    <mergeCell ref="D24:H24"/>
    <mergeCell ref="D20:H20"/>
    <mergeCell ref="D22:H22"/>
  </mergeCells>
  <phoneticPr fontId="20" type="noConversion"/>
  <conditionalFormatting sqref="B8:H8">
    <cfRule type="expression" dxfId="34" priority="12">
      <formula>$D$8=0</formula>
    </cfRule>
  </conditionalFormatting>
  <conditionalFormatting sqref="B9:H9">
    <cfRule type="expression" dxfId="33" priority="11">
      <formula>$D$9=0</formula>
    </cfRule>
  </conditionalFormatting>
  <conditionalFormatting sqref="B10:H10">
    <cfRule type="expression" dxfId="32" priority="10">
      <formula>$D$10=0</formula>
    </cfRule>
  </conditionalFormatting>
  <conditionalFormatting sqref="B11:H11">
    <cfRule type="expression" dxfId="31" priority="9">
      <formula>$D$11=0</formula>
    </cfRule>
  </conditionalFormatting>
  <conditionalFormatting sqref="B12:H12">
    <cfRule type="expression" dxfId="30" priority="8">
      <formula>$D$12=0</formula>
    </cfRule>
  </conditionalFormatting>
  <conditionalFormatting sqref="B13:H13">
    <cfRule type="expression" dxfId="29" priority="7">
      <formula>$D$13=0</formula>
    </cfRule>
  </conditionalFormatting>
  <conditionalFormatting sqref="B14:H14">
    <cfRule type="expression" dxfId="28" priority="6">
      <formula>$D$14=0</formula>
    </cfRule>
  </conditionalFormatting>
  <conditionalFormatting sqref="B15:H15">
    <cfRule type="expression" dxfId="27" priority="5">
      <formula>$D$15=0</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ABA0C3EE-032A-4B6E-8735-281106683F7D}">
            <xm:f>Caracterização!$E$14="Não."</xm:f>
            <x14:dxf>
              <fill>
                <patternFill patternType="darkUp"/>
              </fill>
            </x14:dxf>
          </x14:cfRule>
          <xm:sqref>B7:H24</xm:sqref>
        </x14:conditionalFormatting>
        <x14:conditionalFormatting xmlns:xm="http://schemas.microsoft.com/office/excel/2006/main">
          <x14:cfRule type="expression" priority="2" id="{BE236445-52C6-498B-8327-7FB80DA06A9D}">
            <xm:f>Caracterização!$E$38="Não, o projeto pode receber uma avaliação simplificada."</xm:f>
            <x14:dxf>
              <fill>
                <patternFill patternType="darkUp"/>
              </fill>
            </x14:dxf>
          </x14:cfRule>
          <xm:sqref>B18:H24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B012F-D418-40E8-A670-8D1A11750BA7}">
  <sheetPr>
    <tabColor theme="0" tint="-0.249977111117893"/>
  </sheetPr>
  <dimension ref="A1:K25"/>
  <sheetViews>
    <sheetView showGridLines="0" topLeftCell="A20" workbookViewId="0">
      <selection activeCell="I17" sqref="I17"/>
    </sheetView>
  </sheetViews>
  <sheetFormatPr baseColWidth="10" defaultColWidth="0" defaultRowHeight="11" zeroHeight="1"/>
  <cols>
    <col min="1" max="1" width="8.83203125" style="36" customWidth="1"/>
    <col min="2" max="2" width="16" style="36" customWidth="1"/>
    <col min="3" max="3" width="0.6640625" style="36" customWidth="1"/>
    <col min="4" max="4" width="60.5" style="36" customWidth="1"/>
    <col min="5" max="5" width="0.6640625" style="36" customWidth="1"/>
    <col min="6" max="6" width="29.6640625" style="36" customWidth="1"/>
    <col min="7" max="7" width="0.6640625" style="36" customWidth="1"/>
    <col min="8" max="8" width="35.33203125" style="36" customWidth="1"/>
    <col min="9" max="11" width="8.83203125" style="36" customWidth="1"/>
    <col min="12" max="16384" width="8.83203125" style="36" hidden="1"/>
  </cols>
  <sheetData>
    <row r="1" spans="2:8"/>
    <row r="2" spans="2:8" ht="13">
      <c r="B2" s="27" t="s">
        <v>4815</v>
      </c>
    </row>
    <row r="3" spans="2:8"/>
    <row r="4" spans="2:8" ht="12">
      <c r="B4" s="69" t="s">
        <v>4737</v>
      </c>
      <c r="C4" s="66"/>
      <c r="D4" s="47" t="str">
        <f>IF(Caracterização!E10="","",Caracterização!E10)</f>
        <v/>
      </c>
    </row>
    <row r="5" spans="2:8"/>
    <row r="6" spans="2:8" ht="12">
      <c r="B6" s="68" t="s">
        <v>4725</v>
      </c>
      <c r="D6" s="68" t="s">
        <v>4773</v>
      </c>
      <c r="F6" s="68" t="s">
        <v>4729</v>
      </c>
      <c r="H6" s="68" t="s">
        <v>4791</v>
      </c>
    </row>
    <row r="7" spans="2:8" ht="133" customHeight="1">
      <c r="B7" s="70" t="s">
        <v>4807</v>
      </c>
      <c r="C7" s="67"/>
      <c r="D7" s="57" t="str">
        <f>_xlfn.XLOOKUP($D$4,CE_vf!A:A,CE_vf!C:C,"",0,1)</f>
        <v/>
      </c>
      <c r="F7" s="57"/>
      <c r="H7" s="57"/>
    </row>
    <row r="8" spans="2:8" ht="133" customHeight="1">
      <c r="B8" s="70" t="s">
        <v>4808</v>
      </c>
      <c r="C8" s="67"/>
      <c r="D8" s="57" t="str">
        <f>_xlfn.XLOOKUP($D$4,CE_vf!A:A,CE_vf!D:D,"",0,1)</f>
        <v/>
      </c>
      <c r="F8" s="57"/>
      <c r="H8" s="57"/>
    </row>
    <row r="9" spans="2:8" ht="133" customHeight="1">
      <c r="B9" s="70" t="s">
        <v>4809</v>
      </c>
      <c r="C9" s="67"/>
      <c r="D9" s="57" t="str">
        <f>_xlfn.XLOOKUP($D$4,CE_vf!A:A,CE_vf!E:E,"",0,1)</f>
        <v/>
      </c>
      <c r="F9" s="57"/>
      <c r="H9" s="57"/>
    </row>
    <row r="10" spans="2:8" ht="133" customHeight="1">
      <c r="B10" s="70" t="s">
        <v>4810</v>
      </c>
      <c r="C10" s="67"/>
      <c r="D10" s="57" t="str">
        <f>_xlfn.XLOOKUP($D$4,CE_vf!A:A,CE_vf!F:F,"",0,1)</f>
        <v/>
      </c>
      <c r="F10" s="57"/>
      <c r="H10" s="57"/>
    </row>
    <row r="11" spans="2:8" ht="133" customHeight="1">
      <c r="B11" s="70" t="s">
        <v>4811</v>
      </c>
      <c r="C11" s="67"/>
      <c r="D11" s="57" t="str">
        <f>_xlfn.XLOOKUP($D$4,CE_vf!A:A,CE_vf!G:G,"",0,1)</f>
        <v/>
      </c>
      <c r="F11" s="57"/>
      <c r="H11" s="57"/>
    </row>
    <row r="12" spans="2:8" ht="133" customHeight="1">
      <c r="B12" s="70" t="s">
        <v>4812</v>
      </c>
      <c r="C12" s="67"/>
      <c r="D12" s="57" t="str">
        <f>_xlfn.XLOOKUP($D$4,CE_vf!A:A,CE_vf!H:H,"",0,1)</f>
        <v/>
      </c>
      <c r="F12" s="57"/>
      <c r="H12" s="57"/>
    </row>
    <row r="13" spans="2:8" ht="133" customHeight="1">
      <c r="B13" s="70" t="s">
        <v>4813</v>
      </c>
      <c r="C13" s="67"/>
      <c r="D13" s="57" t="str">
        <f>_xlfn.XLOOKUP($D$4,CE_vf!A:A,CE_vf!I:I,"",0,1)</f>
        <v/>
      </c>
      <c r="F13" s="57"/>
      <c r="H13" s="57"/>
    </row>
    <row r="14" spans="2:8" ht="133" customHeight="1">
      <c r="B14" s="70" t="s">
        <v>4814</v>
      </c>
      <c r="C14" s="67"/>
      <c r="D14" s="57" t="str">
        <f>_xlfn.XLOOKUP($D$4,CE_vf!A:A,CE_vf!J:J,"",0,1)</f>
        <v/>
      </c>
      <c r="F14" s="57"/>
      <c r="H14" s="57"/>
    </row>
    <row r="15" spans="2:8"/>
    <row r="16" spans="2:8"/>
    <row r="17" spans="2:8" ht="133" customHeight="1">
      <c r="B17" s="71" t="str">
        <f>IF(Caracterização!$G$38="Robusta","Como é que o projeto internalizará o princípio do DNSH no contexto do presente objetivo? Indique pelo menos uma medida de acordo com este âmbito.","")</f>
        <v/>
      </c>
      <c r="D17" s="78"/>
      <c r="E17" s="78"/>
      <c r="F17" s="78"/>
      <c r="G17" s="78"/>
      <c r="H17" s="78"/>
    </row>
    <row r="18" spans="2:8"/>
    <row r="19" spans="2:8" ht="132.5" customHeight="1">
      <c r="B19" s="71" t="str">
        <f>IF(Caracterização!$G$38="Robusta","Indique pelo menos um indicador de acompanhamento da medida, no contexto deste objetivo.","")</f>
        <v/>
      </c>
      <c r="D19" s="78"/>
      <c r="E19" s="78"/>
      <c r="F19" s="78"/>
      <c r="G19" s="78"/>
      <c r="H19" s="78"/>
    </row>
    <row r="20" spans="2:8"/>
    <row r="21" spans="2:8" ht="132.5" customHeight="1">
      <c r="B21" s="71" t="str">
        <f>IF(Caracterização!$G$38="Robusta","Indique a(s) unidade(s) de medida do(s) indicador(es).","")</f>
        <v/>
      </c>
      <c r="D21" s="78"/>
      <c r="E21" s="78"/>
      <c r="F21" s="78"/>
      <c r="G21" s="78"/>
      <c r="H21" s="78"/>
    </row>
    <row r="22" spans="2:8"/>
    <row r="23" spans="2:8" ht="132.5" customHeight="1">
      <c r="B23" s="71" t="str">
        <f>IF(Caracterização!$G$38="Robusta","(Opcional) Se aplicável (i.e., existir(em) metas setoriais à escala nacional ou regional ou for validado por uma entidade externa), indique a meta associada a cada indicador","")</f>
        <v/>
      </c>
      <c r="D23" s="78"/>
      <c r="E23" s="78"/>
      <c r="F23" s="78"/>
      <c r="G23" s="78"/>
      <c r="H23" s="78"/>
    </row>
    <row r="24" spans="2:8"/>
    <row r="25" spans="2:8"/>
  </sheetData>
  <mergeCells count="4">
    <mergeCell ref="D17:H17"/>
    <mergeCell ref="D23:H23"/>
    <mergeCell ref="D19:H19"/>
    <mergeCell ref="D21:H21"/>
  </mergeCells>
  <phoneticPr fontId="20" type="noConversion"/>
  <conditionalFormatting sqref="B8:H8">
    <cfRule type="expression" dxfId="24" priority="11">
      <formula>$D$8=0</formula>
    </cfRule>
  </conditionalFormatting>
  <conditionalFormatting sqref="B9:H9">
    <cfRule type="expression" dxfId="23" priority="10">
      <formula>$D$9=0</formula>
    </cfRule>
  </conditionalFormatting>
  <conditionalFormatting sqref="B10:H10">
    <cfRule type="expression" dxfId="22" priority="9">
      <formula>$D$10=0</formula>
    </cfRule>
  </conditionalFormatting>
  <conditionalFormatting sqref="B11:H11">
    <cfRule type="expression" dxfId="21" priority="8">
      <formula>$D$11=0</formula>
    </cfRule>
  </conditionalFormatting>
  <conditionalFormatting sqref="B12:H12">
    <cfRule type="expression" dxfId="20" priority="7">
      <formula>$D$12=0</formula>
    </cfRule>
  </conditionalFormatting>
  <conditionalFormatting sqref="B13:H13">
    <cfRule type="expression" dxfId="19" priority="6">
      <formula>$D$13=0</formula>
    </cfRule>
  </conditionalFormatting>
  <conditionalFormatting sqref="B14:H14">
    <cfRule type="expression" dxfId="18" priority="5">
      <formula>$D$14=0</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25F1FF63-31E8-4A43-AC0E-2BD0001DE3E7}">
            <xm:f>Caracterização!$E$15="Não."</xm:f>
            <x14:dxf>
              <fill>
                <patternFill patternType="darkUp"/>
              </fill>
            </x14:dxf>
          </x14:cfRule>
          <xm:sqref>B7:H23</xm:sqref>
        </x14:conditionalFormatting>
        <x14:conditionalFormatting xmlns:xm="http://schemas.microsoft.com/office/excel/2006/main">
          <x14:cfRule type="expression" priority="2" id="{16E1F9A3-752B-4A37-A07A-DC34BEA6DBBD}">
            <xm:f>Caracterização!$E$38="Não, o projeto pode receber uma avaliação simplificada."</xm:f>
            <x14:dxf>
              <fill>
                <patternFill patternType="darkUp"/>
              </fill>
            </x14:dxf>
          </x14:cfRule>
          <xm:sqref>B17:H23</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30B0A-89A2-42FB-A9EC-3F8A406B5F53}">
  <sheetPr>
    <tabColor theme="0" tint="-0.249977111117893"/>
  </sheetPr>
  <dimension ref="A1:K27"/>
  <sheetViews>
    <sheetView showGridLines="0" topLeftCell="A20" workbookViewId="0">
      <selection activeCell="I22" sqref="I22"/>
    </sheetView>
  </sheetViews>
  <sheetFormatPr baseColWidth="10" defaultColWidth="0" defaultRowHeight="11" zeroHeight="1"/>
  <cols>
    <col min="1" max="1" width="8.83203125" style="36" customWidth="1"/>
    <col min="2" max="2" width="15.83203125" style="36" customWidth="1"/>
    <col min="3" max="3" width="0.6640625" style="36" customWidth="1"/>
    <col min="4" max="4" width="60.5" style="36" customWidth="1"/>
    <col min="5" max="5" width="0.6640625" style="36" customWidth="1"/>
    <col min="6" max="6" width="29.6640625" style="36" customWidth="1"/>
    <col min="7" max="7" width="0.6640625" style="36" customWidth="1"/>
    <col min="8" max="8" width="35.33203125" style="36" customWidth="1"/>
    <col min="9" max="11" width="8.83203125" style="36" customWidth="1"/>
    <col min="12" max="16384" width="8.83203125" style="36" hidden="1"/>
  </cols>
  <sheetData>
    <row r="1" spans="2:8"/>
    <row r="2" spans="2:8" ht="13">
      <c r="B2" s="27" t="s">
        <v>4816</v>
      </c>
    </row>
    <row r="3" spans="2:8"/>
    <row r="4" spans="2:8" ht="12">
      <c r="B4" s="69" t="s">
        <v>4737</v>
      </c>
      <c r="C4" s="66"/>
      <c r="D4" s="47" t="str">
        <f>IF(Caracterização!E10="","",Caracterização!E10)</f>
        <v/>
      </c>
    </row>
    <row r="5" spans="2:8"/>
    <row r="6" spans="2:8" ht="12">
      <c r="B6" s="68" t="s">
        <v>4725</v>
      </c>
      <c r="D6" s="68" t="s">
        <v>4773</v>
      </c>
      <c r="F6" s="68" t="s">
        <v>4729</v>
      </c>
      <c r="H6" s="68" t="s">
        <v>4791</v>
      </c>
    </row>
    <row r="7" spans="2:8" ht="133" customHeight="1">
      <c r="B7" s="70" t="s">
        <v>4817</v>
      </c>
      <c r="C7" s="67"/>
      <c r="D7" s="57" t="str">
        <f>_xlfn.XLOOKUP($D$4,PPC_vf!A:A,PPC_vf!C:C,"",0,1)</f>
        <v/>
      </c>
      <c r="F7" s="57"/>
      <c r="H7" s="57"/>
    </row>
    <row r="8" spans="2:8" ht="133" customHeight="1">
      <c r="B8" s="70" t="s">
        <v>4818</v>
      </c>
      <c r="C8" s="67"/>
      <c r="D8" s="57" t="str">
        <f>_xlfn.XLOOKUP($D$4,PPC_vf!A:A,PPC_vf!D:D,"",0,1)</f>
        <v/>
      </c>
      <c r="F8" s="57"/>
      <c r="H8" s="57"/>
    </row>
    <row r="9" spans="2:8" ht="133" customHeight="1">
      <c r="B9" s="70" t="s">
        <v>4819</v>
      </c>
      <c r="C9" s="67"/>
      <c r="D9" s="57" t="str">
        <f>_xlfn.XLOOKUP($D$4,PPC_vf!A:A,PPC_vf!E:E,"",0,1)</f>
        <v/>
      </c>
      <c r="F9" s="57"/>
      <c r="H9" s="57"/>
    </row>
    <row r="10" spans="2:8" ht="133" customHeight="1">
      <c r="B10" s="70" t="s">
        <v>4820</v>
      </c>
      <c r="C10" s="67"/>
      <c r="D10" s="57" t="str">
        <f>_xlfn.XLOOKUP($D$4,PPC_vf!A:A,PPC_vf!F:F,"",0,1)</f>
        <v/>
      </c>
      <c r="F10" s="57"/>
      <c r="H10" s="57"/>
    </row>
    <row r="11" spans="2:8" ht="133" customHeight="1">
      <c r="B11" s="70" t="s">
        <v>4821</v>
      </c>
      <c r="C11" s="67"/>
      <c r="D11" s="57" t="str">
        <f>_xlfn.XLOOKUP($D$4,PPC_vf!A:A,PPC_vf!G:G,"",0,1)</f>
        <v/>
      </c>
      <c r="F11" s="57"/>
      <c r="H11" s="57"/>
    </row>
    <row r="12" spans="2:8" ht="133" customHeight="1">
      <c r="B12" s="70" t="s">
        <v>4822</v>
      </c>
      <c r="C12" s="67"/>
      <c r="D12" s="57" t="str">
        <f>_xlfn.XLOOKUP($D$4,PPC_vf!A:A,PPC_vf!H:H,"",0,1)</f>
        <v/>
      </c>
      <c r="F12" s="57"/>
      <c r="H12" s="57"/>
    </row>
    <row r="13" spans="2:8" ht="133" customHeight="1">
      <c r="B13" s="70" t="s">
        <v>4823</v>
      </c>
      <c r="C13" s="67"/>
      <c r="D13" s="57" t="str">
        <f>_xlfn.XLOOKUP($D$4,PPC_vf!A:A,PPC_vf!I:I,"",0,1)</f>
        <v/>
      </c>
      <c r="F13" s="57"/>
      <c r="H13" s="57"/>
    </row>
    <row r="14" spans="2:8" ht="133" customHeight="1">
      <c r="B14" s="70" t="s">
        <v>4824</v>
      </c>
      <c r="C14" s="67"/>
      <c r="D14" s="57" t="str">
        <f>_xlfn.XLOOKUP($D$4,PPC_vf!A:A,PPC_vf!J:J,"",0,1)</f>
        <v/>
      </c>
      <c r="F14" s="57"/>
      <c r="H14" s="57"/>
    </row>
    <row r="15" spans="2:8" ht="133" customHeight="1">
      <c r="B15" s="70" t="s">
        <v>4825</v>
      </c>
      <c r="C15" s="67"/>
      <c r="D15" s="57" t="str">
        <f>_xlfn.XLOOKUP($D$4,PPC_vf!A:A,PPC_vf!K:K,"",0,1)</f>
        <v/>
      </c>
      <c r="F15" s="57"/>
      <c r="H15" s="57"/>
    </row>
    <row r="16" spans="2:8"/>
    <row r="17" spans="2:8"/>
    <row r="18" spans="2:8" ht="133" customHeight="1">
      <c r="B18" s="71" t="str">
        <f>IF(Caracterização!$G$38="Robusta","Como é que o projeto internalizará o princípio do DNSH no contexto do presente objetivo? Indique pelo menos uma medida de acordo com este âmbito.","")</f>
        <v/>
      </c>
      <c r="D18" s="78"/>
      <c r="E18" s="78"/>
      <c r="F18" s="78"/>
      <c r="G18" s="78"/>
      <c r="H18" s="78"/>
    </row>
    <row r="19" spans="2:8"/>
    <row r="20" spans="2:8" ht="132.5" customHeight="1">
      <c r="B20" s="71" t="str">
        <f>IF(Caracterização!$G$38="Robusta","Indique pelo menos um indicador de acompanhamento da medida, no contexto deste objetivo.","")</f>
        <v/>
      </c>
      <c r="D20" s="78"/>
      <c r="E20" s="78"/>
      <c r="F20" s="78"/>
      <c r="G20" s="78"/>
      <c r="H20" s="78"/>
    </row>
    <row r="21" spans="2:8"/>
    <row r="22" spans="2:8" ht="132.5" customHeight="1">
      <c r="B22" s="71" t="str">
        <f>IF(Caracterização!$G$38="Robusta","Indique a(s) unidade(s) de medida do(s) indicador(es).","")</f>
        <v/>
      </c>
      <c r="D22" s="78"/>
      <c r="E22" s="78"/>
      <c r="F22" s="78"/>
      <c r="G22" s="78"/>
      <c r="H22" s="78"/>
    </row>
    <row r="23" spans="2:8"/>
    <row r="24" spans="2:8" ht="132.5" customHeight="1">
      <c r="B24" s="71" t="str">
        <f>IF(Caracterização!$G$38="Robusta","(Opcional) Se aplicável (i.e., existir(em) metas setoriais à escala nacional ou regional ou for validado por uma entidade externa), indique a meta associada a cada indicador","")</f>
        <v/>
      </c>
      <c r="D24" s="78"/>
      <c r="E24" s="78"/>
      <c r="F24" s="78"/>
      <c r="G24" s="78"/>
      <c r="H24" s="78"/>
    </row>
    <row r="25" spans="2:8"/>
    <row r="26" spans="2:8"/>
    <row r="27" spans="2:8"/>
  </sheetData>
  <mergeCells count="4">
    <mergeCell ref="D18:H18"/>
    <mergeCell ref="D24:H24"/>
    <mergeCell ref="D20:H20"/>
    <mergeCell ref="D22:H22"/>
  </mergeCells>
  <conditionalFormatting sqref="B8:H15">
    <cfRule type="expression" dxfId="15" priority="5">
      <formula>$D$8=0</formula>
    </cfRule>
  </conditionalFormatting>
  <conditionalFormatting sqref="B9:H9">
    <cfRule type="expression" dxfId="14" priority="6">
      <formula>$D$9=0</formula>
    </cfRule>
  </conditionalFormatting>
  <conditionalFormatting sqref="B10:H10">
    <cfRule type="expression" dxfId="13" priority="7">
      <formula>$D$10=0</formula>
    </cfRule>
  </conditionalFormatting>
  <conditionalFormatting sqref="B11:H11">
    <cfRule type="expression" dxfId="12" priority="8">
      <formula>$D$11=0</formula>
    </cfRule>
  </conditionalFormatting>
  <conditionalFormatting sqref="B12:H12">
    <cfRule type="expression" dxfId="11" priority="9">
      <formula>$D$12=0</formula>
    </cfRule>
  </conditionalFormatting>
  <conditionalFormatting sqref="B13:H13">
    <cfRule type="expression" dxfId="10" priority="10">
      <formula>$D$13=0</formula>
    </cfRule>
  </conditionalFormatting>
  <conditionalFormatting sqref="B14:H14">
    <cfRule type="expression" dxfId="9" priority="11">
      <formula>$D$14=0</formula>
    </cfRule>
  </conditionalFormatting>
  <conditionalFormatting sqref="B15:H15">
    <cfRule type="expression" dxfId="8" priority="12">
      <formula>$D$15=0</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456C9FD7-1635-4C89-90FF-2C69F7E2EF5B}">
            <xm:f>Caracterização!$E$16="Não."</xm:f>
            <x14:dxf>
              <fill>
                <patternFill patternType="darkUp"/>
              </fill>
            </x14:dxf>
          </x14:cfRule>
          <xm:sqref>B7:H24</xm:sqref>
        </x14:conditionalFormatting>
        <x14:conditionalFormatting xmlns:xm="http://schemas.microsoft.com/office/excel/2006/main">
          <x14:cfRule type="expression" priority="2" id="{64AC6718-B159-4C18-97A2-7D17618E352A}">
            <xm:f>Caracterização!$E$38="Não, o projeto pode receber uma avaliação simplificada."</xm:f>
            <x14:dxf>
              <fill>
                <patternFill patternType="darkUp"/>
              </fill>
            </x14:dxf>
          </x14:cfRule>
          <xm:sqref>B18:H24</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4971F090EA13C4C9318372B550DC7B1" ma:contentTypeVersion="3" ma:contentTypeDescription="Criar um novo documento." ma:contentTypeScope="" ma:versionID="b76a97a66106b4751405348f9bffba4b">
  <xsd:schema xmlns:xsd="http://www.w3.org/2001/XMLSchema" xmlns:xs="http://www.w3.org/2001/XMLSchema" xmlns:p="http://schemas.microsoft.com/office/2006/metadata/properties" xmlns:ns2="90071990-c291-4507-96c3-7707a1746f53" targetNamespace="http://schemas.microsoft.com/office/2006/metadata/properties" ma:root="true" ma:fieldsID="afd127ce3d469b3cb5875e2a85202a7d" ns2:_="">
    <xsd:import namespace="90071990-c291-4507-96c3-7707a1746f53"/>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071990-c291-4507-96c3-7707a1746f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054770-70E5-4B24-8D0C-5C9FA6D7EDEF}">
  <ds:schemaRefs>
    <ds:schemaRef ds:uri="90071990-c291-4507-96c3-7707a1746f53"/>
    <ds:schemaRef ds:uri="http://purl.org/dc/dcmitype/"/>
    <ds:schemaRef ds:uri="http://schemas.microsoft.com/office/2006/documentManagement/types"/>
    <ds:schemaRef ds:uri="http://schemas.openxmlformats.org/package/2006/metadata/core-properties"/>
    <ds:schemaRef ds:uri="http://purl.org/dc/terms/"/>
    <ds:schemaRef ds:uri="http://purl.org/dc/elements/1.1/"/>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AF4DF9C-31C2-452D-9DD7-5E927682BF17}">
  <ds:schemaRefs>
    <ds:schemaRef ds:uri="http://schemas.microsoft.com/sharepoint/v3/contenttype/forms"/>
  </ds:schemaRefs>
</ds:datastoreItem>
</file>

<file path=customXml/itemProps3.xml><?xml version="1.0" encoding="utf-8"?>
<ds:datastoreItem xmlns:ds="http://schemas.openxmlformats.org/officeDocument/2006/customXml" ds:itemID="{E5F23426-880A-4372-A3B1-A3C4C1B408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071990-c291-4507-96c3-7707a1746f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Folhas de Cálculo</vt:lpstr>
      </vt:variant>
      <vt:variant>
        <vt:i4>33</vt:i4>
      </vt:variant>
    </vt:vector>
  </HeadingPairs>
  <TitlesOfParts>
    <vt:vector size="33" baseType="lpstr">
      <vt:lpstr>Capa</vt:lpstr>
      <vt:lpstr>Guião</vt:lpstr>
      <vt:lpstr>List &gt;&gt;</vt:lpstr>
      <vt:lpstr>Caracterização</vt:lpstr>
      <vt:lpstr>MAC</vt:lpstr>
      <vt:lpstr>AAC</vt:lpstr>
      <vt:lpstr>USPRHM</vt:lpstr>
      <vt:lpstr>TEC</vt:lpstr>
      <vt:lpstr>PCP</vt:lpstr>
      <vt:lpstr>PRBE</vt:lpstr>
      <vt:lpstr>AUX&gt;&gt;</vt:lpstr>
      <vt:lpstr>CAE_Converter</vt:lpstr>
      <vt:lpstr>CAE</vt:lpstr>
      <vt:lpstr>Lista de projetos</vt:lpstr>
      <vt:lpstr>CCM</vt:lpstr>
      <vt:lpstr>CCM_vf</vt:lpstr>
      <vt:lpstr>CCA</vt:lpstr>
      <vt:lpstr>CCA_vf</vt:lpstr>
      <vt:lpstr>W</vt:lpstr>
      <vt:lpstr>W_vf</vt:lpstr>
      <vt:lpstr>CE</vt:lpstr>
      <vt:lpstr>CE_vf</vt:lpstr>
      <vt:lpstr>PPC</vt:lpstr>
      <vt:lpstr>PPC_vf</vt:lpstr>
      <vt:lpstr>Bio</vt:lpstr>
      <vt:lpstr>Bio_vf</vt:lpstr>
      <vt:lpstr>AUX2&gt;&gt;</vt:lpstr>
      <vt:lpstr>Climate mitigation</vt:lpstr>
      <vt:lpstr>Climate adaptation</vt:lpstr>
      <vt:lpstr>Water</vt:lpstr>
      <vt:lpstr>Circular economy</vt:lpstr>
      <vt:lpstr>Pollution prevention</vt:lpstr>
      <vt:lpstr>Biodiversity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Alexandre Silva</dc:creator>
  <cp:lastModifiedBy>Diogo Bernardo dos Santos Antunes Borges Sousa</cp:lastModifiedBy>
  <dcterms:created xsi:type="dcterms:W3CDTF">2015-06-05T18:17:20Z</dcterms:created>
  <dcterms:modified xsi:type="dcterms:W3CDTF">2026-02-13T14:12:21Z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0x010100A4971F090EA13C4C9318372B550DC7B1</vt:lpwstr>
  </property>
</Properties>
</file>